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tables/table19.xml" ContentType="application/vnd.openxmlformats-officedocument.spreadsheetml.table+xml"/>
  <Override PartName="/xl/queryTables/queryTable19.xml" ContentType="application/vnd.openxmlformats-officedocument.spreadsheetml.queryTable+xml"/>
  <Override PartName="/xl/tables/table20.xml" ContentType="application/vnd.openxmlformats-officedocument.spreadsheetml.table+xml"/>
  <Override PartName="/xl/queryTables/queryTable20.xml" ContentType="application/vnd.openxmlformats-officedocument.spreadsheetml.queryTable+xml"/>
  <Override PartName="/xl/tables/table21.xml" ContentType="application/vnd.openxmlformats-officedocument.spreadsheetml.table+xml"/>
  <Override PartName="/xl/queryTables/queryTable21.xml" ContentType="application/vnd.openxmlformats-officedocument.spreadsheetml.queryTable+xml"/>
  <Override PartName="/xl/tables/table22.xml" ContentType="application/vnd.openxmlformats-officedocument.spreadsheetml.table+xml"/>
  <Override PartName="/xl/queryTables/queryTable22.xml" ContentType="application/vnd.openxmlformats-officedocument.spreadsheetml.queryTable+xml"/>
  <Override PartName="/xl/tables/table23.xml" ContentType="application/vnd.openxmlformats-officedocument.spreadsheetml.table+xml"/>
  <Override PartName="/xl/queryTables/queryTable23.xml" ContentType="application/vnd.openxmlformats-officedocument.spreadsheetml.queryTable+xml"/>
  <Override PartName="/xl/tables/table24.xml" ContentType="application/vnd.openxmlformats-officedocument.spreadsheetml.table+xml"/>
  <Override PartName="/xl/queryTables/queryTable2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2015 RATERES\NM PURCHASED POWER RATE 16\2026\EPE Website Files\"/>
    </mc:Choice>
  </mc:AlternateContent>
  <xr:revisionPtr revIDLastSave="0" documentId="13_ncr:1_{343B5742-2C38-4812-8FE0-D5681DA2DA68}" xr6:coauthVersionLast="47" xr6:coauthVersionMax="47" xr10:uidLastSave="{00000000-0000-0000-0000-000000000000}"/>
  <bookViews>
    <workbookView xWindow="28680" yWindow="-120" windowWidth="29040" windowHeight="15720" xr2:uid="{2E06C478-D969-462E-9B78-FC14CBBBE422}"/>
  </bookViews>
  <sheets>
    <sheet name="May 2026 Calculation" sheetId="79" r:id="rId1"/>
    <sheet name="May 2026 Average Pricing" sheetId="80" r:id="rId2"/>
    <sheet name="May 2026 Summary Data" sheetId="81" r:id="rId3"/>
    <sheet name="April 2026 Calculation" sheetId="76" r:id="rId4"/>
    <sheet name="April 2026 Average Pricing" sheetId="77" r:id="rId5"/>
    <sheet name="April 2026 Summary Data" sheetId="78" r:id="rId6"/>
    <sheet name="March 2026 Calculation" sheetId="73" r:id="rId7"/>
    <sheet name="March 2026 Average Pricing" sheetId="74" r:id="rId8"/>
    <sheet name="March 2026 Summary Data" sheetId="75" r:id="rId9"/>
    <sheet name="February 2026 Calculation" sheetId="70" r:id="rId10"/>
    <sheet name="February 2026 Average Pricing" sheetId="71" r:id="rId11"/>
    <sheet name="February 2026 Summary Data" sheetId="72" r:id="rId12"/>
    <sheet name="January 2026 Calculation" sheetId="67" r:id="rId13"/>
    <sheet name="January 2026 Average Pricing" sheetId="68" r:id="rId14"/>
    <sheet name="January 2026 Summary Data" sheetId="69" r:id="rId15"/>
    <sheet name="December 2025 Calculation" sheetId="64" r:id="rId16"/>
    <sheet name="December 2025 Average Pricing" sheetId="66" r:id="rId17"/>
    <sheet name="December 2025 Summary Data" sheetId="65" r:id="rId18"/>
    <sheet name="November 2025 Calculation" sheetId="63" r:id="rId19"/>
    <sheet name="November 2025 Average Pricing" sheetId="62" r:id="rId20"/>
    <sheet name="November 2025 Summary Data" sheetId="61" r:id="rId21"/>
    <sheet name="October 2025 Calculation" sheetId="60" r:id="rId22"/>
    <sheet name=" October 2025 Average Pricing" sheetId="59" r:id="rId23"/>
    <sheet name="October 2025 Summary Data" sheetId="58" r:id="rId24"/>
    <sheet name="September 2025 Calculation" sheetId="57" r:id="rId25"/>
    <sheet name="September 2025 Average Pricing" sheetId="56" r:id="rId26"/>
    <sheet name="September 2025 Summary Data" sheetId="55" r:id="rId27"/>
    <sheet name="August 2025 Calculation" sheetId="52" r:id="rId28"/>
    <sheet name="August 2025 Average Pricing" sheetId="53" r:id="rId29"/>
    <sheet name="August 2025 Summary Data" sheetId="54" r:id="rId30"/>
    <sheet name="July 2025 Calculation" sheetId="48" r:id="rId31"/>
    <sheet name="July 2025 Average Pricing" sheetId="47" r:id="rId32"/>
    <sheet name="July 2025 Summary Data" sheetId="46" r:id="rId33"/>
    <sheet name="June 2025 Calculation" sheetId="43" r:id="rId34"/>
    <sheet name="June 2025 Average Pricing" sheetId="44" r:id="rId35"/>
    <sheet name="June 2025 Summary Data" sheetId="45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\A" localSheetId="27">#REF!</definedName>
    <definedName name="\A" localSheetId="15">#REF!</definedName>
    <definedName name="\A" localSheetId="9">#REF!</definedName>
    <definedName name="\A" localSheetId="12">#REF!</definedName>
    <definedName name="\A" localSheetId="34">#REF!</definedName>
    <definedName name="\A" localSheetId="33">#REF!</definedName>
    <definedName name="\A" localSheetId="35">#REF!</definedName>
    <definedName name="\A" localSheetId="18">#REF!</definedName>
    <definedName name="\A" localSheetId="21">#REF!</definedName>
    <definedName name="\A" localSheetId="24">#REF!</definedName>
    <definedName name="\A">#REF!</definedName>
    <definedName name="\B" localSheetId="27">#REF!</definedName>
    <definedName name="\B" localSheetId="15">#REF!</definedName>
    <definedName name="\B" localSheetId="9">#REF!</definedName>
    <definedName name="\B" localSheetId="12">#REF!</definedName>
    <definedName name="\B" localSheetId="33">#REF!</definedName>
    <definedName name="\B" localSheetId="18">#REF!</definedName>
    <definedName name="\B" localSheetId="21">#REF!</definedName>
    <definedName name="\B" localSheetId="24">#REF!</definedName>
    <definedName name="\B">#REF!</definedName>
    <definedName name="\C" localSheetId="27">#REF!</definedName>
    <definedName name="\C" localSheetId="15">#REF!</definedName>
    <definedName name="\C" localSheetId="9">#REF!</definedName>
    <definedName name="\C" localSheetId="12">#REF!</definedName>
    <definedName name="\C" localSheetId="33">#REF!</definedName>
    <definedName name="\C" localSheetId="18">#REF!</definedName>
    <definedName name="\C" localSheetId="21">#REF!</definedName>
    <definedName name="\C" localSheetId="24">#REF!</definedName>
    <definedName name="\C">#REF!</definedName>
    <definedName name="\M">#REF!</definedName>
    <definedName name="\P">[1]July!$BM$2:$BM$3</definedName>
    <definedName name="\Q">#REF!</definedName>
    <definedName name="\X" localSheetId="34">#REF!</definedName>
    <definedName name="\X" localSheetId="33">#REF!</definedName>
    <definedName name="\X" localSheetId="35">#REF!</definedName>
    <definedName name="\X">#REF!</definedName>
    <definedName name="_____________________________________________________je6191" localSheetId="34">#REF!</definedName>
    <definedName name="_____________________________________________________je6191" localSheetId="33">#REF!</definedName>
    <definedName name="_____________________________________________________je6191" localSheetId="35">#REF!</definedName>
    <definedName name="_____________________________________________________je6191">#REF!</definedName>
    <definedName name="_____________________________________________________je6221">#REF!</definedName>
    <definedName name="_____________________________________________________JE6222">#REF!</definedName>
    <definedName name="_____________________________________________________je6223">#REF!</definedName>
    <definedName name="____________________________________________________je6101">#REF!</definedName>
    <definedName name="____________________________________________________je6168">#REF!</definedName>
    <definedName name="____________________________________________________je6710">#REF!</definedName>
    <definedName name="___________________________________________________je6191">#REF!</definedName>
    <definedName name="___________________________________________________je6221">#REF!</definedName>
    <definedName name="___________________________________________________JE6222">#REF!</definedName>
    <definedName name="___________________________________________________je6223">#REF!</definedName>
    <definedName name="__________________________________________________je6101">#REF!</definedName>
    <definedName name="__________________________________________________je6168">#REF!</definedName>
    <definedName name="__________________________________________________je6191">#REF!</definedName>
    <definedName name="__________________________________________________je6221">#REF!</definedName>
    <definedName name="__________________________________________________JE6222">#REF!</definedName>
    <definedName name="__________________________________________________je6223">#REF!</definedName>
    <definedName name="__________________________________________________je6710">#REF!</definedName>
    <definedName name="_________________________________________________je6101">#REF!</definedName>
    <definedName name="_________________________________________________je6168">#REF!</definedName>
    <definedName name="_________________________________________________je6191">#REF!</definedName>
    <definedName name="_________________________________________________je6221">#REF!</definedName>
    <definedName name="_________________________________________________JE6222">#REF!</definedName>
    <definedName name="_________________________________________________je6223">#REF!</definedName>
    <definedName name="_________________________________________________je6710">#REF!</definedName>
    <definedName name="________________________________________________je6101">#REF!</definedName>
    <definedName name="________________________________________________je6168">#REF!</definedName>
    <definedName name="________________________________________________je6191">#REF!</definedName>
    <definedName name="________________________________________________je6221">#REF!</definedName>
    <definedName name="________________________________________________JE6222">#REF!</definedName>
    <definedName name="________________________________________________je6223">#REF!</definedName>
    <definedName name="________________________________________________je6710">#REF!</definedName>
    <definedName name="_______________________________________________je6101">#REF!</definedName>
    <definedName name="_______________________________________________je6168">#REF!</definedName>
    <definedName name="_______________________________________________je6191">#REF!</definedName>
    <definedName name="_______________________________________________je6221">#REF!</definedName>
    <definedName name="_______________________________________________JE6222">#REF!</definedName>
    <definedName name="_______________________________________________je6223">#REF!</definedName>
    <definedName name="_______________________________________________je6710">#REF!</definedName>
    <definedName name="______________________________________________je6101">#REF!</definedName>
    <definedName name="______________________________________________je6168">#REF!</definedName>
    <definedName name="______________________________________________je6191">#REF!</definedName>
    <definedName name="______________________________________________je6221">#REF!</definedName>
    <definedName name="______________________________________________JE6222">#REF!</definedName>
    <definedName name="______________________________________________je6223">#REF!</definedName>
    <definedName name="______________________________________________je6710">#REF!</definedName>
    <definedName name="_____________________________________________je6101">#REF!</definedName>
    <definedName name="_____________________________________________je6168">#REF!</definedName>
    <definedName name="_____________________________________________je6191">#REF!</definedName>
    <definedName name="_____________________________________________je6221">#REF!</definedName>
    <definedName name="_____________________________________________JE6222">#REF!</definedName>
    <definedName name="_____________________________________________je6223">#REF!</definedName>
    <definedName name="_____________________________________________je6710">#REF!</definedName>
    <definedName name="____________________________________________je6101">#REF!</definedName>
    <definedName name="____________________________________________je6168">#REF!</definedName>
    <definedName name="____________________________________________je6191">#REF!</definedName>
    <definedName name="____________________________________________je6221">#REF!</definedName>
    <definedName name="____________________________________________JE6222">#REF!</definedName>
    <definedName name="____________________________________________je6223">#REF!</definedName>
    <definedName name="____________________________________________je6710">#REF!</definedName>
    <definedName name="___________________________________________je6101">#REF!</definedName>
    <definedName name="___________________________________________je6168">#REF!</definedName>
    <definedName name="___________________________________________je6191">#REF!</definedName>
    <definedName name="___________________________________________je6221">#REF!</definedName>
    <definedName name="___________________________________________JE6222">#REF!</definedName>
    <definedName name="___________________________________________je6223">#REF!</definedName>
    <definedName name="___________________________________________je6710">#REF!</definedName>
    <definedName name="__________________________________________je6101">#REF!</definedName>
    <definedName name="__________________________________________je6168">#REF!</definedName>
    <definedName name="__________________________________________je6191">#REF!</definedName>
    <definedName name="__________________________________________je6221">#REF!</definedName>
    <definedName name="__________________________________________JE6222">#REF!</definedName>
    <definedName name="__________________________________________je6223">#REF!</definedName>
    <definedName name="__________________________________________je6710">#REF!</definedName>
    <definedName name="_________________________________________je6101">#REF!</definedName>
    <definedName name="_________________________________________je6168">#REF!</definedName>
    <definedName name="_________________________________________je6191">#REF!</definedName>
    <definedName name="_________________________________________je6221">#REF!</definedName>
    <definedName name="_________________________________________JE6222">#REF!</definedName>
    <definedName name="_________________________________________je6223">#REF!</definedName>
    <definedName name="_________________________________________je6710">#REF!</definedName>
    <definedName name="________________________________________je6101">#REF!</definedName>
    <definedName name="________________________________________je6168">#REF!</definedName>
    <definedName name="________________________________________je6191">#REF!</definedName>
    <definedName name="________________________________________je6221">#REF!</definedName>
    <definedName name="________________________________________JE6222">#REF!</definedName>
    <definedName name="________________________________________je6223">#REF!</definedName>
    <definedName name="________________________________________je6710">#REF!</definedName>
    <definedName name="_______________________________________je6101">#REF!</definedName>
    <definedName name="_______________________________________je6168">#REF!</definedName>
    <definedName name="_______________________________________je6191">#REF!</definedName>
    <definedName name="_______________________________________je6221">#REF!</definedName>
    <definedName name="_______________________________________JE6222">#REF!</definedName>
    <definedName name="_______________________________________je6223">#REF!</definedName>
    <definedName name="_______________________________________je6710">#REF!</definedName>
    <definedName name="______________________________________je6101">#REF!</definedName>
    <definedName name="______________________________________je6168">#REF!</definedName>
    <definedName name="______________________________________je6191">#REF!</definedName>
    <definedName name="______________________________________je6221">#REF!</definedName>
    <definedName name="______________________________________JE6222">#REF!</definedName>
    <definedName name="______________________________________je6223">#REF!</definedName>
    <definedName name="______________________________________je6710">#REF!</definedName>
    <definedName name="_____________________________________je6101">#REF!</definedName>
    <definedName name="_____________________________________je6168">#REF!</definedName>
    <definedName name="_____________________________________je6191">#REF!</definedName>
    <definedName name="_____________________________________je6221">#REF!</definedName>
    <definedName name="_____________________________________JE6222">#REF!</definedName>
    <definedName name="_____________________________________je6223">#REF!</definedName>
    <definedName name="_____________________________________je6710">#REF!</definedName>
    <definedName name="____________________________________je6101">#REF!</definedName>
    <definedName name="____________________________________je6168">#REF!</definedName>
    <definedName name="____________________________________je6191">#REF!</definedName>
    <definedName name="____________________________________je6221">#REF!</definedName>
    <definedName name="____________________________________JE6222">#REF!</definedName>
    <definedName name="____________________________________je6223">#REF!</definedName>
    <definedName name="____________________________________je6710">#REF!</definedName>
    <definedName name="___________________________________je6101">#REF!</definedName>
    <definedName name="___________________________________je6168">#REF!</definedName>
    <definedName name="___________________________________je6191">#REF!</definedName>
    <definedName name="___________________________________je6221">#REF!</definedName>
    <definedName name="___________________________________JE6222">#REF!</definedName>
    <definedName name="___________________________________je6223">#REF!</definedName>
    <definedName name="___________________________________je6710">#REF!</definedName>
    <definedName name="__________________________________JE6036">#REF!</definedName>
    <definedName name="__________________________________je6101">#REF!</definedName>
    <definedName name="__________________________________je6168">#REF!</definedName>
    <definedName name="__________________________________je6191">#REF!</definedName>
    <definedName name="__________________________________je6221">#REF!</definedName>
    <definedName name="__________________________________JE6222">#REF!</definedName>
    <definedName name="__________________________________je6223">#REF!</definedName>
    <definedName name="__________________________________je6710">#REF!</definedName>
    <definedName name="_________________________________JE6036">#REF!</definedName>
    <definedName name="_________________________________je6101">#REF!</definedName>
    <definedName name="_________________________________je6168">#REF!</definedName>
    <definedName name="_________________________________je6191">#REF!</definedName>
    <definedName name="_________________________________je6221">#REF!</definedName>
    <definedName name="_________________________________JE6222">#REF!</definedName>
    <definedName name="_________________________________je6223">#REF!</definedName>
    <definedName name="_________________________________je6710">#REF!</definedName>
    <definedName name="________________________________JE6036">#REF!</definedName>
    <definedName name="________________________________je6101">#REF!</definedName>
    <definedName name="________________________________je6168">#REF!</definedName>
    <definedName name="________________________________je6191">#REF!</definedName>
    <definedName name="________________________________je6221">#REF!</definedName>
    <definedName name="________________________________JE6222">#REF!</definedName>
    <definedName name="________________________________je6223">#REF!</definedName>
    <definedName name="________________________________je6710">#REF!</definedName>
    <definedName name="_______________________________JE6036">#REF!</definedName>
    <definedName name="_______________________________je6101">#REF!</definedName>
    <definedName name="_______________________________je6168">#REF!</definedName>
    <definedName name="_______________________________je6191">#REF!</definedName>
    <definedName name="_______________________________je6221">#REF!</definedName>
    <definedName name="_______________________________JE6222">#REF!</definedName>
    <definedName name="_______________________________je6223">#REF!</definedName>
    <definedName name="_______________________________je6710">#REF!</definedName>
    <definedName name="______________________________JE6036">#REF!</definedName>
    <definedName name="______________________________je6101">#REF!</definedName>
    <definedName name="______________________________je6168">#REF!</definedName>
    <definedName name="______________________________je6191">#REF!</definedName>
    <definedName name="______________________________je6221">#REF!</definedName>
    <definedName name="______________________________JE6222">#REF!</definedName>
    <definedName name="______________________________je6223">#REF!</definedName>
    <definedName name="______________________________je6710">#REF!</definedName>
    <definedName name="_____________________________JE6036">#REF!</definedName>
    <definedName name="_____________________________je6101">#REF!</definedName>
    <definedName name="_____________________________je6168">#REF!</definedName>
    <definedName name="_____________________________je6191">#REF!</definedName>
    <definedName name="_____________________________je6221">#REF!</definedName>
    <definedName name="_____________________________JE6222">#REF!</definedName>
    <definedName name="_____________________________je6223">#REF!</definedName>
    <definedName name="_____________________________je6710">#REF!</definedName>
    <definedName name="____________________________JE6036">#REF!</definedName>
    <definedName name="____________________________je6101">#REF!</definedName>
    <definedName name="____________________________je6168">#REF!</definedName>
    <definedName name="____________________________je6191">#REF!</definedName>
    <definedName name="____________________________je6221">#REF!</definedName>
    <definedName name="____________________________JE6222">#REF!</definedName>
    <definedName name="____________________________je6223">#REF!</definedName>
    <definedName name="____________________________je6710">#REF!</definedName>
    <definedName name="___________________________JE6036">#REF!</definedName>
    <definedName name="___________________________je6101">#REF!</definedName>
    <definedName name="___________________________je6168">#REF!</definedName>
    <definedName name="___________________________je6191">#REF!</definedName>
    <definedName name="___________________________je6221">#REF!</definedName>
    <definedName name="___________________________JE6222">#REF!</definedName>
    <definedName name="___________________________je6223">#REF!</definedName>
    <definedName name="___________________________je6710">#REF!</definedName>
    <definedName name="__________________________JE6036">#REF!</definedName>
    <definedName name="__________________________je6101">#REF!</definedName>
    <definedName name="__________________________je6168">#REF!</definedName>
    <definedName name="__________________________je6191">#REF!</definedName>
    <definedName name="__________________________je6221">#REF!</definedName>
    <definedName name="__________________________JE6222">#REF!</definedName>
    <definedName name="__________________________je6223">#REF!</definedName>
    <definedName name="__________________________je6710">#REF!</definedName>
    <definedName name="__________________________JE6824">#REF!</definedName>
    <definedName name="_________________________JE6036">#REF!</definedName>
    <definedName name="_________________________je6101">#REF!</definedName>
    <definedName name="_________________________je6168">#REF!</definedName>
    <definedName name="_________________________je6191">#REF!</definedName>
    <definedName name="_________________________je6221">#REF!</definedName>
    <definedName name="_________________________JE6222">#REF!</definedName>
    <definedName name="_________________________je6223">#REF!</definedName>
    <definedName name="_________________________je6710">#REF!</definedName>
    <definedName name="_________________________JE6824">#REF!</definedName>
    <definedName name="________________________JE6036">#REF!</definedName>
    <definedName name="________________________je6101">#REF!</definedName>
    <definedName name="________________________je6168">#REF!</definedName>
    <definedName name="________________________je6191">#REF!</definedName>
    <definedName name="________________________je6221">#REF!</definedName>
    <definedName name="________________________JE6222">#REF!</definedName>
    <definedName name="________________________je6223">#REF!</definedName>
    <definedName name="________________________je6710">#REF!</definedName>
    <definedName name="________________________JE6824">#REF!</definedName>
    <definedName name="_______________________JE6036">#REF!</definedName>
    <definedName name="_______________________je6101">#REF!</definedName>
    <definedName name="_______________________je6168">#REF!</definedName>
    <definedName name="_______________________je6191">#REF!</definedName>
    <definedName name="_______________________je6221">#REF!</definedName>
    <definedName name="_______________________JE6222">#REF!</definedName>
    <definedName name="_______________________je6223">#REF!</definedName>
    <definedName name="_______________________je6710">#REF!</definedName>
    <definedName name="_______________________JE6824">#REF!</definedName>
    <definedName name="______________________JE6036">#REF!</definedName>
    <definedName name="______________________je6101">#REF!</definedName>
    <definedName name="______________________je6168">#REF!</definedName>
    <definedName name="______________________je6191">#REF!</definedName>
    <definedName name="______________________je6221">#REF!</definedName>
    <definedName name="______________________JE6222">#REF!</definedName>
    <definedName name="______________________je6223">#REF!</definedName>
    <definedName name="______________________je6710">#REF!</definedName>
    <definedName name="______________________JE6824">#REF!</definedName>
    <definedName name="_____________________JE6036">#REF!</definedName>
    <definedName name="_____________________je6101">#REF!</definedName>
    <definedName name="_____________________je6168">#REF!</definedName>
    <definedName name="_____________________je6191">#REF!</definedName>
    <definedName name="_____________________je6221">#REF!</definedName>
    <definedName name="_____________________JE6222">#REF!</definedName>
    <definedName name="_____________________je6223">#REF!</definedName>
    <definedName name="_____________________je6710">#REF!</definedName>
    <definedName name="_____________________JE6824">#REF!</definedName>
    <definedName name="____________________JE6036">#REF!</definedName>
    <definedName name="____________________je6101">#REF!</definedName>
    <definedName name="____________________je6168">#REF!</definedName>
    <definedName name="____________________je6191">#REF!</definedName>
    <definedName name="____________________je6221">#REF!</definedName>
    <definedName name="____________________JE6222">#REF!</definedName>
    <definedName name="____________________je6223">#REF!</definedName>
    <definedName name="____________________je6710">#REF!</definedName>
    <definedName name="____________________JE6824">#REF!</definedName>
    <definedName name="___________________JE6036">#REF!</definedName>
    <definedName name="___________________je6101">#REF!</definedName>
    <definedName name="___________________je6168">#REF!</definedName>
    <definedName name="___________________je6191">#REF!</definedName>
    <definedName name="___________________je6221">#REF!</definedName>
    <definedName name="___________________JE6222">#REF!</definedName>
    <definedName name="___________________je6223">#REF!</definedName>
    <definedName name="___________________je6710">#REF!</definedName>
    <definedName name="___________________JE6824">#REF!</definedName>
    <definedName name="__________________JE6036">#REF!</definedName>
    <definedName name="__________________je6101">#REF!</definedName>
    <definedName name="__________________je6168">#REF!</definedName>
    <definedName name="__________________je6191">#REF!</definedName>
    <definedName name="__________________je6221">#REF!</definedName>
    <definedName name="__________________JE6222">#REF!</definedName>
    <definedName name="__________________je6223">#REF!</definedName>
    <definedName name="__________________je6710">#REF!</definedName>
    <definedName name="__________________JE6824">#REF!</definedName>
    <definedName name="_________________JE6036">#REF!</definedName>
    <definedName name="_________________je6101">#REF!</definedName>
    <definedName name="_________________je6168">#REF!</definedName>
    <definedName name="_________________je6191">#REF!</definedName>
    <definedName name="_________________je6221">#REF!</definedName>
    <definedName name="_________________JE6222">#REF!</definedName>
    <definedName name="_________________je6223">#REF!</definedName>
    <definedName name="_________________je6710">#REF!</definedName>
    <definedName name="_________________JE6824">#REF!</definedName>
    <definedName name="________________JE6036">#REF!</definedName>
    <definedName name="________________je6101">#REF!</definedName>
    <definedName name="________________je6168">#REF!</definedName>
    <definedName name="________________je6191">#REF!</definedName>
    <definedName name="________________je6221">#REF!</definedName>
    <definedName name="________________JE6222">#REF!</definedName>
    <definedName name="________________je6223">#REF!</definedName>
    <definedName name="________________je6710">#REF!</definedName>
    <definedName name="________________JE6824">#REF!</definedName>
    <definedName name="_______________JE6036">#REF!</definedName>
    <definedName name="_______________je6101">#REF!</definedName>
    <definedName name="_______________je6168">#REF!</definedName>
    <definedName name="_______________je6191">#REF!</definedName>
    <definedName name="_______________je6221">#REF!</definedName>
    <definedName name="_______________JE6222">#REF!</definedName>
    <definedName name="_______________je6223">#REF!</definedName>
    <definedName name="_______________je6710">#REF!</definedName>
    <definedName name="_______________JE6824">#REF!</definedName>
    <definedName name="______________JE6036">#REF!</definedName>
    <definedName name="______________je6101">#REF!</definedName>
    <definedName name="______________je6168">#REF!</definedName>
    <definedName name="______________je6191">#REF!</definedName>
    <definedName name="______________je6221">#REF!</definedName>
    <definedName name="______________JE6222">#REF!</definedName>
    <definedName name="______________je6223">#REF!</definedName>
    <definedName name="______________je6710">#REF!</definedName>
    <definedName name="______________JE6824">#REF!</definedName>
    <definedName name="_____________JE6036">#REF!</definedName>
    <definedName name="_____________je6101">#REF!</definedName>
    <definedName name="_____________je6168">#REF!</definedName>
    <definedName name="_____________je6191">#REF!</definedName>
    <definedName name="_____________je6221">#REF!</definedName>
    <definedName name="_____________JE6222">#REF!</definedName>
    <definedName name="_____________je6223">#REF!</definedName>
    <definedName name="_____________je6710">#REF!</definedName>
    <definedName name="_____________JE6824">#REF!</definedName>
    <definedName name="____________JE6036">#REF!</definedName>
    <definedName name="____________je6101">#REF!</definedName>
    <definedName name="____________je6168">#REF!</definedName>
    <definedName name="____________je6191">#REF!</definedName>
    <definedName name="____________je6221">#REF!</definedName>
    <definedName name="____________JE6222">#REF!</definedName>
    <definedName name="____________je6223">#REF!</definedName>
    <definedName name="____________je6710">#REF!</definedName>
    <definedName name="____________JE6824">#REF!</definedName>
    <definedName name="___________JE6036">#REF!</definedName>
    <definedName name="___________je6101">#REF!</definedName>
    <definedName name="___________je6168">#REF!</definedName>
    <definedName name="___________je6191">#REF!</definedName>
    <definedName name="___________je6221">#REF!</definedName>
    <definedName name="___________JE6222">#REF!</definedName>
    <definedName name="___________je6223">#REF!</definedName>
    <definedName name="___________je6710">#REF!</definedName>
    <definedName name="___________JE6824">#REF!</definedName>
    <definedName name="___________TLN01">#REF!</definedName>
    <definedName name="___________TLN02">#REF!</definedName>
    <definedName name="___________TLN03">#REF!</definedName>
    <definedName name="__________JE6036">#REF!</definedName>
    <definedName name="__________je6101">#REF!</definedName>
    <definedName name="__________je6168">#REF!</definedName>
    <definedName name="__________je6191">#REF!</definedName>
    <definedName name="__________je6221">#REF!</definedName>
    <definedName name="__________JE6222">#REF!</definedName>
    <definedName name="__________je6223">#REF!</definedName>
    <definedName name="__________je6710">#REF!</definedName>
    <definedName name="__________JE6824">#REF!</definedName>
    <definedName name="__________TLN01">#REF!</definedName>
    <definedName name="__________TLN02">#REF!</definedName>
    <definedName name="__________TLN03">#REF!</definedName>
    <definedName name="_________JE6036">#REF!</definedName>
    <definedName name="_________je6101">#REF!</definedName>
    <definedName name="_________je6168">#REF!</definedName>
    <definedName name="_________je6191">#REF!</definedName>
    <definedName name="_________je6221">#REF!</definedName>
    <definedName name="_________JE6222">#REF!</definedName>
    <definedName name="_________je6223">#REF!</definedName>
    <definedName name="_________je6710">#REF!</definedName>
    <definedName name="_________JE6824">#REF!</definedName>
    <definedName name="_________TLN01">#REF!</definedName>
    <definedName name="_________TLN02">#REF!</definedName>
    <definedName name="_________TLN03">#REF!</definedName>
    <definedName name="________JE6036">#REF!</definedName>
    <definedName name="________je6101">#REF!</definedName>
    <definedName name="________je6168">#REF!</definedName>
    <definedName name="________je6191">#REF!</definedName>
    <definedName name="________je6221">#REF!</definedName>
    <definedName name="________JE6222">#REF!</definedName>
    <definedName name="________je6223">#REF!</definedName>
    <definedName name="________je6710">#REF!</definedName>
    <definedName name="________JE6824">#REF!</definedName>
    <definedName name="________TLN01">#REF!</definedName>
    <definedName name="________TLN02">#REF!</definedName>
    <definedName name="________TLN03">#REF!</definedName>
    <definedName name="_______JE6036">#REF!</definedName>
    <definedName name="_______je6101">#REF!</definedName>
    <definedName name="_______je6168">#REF!</definedName>
    <definedName name="_______je6191">#REF!</definedName>
    <definedName name="_______je6221">#REF!</definedName>
    <definedName name="_______JE6222">#REF!</definedName>
    <definedName name="_______je6223">#REF!</definedName>
    <definedName name="_______je6710">#REF!</definedName>
    <definedName name="_______JE6824">#REF!</definedName>
    <definedName name="_______TLN01">#REF!</definedName>
    <definedName name="_______TLN02">#REF!</definedName>
    <definedName name="_______TLN03">#REF!</definedName>
    <definedName name="______JE6036">#REF!</definedName>
    <definedName name="______je6101">#REF!</definedName>
    <definedName name="______je6168">#REF!</definedName>
    <definedName name="______je6191">#REF!</definedName>
    <definedName name="______je6221">#REF!</definedName>
    <definedName name="______JE6222">#REF!</definedName>
    <definedName name="______je6223">#REF!</definedName>
    <definedName name="______je6710">#REF!</definedName>
    <definedName name="______JE6824">#REF!</definedName>
    <definedName name="______TLN01">#REF!</definedName>
    <definedName name="______TLN02">#REF!</definedName>
    <definedName name="______TLN03">#REF!</definedName>
    <definedName name="_____JE6036">#REF!</definedName>
    <definedName name="_____je6101">#REF!</definedName>
    <definedName name="_____je6168">#REF!</definedName>
    <definedName name="_____je6191">#REF!</definedName>
    <definedName name="_____je6221">#REF!</definedName>
    <definedName name="_____JE6222">#REF!</definedName>
    <definedName name="_____je6223">#REF!</definedName>
    <definedName name="_____je6710">#REF!</definedName>
    <definedName name="_____JE6824">#REF!</definedName>
    <definedName name="_____TLN01">#REF!</definedName>
    <definedName name="_____TLN02">#REF!</definedName>
    <definedName name="_____TLN03">#REF!</definedName>
    <definedName name="____JE6036">#REF!</definedName>
    <definedName name="____je6101">#REF!</definedName>
    <definedName name="____je6168">#REF!</definedName>
    <definedName name="____je6191">#REF!</definedName>
    <definedName name="____je6221">#REF!</definedName>
    <definedName name="____JE6222">#REF!</definedName>
    <definedName name="____je6223">#REF!</definedName>
    <definedName name="____je6710">#REF!</definedName>
    <definedName name="____JE6824">#REF!</definedName>
    <definedName name="____TLN01">#REF!</definedName>
    <definedName name="____TLN02">#REF!</definedName>
    <definedName name="____TLN03">#REF!</definedName>
    <definedName name="___JE6036">#REF!</definedName>
    <definedName name="___je6101">#REF!</definedName>
    <definedName name="___je6168">#REF!</definedName>
    <definedName name="___je6191">#REF!</definedName>
    <definedName name="___je6221">#REF!</definedName>
    <definedName name="___JE6222">#REF!</definedName>
    <definedName name="___je6223">#REF!</definedName>
    <definedName name="___je6710">#REF!</definedName>
    <definedName name="___JE6824">#REF!</definedName>
    <definedName name="___TLN01">#REF!</definedName>
    <definedName name="___TLN02">#REF!</definedName>
    <definedName name="___TLN03">#REF!</definedName>
    <definedName name="__Apr99">#REF!</definedName>
    <definedName name="__Aug99">#REF!</definedName>
    <definedName name="__Dec99">#REF!</definedName>
    <definedName name="__Feb99">#REF!</definedName>
    <definedName name="__Jan99">#REF!</definedName>
    <definedName name="__JE6036">#REF!</definedName>
    <definedName name="__je6101">#REF!</definedName>
    <definedName name="__je6168">#REF!</definedName>
    <definedName name="__je6191">#REF!</definedName>
    <definedName name="__je6221">#REF!</definedName>
    <definedName name="__JE6222">#REF!</definedName>
    <definedName name="__je6223">#REF!</definedName>
    <definedName name="__je6710">#REF!</definedName>
    <definedName name="__JE6824">#REF!</definedName>
    <definedName name="__Jul99">#REF!</definedName>
    <definedName name="__Jun99">#REF!</definedName>
    <definedName name="__Mar99">#REF!</definedName>
    <definedName name="__May99">#REF!</definedName>
    <definedName name="__Nov99">#REF!</definedName>
    <definedName name="__Oct99">#REF!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PRT1">#REF!</definedName>
    <definedName name="__PRT3">#REF!</definedName>
    <definedName name="__PRT4">#REF!</definedName>
    <definedName name="__Sep99">#REF!</definedName>
    <definedName name="__TLN01">#REF!</definedName>
    <definedName name="__TLN02">#REF!</definedName>
    <definedName name="__TLN03">#REF!</definedName>
    <definedName name="_010_">[2]Lookup_Tables!#REF!</definedName>
    <definedName name="_010_ST000905150921000">[2]Lookup_Tables!#REF!</definedName>
    <definedName name="_010_ST7000905150">[2]Lookup_Tables!#REF!</definedName>
    <definedName name="_010_ST7000905150921000">[2]Lookup_Tables!#REF!</definedName>
    <definedName name="_020_">[2]Lookup_Tables!#REF!</definedName>
    <definedName name="_020_ST7000905150">[2]Lookup_Tables!#REF!</definedName>
    <definedName name="_020_ST7000905150921000">[2]Lookup_Tables!#REF!</definedName>
    <definedName name="_031_">[2]Lookup_Tables!#REF!</definedName>
    <definedName name="_031_SS0400900003">[2]Lookup_Tables!#REF!</definedName>
    <definedName name="_031_SS0400900003921000">[2]Lookup_Tables!#REF!</definedName>
    <definedName name="_032_">[2]Lookup_Tables!#REF!</definedName>
    <definedName name="_032_ST7000905150">[2]Lookup_Tables!#REF!</definedName>
    <definedName name="_032_ST7000905150921000">[2]Lookup_Tables!#REF!</definedName>
    <definedName name="_033_">[2]Lookup_Tables!#REF!</definedName>
    <definedName name="_033_ST7000905150">[2]Lookup_Tables!#REF!</definedName>
    <definedName name="_033_ST7000905150921000">[2]Lookup_Tables!#REF!</definedName>
    <definedName name="_034_">[2]Lookup_Tables!#REF!</definedName>
    <definedName name="_034_ST7000905150">[2]Lookup_Tables!#REF!</definedName>
    <definedName name="_034_ST7000905150921000">[2]Lookup_Tables!#REF!</definedName>
    <definedName name="_041_">[2]Lookup_Tables!#REF!</definedName>
    <definedName name="_041_ST7000905000">[2]Lookup_Tables!#REF!</definedName>
    <definedName name="_041_ST7000905000921000">[2]Lookup_Tables!#REF!</definedName>
    <definedName name="_055_ST7000905150">[2]Lookup_Tables!#REF!</definedName>
    <definedName name="_055_ST7000905150935000">[2]Lookup_Tables!#REF!</definedName>
    <definedName name="_056_ST0400900008165000">[2]Lookup_Tables!#REF!</definedName>
    <definedName name="_070_">[2]Lookup_Tables!#REF!</definedName>
    <definedName name="_070_ST7000905150">[2]Lookup_Tables!#REF!</definedName>
    <definedName name="_070_ST7000905150923000">[2]Lookup_Tables!#REF!</definedName>
    <definedName name="_085_">[2]Lookup_Tables!#REF!</definedName>
    <definedName name="_085_ST0400905170">[2]Lookup_Tables!#REF!</definedName>
    <definedName name="_085_ST0400905170923000">[2]Lookup_Tables!#REF!</definedName>
    <definedName name="_085_ST7000905150">[2]Lookup_Tables!#REF!</definedName>
    <definedName name="_085_ST7000905150923000">[2]Lookup_Tables!#REF!</definedName>
    <definedName name="_088_">[2]Lookup_Tables!#REF!</definedName>
    <definedName name="_088_ST7000905150">[2]Lookup_Tables!#REF!</definedName>
    <definedName name="_088_ST7000905150923000">[2]Lookup_Tables!#REF!</definedName>
    <definedName name="_090_">[2]Lookup_Tables!#REF!</definedName>
    <definedName name="_090_HL7500903750">[2]Lookup_Tables!#REF!</definedName>
    <definedName name="_090_HL7500903750923000">[2]Lookup_Tables!#REF!</definedName>
    <definedName name="_1">#REF!</definedName>
    <definedName name="_10A_ADJ_TX">#REF!</definedName>
    <definedName name="_11A_DEMAND_MODEL">#REF!</definedName>
    <definedName name="_12A_JURIS">#REF!</definedName>
    <definedName name="_13A_UNADJ_ALLOCAT">#REF!</definedName>
    <definedName name="_14A_UNADJ_CLASS">#REF!</definedName>
    <definedName name="_15A_UNADJ_D2">#REF!</definedName>
    <definedName name="_16A_UNADJ_METER">#REF!</definedName>
    <definedName name="_17A_UNADJ_MODEL">#REF!</definedName>
    <definedName name="_18A_UNADJ_NM_E1">#REF!</definedName>
    <definedName name="_194_">[2]Lookup_Tables!#REF!</definedName>
    <definedName name="_194_ST7000905150">[2]Lookup_Tables!#REF!</definedName>
    <definedName name="_194_ST7000905150921000">[2]Lookup_Tables!#REF!</definedName>
    <definedName name="_19A_UNADJ_NM4CP">#REF!</definedName>
    <definedName name="_1A_ADJ_ALLOCAT">#REF!</definedName>
    <definedName name="_1A_P">#REF!</definedName>
    <definedName name="_2">#REF!</definedName>
    <definedName name="_20A_UNADJ_NMBACK">#REF!</definedName>
    <definedName name="_21A_UNADJ_SUPPLY">#REF!</definedName>
    <definedName name="_22A_UNADJ_TX">#REF!</definedName>
    <definedName name="_2A_ADJ_CLASS">#REF!</definedName>
    <definedName name="_2NCP_2">#REF!</definedName>
    <definedName name="_3">#REF!</definedName>
    <definedName name="_3A_ADJ_D2">#REF!</definedName>
    <definedName name="_4">#REF!</definedName>
    <definedName name="_4A_ADJ_METER">#REF!</definedName>
    <definedName name="_5">#REF!</definedName>
    <definedName name="_5A_ADJ_MODEL">#REF!</definedName>
    <definedName name="_6A_ADJ_NM_E1">#REF!</definedName>
    <definedName name="_7A_ADJ_NM4CP">#REF!</definedName>
    <definedName name="_8A_ADJ_NMBACK">#REF!</definedName>
    <definedName name="_90C">#REF!</definedName>
    <definedName name="_91C">#REF!</definedName>
    <definedName name="_92C">#REF!</definedName>
    <definedName name="_92NET3">#REF!</definedName>
    <definedName name="_9A_ADJ_SUPPLY">#REF!</definedName>
    <definedName name="_Apr99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2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99">#REF!</definedName>
    <definedName name="_CEJ1">#REF!</definedName>
    <definedName name="_CEJ2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ec99">#REF!</definedName>
    <definedName name="_Feb99">#REF!</definedName>
    <definedName name="_Fill" hidden="1">#REF!</definedName>
    <definedName name="_Fill_what" hidden="1">#REF!</definedName>
    <definedName name="_Jan99">#REF!</definedName>
    <definedName name="_JE6036">#REF!</definedName>
    <definedName name="_je6101">#REF!</definedName>
    <definedName name="_je6168">#REF!</definedName>
    <definedName name="_je6191">#REF!</definedName>
    <definedName name="_JE6198">#REF!</definedName>
    <definedName name="_je6221">#REF!</definedName>
    <definedName name="_JE6222">#REF!</definedName>
    <definedName name="_je6223">#REF!</definedName>
    <definedName name="_je6710">#REF!</definedName>
    <definedName name="_JE6824">#REF!</definedName>
    <definedName name="_Jul99">#REF!</definedName>
    <definedName name="_Jun99">#REF!</definedName>
    <definedName name="_Key1" hidden="1">#REF!</definedName>
    <definedName name="_LRR1">#REF!</definedName>
    <definedName name="_LRR2">#REF!</definedName>
    <definedName name="_Mar99">#REF!</definedName>
    <definedName name="_may3">'[3]2003'!$AO$1:$AV$162</definedName>
    <definedName name="_May99">#REF!</definedName>
    <definedName name="_new11">'[4]2003'!$CW$1:$DD$162</definedName>
    <definedName name="_new4">'[4]2003'!$AE$1:$AL$162</definedName>
    <definedName name="_new5">'[4]2003'!$AO$1:$AV$162</definedName>
    <definedName name="_new6">'[4]2003'!$AY$1:$BF$162</definedName>
    <definedName name="_new7">'[4]2003'!$BI$1:$BP$162</definedName>
    <definedName name="_Nov99">#REF!</definedName>
    <definedName name="_Oct99">#REF!</definedName>
    <definedName name="_one4">'[3]2004'!$A$1:$H$165</definedName>
    <definedName name="_Order1" hidden="1">0</definedName>
    <definedName name="_Order2" hidden="1">0</definedName>
    <definedName name="_Parse_In" hidden="1">[5]OpCost!#REF!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RT1">#REF!</definedName>
    <definedName name="_PRT3">#REF!</definedName>
    <definedName name="_PRT4">#REF!</definedName>
    <definedName name="_PVD71">#REF!</definedName>
    <definedName name="_R67">#REF!</definedName>
    <definedName name="_SDS_WB_TYPE" hidden="1">1</definedName>
    <definedName name="_Sep99">#REF!</definedName>
    <definedName name="_six3">'[3]2003'!$AY$1:$BF$162</definedName>
    <definedName name="_six4">'[3]2004'!$AY$1:$BF$165</definedName>
    <definedName name="_Sort" hidden="1">#REF!</definedName>
    <definedName name="_TLN01">#REF!</definedName>
    <definedName name="_TLN02">#REF!</definedName>
    <definedName name="_TLN03">#REF!</definedName>
    <definedName name="_two4">'[3]2004'!$K$1:$R$165</definedName>
    <definedName name="A">#REF!</definedName>
    <definedName name="ABCDEFGHI">#REF!</definedName>
    <definedName name="ACCRUAL">#REF!</definedName>
    <definedName name="ADI_UPLOAD">#REF!</definedName>
    <definedName name="ADJUSTMENT">#REF!</definedName>
    <definedName name="aer">#REF!</definedName>
    <definedName name="AHEART">#REF!</definedName>
    <definedName name="ALL_JE_S">#REF!</definedName>
    <definedName name="ALLREP">[6]FCR:PDR!$A$1:$K$60</definedName>
    <definedName name="Ann_Base">'[7]Summary - Annualized'!$P$158</definedName>
    <definedName name="Ann_Fuel">'[7]Summary - Annualized'!$P$133</definedName>
    <definedName name="ANNLFUEL">#REF!</definedName>
    <definedName name="ANNREV">#REF!</definedName>
    <definedName name="apr">#REF!</definedName>
    <definedName name="APR_2002">#REF!</definedName>
    <definedName name="APR_2003">#REF!</definedName>
    <definedName name="APR_2004">#REF!</definedName>
    <definedName name="Apr04RevByRevCode">#REF!</definedName>
    <definedName name="April">#REF!</definedName>
    <definedName name="AprInt">#REF!</definedName>
    <definedName name="AprInt2">#REF!</definedName>
    <definedName name="AprRev">#REF!</definedName>
    <definedName name="ARC_102_Summary_Query">#REF!</definedName>
    <definedName name="ARC_102_Summary_Query_0405">[8]ARC_102_Summary_Query!$A$1:$L$13</definedName>
    <definedName name="AUG">#REF!</definedName>
    <definedName name="AUG_03" localSheetId="27">'August 2025 Calculation'!#REF!</definedName>
    <definedName name="AUG_03" localSheetId="15">'December 2025 Calculation'!#REF!</definedName>
    <definedName name="AUG_03" localSheetId="9">'February 2026 Calculation'!#REF!</definedName>
    <definedName name="AUG_03" localSheetId="12">'January 2026 Calculation'!#REF!</definedName>
    <definedName name="AUG_03" localSheetId="34">#REF!</definedName>
    <definedName name="AUG_03" localSheetId="33">'June 2025 Calculation'!#REF!</definedName>
    <definedName name="AUG_03" localSheetId="35">#REF!</definedName>
    <definedName name="AUG_03" localSheetId="18">'November 2025 Calculation'!#REF!</definedName>
    <definedName name="AUG_03" localSheetId="21">'October 2025 Calculation'!#REF!</definedName>
    <definedName name="AUG_03" localSheetId="24">'September 2025 Calculation'!#REF!</definedName>
    <definedName name="AUG_03">#REF!</definedName>
    <definedName name="AUG_2002" localSheetId="27">#REF!</definedName>
    <definedName name="AUG_2002" localSheetId="15">#REF!</definedName>
    <definedName name="AUG_2002" localSheetId="9">#REF!</definedName>
    <definedName name="AUG_2002" localSheetId="12">#REF!</definedName>
    <definedName name="AUG_2002" localSheetId="34">#REF!</definedName>
    <definedName name="AUG_2002" localSheetId="33">#REF!</definedName>
    <definedName name="AUG_2002" localSheetId="35">#REF!</definedName>
    <definedName name="AUG_2002" localSheetId="18">#REF!</definedName>
    <definedName name="AUG_2002" localSheetId="21">#REF!</definedName>
    <definedName name="AUG_2002" localSheetId="24">#REF!</definedName>
    <definedName name="AUG_2002">#REF!</definedName>
    <definedName name="AUG_2003" localSheetId="27">#REF!</definedName>
    <definedName name="AUG_2003" localSheetId="15">#REF!</definedName>
    <definedName name="AUG_2003" localSheetId="9">#REF!</definedName>
    <definedName name="AUG_2003" localSheetId="12">#REF!</definedName>
    <definedName name="AUG_2003" localSheetId="33">#REF!</definedName>
    <definedName name="AUG_2003" localSheetId="18">#REF!</definedName>
    <definedName name="AUG_2003" localSheetId="21">#REF!</definedName>
    <definedName name="AUG_2003" localSheetId="24">#REF!</definedName>
    <definedName name="AUG_2003">#REF!</definedName>
    <definedName name="B">#REF!</definedName>
    <definedName name="BACKUP">#REF!</definedName>
    <definedName name="Base">#REF!</definedName>
    <definedName name="base1">[9]ALLOC.!#REF!</definedName>
    <definedName name="Base2" localSheetId="27">#REF!</definedName>
    <definedName name="Base2" localSheetId="15">#REF!</definedName>
    <definedName name="Base2" localSheetId="9">#REF!</definedName>
    <definedName name="Base2" localSheetId="12">#REF!</definedName>
    <definedName name="Base2" localSheetId="34">#REF!</definedName>
    <definedName name="Base2" localSheetId="33">#REF!</definedName>
    <definedName name="Base2" localSheetId="35">#REF!</definedName>
    <definedName name="Base2" localSheetId="18">#REF!</definedName>
    <definedName name="Base2" localSheetId="21">#REF!</definedName>
    <definedName name="Base2" localSheetId="24">#REF!</definedName>
    <definedName name="Base2">#REF!</definedName>
    <definedName name="BERTHA" localSheetId="27">#REF!</definedName>
    <definedName name="BERTHA" localSheetId="15">#REF!</definedName>
    <definedName name="BERTHA" localSheetId="9">#REF!</definedName>
    <definedName name="BERTHA" localSheetId="12">#REF!</definedName>
    <definedName name="BERTHA" localSheetId="33">#REF!</definedName>
    <definedName name="BERTHA" localSheetId="18">#REF!</definedName>
    <definedName name="BERTHA" localSheetId="21">#REF!</definedName>
    <definedName name="BERTHA" localSheetId="24">#REF!</definedName>
    <definedName name="BERTHA">#REF!</definedName>
    <definedName name="BUDGETCURRENCYCODE1">[10]CRITERIA1!$B$16</definedName>
    <definedName name="BUDGETNAME1">[10]CRITERIA1!$B$13</definedName>
    <definedName name="BUDGETORG1">[10]CRITERIA1!$B$14</definedName>
    <definedName name="C_" localSheetId="27">#REF!</definedName>
    <definedName name="C_" localSheetId="15">#REF!</definedName>
    <definedName name="C_" localSheetId="9">#REF!</definedName>
    <definedName name="C_" localSheetId="12">#REF!</definedName>
    <definedName name="C_" localSheetId="34">#REF!</definedName>
    <definedName name="C_" localSheetId="33">#REF!</definedName>
    <definedName name="C_" localSheetId="35">#REF!</definedName>
    <definedName name="C_" localSheetId="18">#REF!</definedName>
    <definedName name="C_" localSheetId="21">#REF!</definedName>
    <definedName name="C_" localSheetId="24">#REF!</definedName>
    <definedName name="C_">#REF!</definedName>
    <definedName name="calc" localSheetId="27">#REF!</definedName>
    <definedName name="calc" localSheetId="15">#REF!</definedName>
    <definedName name="calc" localSheetId="9">#REF!</definedName>
    <definedName name="calc" localSheetId="12">#REF!</definedName>
    <definedName name="calc" localSheetId="33">#REF!</definedName>
    <definedName name="calc" localSheetId="18">#REF!</definedName>
    <definedName name="calc" localSheetId="21">#REF!</definedName>
    <definedName name="calc" localSheetId="24">#REF!</definedName>
    <definedName name="calc">#REF!</definedName>
    <definedName name="calc2" localSheetId="27">#REF!</definedName>
    <definedName name="calc2" localSheetId="15">#REF!</definedName>
    <definedName name="calc2" localSheetId="9">#REF!</definedName>
    <definedName name="calc2" localSheetId="12">#REF!</definedName>
    <definedName name="calc2" localSheetId="33">#REF!</definedName>
    <definedName name="calc2" localSheetId="18">#REF!</definedName>
    <definedName name="calc2" localSheetId="21">#REF!</definedName>
    <definedName name="calc2" localSheetId="24">#REF!</definedName>
    <definedName name="calc2">#REF!</definedName>
    <definedName name="certmaster">#REF!</definedName>
    <definedName name="CF">#REF!</definedName>
    <definedName name="CFE">#REF!</definedName>
    <definedName name="cfe1.2">#REF!</definedName>
    <definedName name="cfe2.2">#REF!</definedName>
    <definedName name="CFECFTPPA">#REF!</definedName>
    <definedName name="CFEDEM">#REF!</definedName>
    <definedName name="CFENAT">#REF!</definedName>
    <definedName name="CHEM">#REF!</definedName>
    <definedName name="coalpile">#REF!</definedName>
    <definedName name="COMP">#REF!</definedName>
    <definedName name="COMP1">#REF!</definedName>
    <definedName name="COMP2">#REF!</definedName>
    <definedName name="COMP3">#REF!</definedName>
    <definedName name="COMP4">#REF!</definedName>
    <definedName name="COMP5">#REF!</definedName>
    <definedName name="COMP6">#REF!</definedName>
    <definedName name="CR_DELIVERY">#REF!</definedName>
    <definedName name="CR_OATT">#REF!</definedName>
    <definedName name="CR_TRANSMISSION">#REF!</definedName>
    <definedName name="CRPA">#REF!</definedName>
    <definedName name="D">#REF!</definedName>
    <definedName name="data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_xlnm.Database">#REF!</definedName>
    <definedName name="datarange">#REF!</definedName>
    <definedName name="Dec">#REF!</definedName>
    <definedName name="DEC_2002">#REF!</definedName>
    <definedName name="DEC_2003">#REF!</definedName>
    <definedName name="DECANNL">#REF!</definedName>
    <definedName name="DF_BACKUP">#REF!</definedName>
    <definedName name="DF_PAGE">#REF!</definedName>
    <definedName name="dfcallocate">#REF!</definedName>
    <definedName name="dfccalculation">#REF!</definedName>
    <definedName name="E">#REF!</definedName>
    <definedName name="ECONSALES">#REF!</definedName>
    <definedName name="EDR_DETL">#REF!</definedName>
    <definedName name="EL_PASO_ELECTRIC_COMPANY">#REF!</definedName>
    <definedName name="eleven3">'[3]2003'!$CW$1:$DD$162</definedName>
    <definedName name="ENTER">#REF!</definedName>
    <definedName name="erg">#REF!</definedName>
    <definedName name="ESTIMATE">'[11]10b.INTRASTATE INVOICE TIE OUT'!$W$112:$W$113</definedName>
    <definedName name="ExternalData_1" localSheetId="5" hidden="1">'April 2026 Summary Data'!$B$2:$Z$32</definedName>
    <definedName name="ExternalData_1" localSheetId="29" hidden="1">'August 2025 Summary Data'!$B$2:$Z$32</definedName>
    <definedName name="ExternalData_1" localSheetId="17" hidden="1">'December 2025 Summary Data'!$B$2:$AA$32</definedName>
    <definedName name="ExternalData_1" localSheetId="11" hidden="1">'February 2026 Summary Data'!$B$2:$Z$33</definedName>
    <definedName name="ExternalData_1" localSheetId="14" hidden="1">'January 2026 Summary Data'!$B$2:$Z$33</definedName>
    <definedName name="ExternalData_1" localSheetId="32" hidden="1">'July 2025 Summary Data'!$B$2:$Z$33</definedName>
    <definedName name="ExternalData_1" localSheetId="35" hidden="1">'June 2025 Summary Data'!$B$2:$Z$33</definedName>
    <definedName name="ExternalData_1" localSheetId="8" hidden="1">'March 2026 Summary Data'!$B$2:$Z$33</definedName>
    <definedName name="ExternalData_1" localSheetId="2" hidden="1">'May 2026 Summary Data'!$B$2:$Z$32</definedName>
    <definedName name="ExternalData_1" localSheetId="20" hidden="1">'November 2025 Summary Data'!$B$2:$Z$32</definedName>
    <definedName name="ExternalData_1" localSheetId="23" hidden="1">'October 2025 Summary Data'!$B$2:$Z$32</definedName>
    <definedName name="ExternalData_1" localSheetId="26" hidden="1">'September 2025 Summary Data'!$B$2:$Z$32</definedName>
    <definedName name="ExternalData_2" localSheetId="22" hidden="1">' October 2025 Average Pricing'!$A$1:$E$721</definedName>
    <definedName name="ExternalData_2" localSheetId="4" hidden="1">'April 2026 Average Pricing'!$A$1:$E$720</definedName>
    <definedName name="ExternalData_2" localSheetId="28" hidden="1">'August 2025 Average Pricing'!$A$1:$E$721</definedName>
    <definedName name="ExternalData_2" localSheetId="10" hidden="1">'February 2026 Average Pricing'!$A$1:$E$721</definedName>
    <definedName name="ExternalData_2" localSheetId="13" hidden="1">'January 2026 Average Pricing'!$A$1:$E$721</definedName>
    <definedName name="ExternalData_2" localSheetId="31" hidden="1">'July 2025 Average Pricing'!$A$1:$E$721</definedName>
    <definedName name="ExternalData_2" localSheetId="7" hidden="1">'March 2026 Average Pricing'!$A$1:$E$721</definedName>
    <definedName name="ExternalData_2" localSheetId="1" hidden="1">'May 2026 Average Pricing'!$A$1:$E$721</definedName>
    <definedName name="ExternalData_2" localSheetId="19" hidden="1">'November 2025 Average Pricing'!$A$1:$E$721</definedName>
    <definedName name="ExternalData_2" localSheetId="25" hidden="1">'September 2025 Average Pricing'!$A$1:$E$721</definedName>
    <definedName name="ExternalData_3" localSheetId="16" hidden="1">'December 2025 Average Pricing'!$A$1:$E$721</definedName>
    <definedName name="ExternalData_3" localSheetId="34" hidden="1">'June 2025 Average Pricing'!$A$1:$E$745</definedName>
    <definedName name="F" localSheetId="27">#REF!</definedName>
    <definedName name="F" localSheetId="15">#REF!</definedName>
    <definedName name="F" localSheetId="9">#REF!</definedName>
    <definedName name="F" localSheetId="12">#REF!</definedName>
    <definedName name="F" localSheetId="34">#REF!</definedName>
    <definedName name="F" localSheetId="33">#REF!</definedName>
    <definedName name="F" localSheetId="35">#REF!</definedName>
    <definedName name="F" localSheetId="18">#REF!</definedName>
    <definedName name="F" localSheetId="21">#REF!</definedName>
    <definedName name="F" localSheetId="24">#REF!</definedName>
    <definedName name="F">#REF!</definedName>
    <definedName name="fc" localSheetId="27">#REF!</definedName>
    <definedName name="fc" localSheetId="15">#REF!</definedName>
    <definedName name="fc" localSheetId="9">#REF!</definedName>
    <definedName name="fc" localSheetId="12">#REF!</definedName>
    <definedName name="fc" localSheetId="33">#REF!</definedName>
    <definedName name="fc" localSheetId="18">#REF!</definedName>
    <definedName name="fc" localSheetId="21">#REF!</definedName>
    <definedName name="fc" localSheetId="24">#REF!</definedName>
    <definedName name="fc">#REF!</definedName>
    <definedName name="FEB" localSheetId="27">#REF!</definedName>
    <definedName name="FEB" localSheetId="15">#REF!</definedName>
    <definedName name="FEB" localSheetId="9">#REF!</definedName>
    <definedName name="FEB" localSheetId="12">#REF!</definedName>
    <definedName name="FEB" localSheetId="33">#REF!</definedName>
    <definedName name="FEB" localSheetId="18">#REF!</definedName>
    <definedName name="FEB" localSheetId="21">#REF!</definedName>
    <definedName name="FEB" localSheetId="24">#REF!</definedName>
    <definedName name="FEB">#REF!</definedName>
    <definedName name="FEB_2002">#REF!</definedName>
    <definedName name="FEB_2003">#REF!</definedName>
    <definedName name="FEB_2004">#REF!</definedName>
    <definedName name="Feb04Rev">#REF!</definedName>
    <definedName name="Feb04RevByRevCode">#REF!</definedName>
    <definedName name="fERC">#REF!</definedName>
    <definedName name="FERCPK">#REF!</definedName>
    <definedName name="FFF">'[12]BUDGET-TOTAL.TPL'!$A$1:$W$253</definedName>
    <definedName name="FIRMSALES" localSheetId="27">#REF!</definedName>
    <definedName name="FIRMSALES" localSheetId="15">#REF!</definedName>
    <definedName name="FIRMSALES" localSheetId="9">#REF!</definedName>
    <definedName name="FIRMSALES" localSheetId="12">#REF!</definedName>
    <definedName name="FIRMSALES" localSheetId="34">#REF!</definedName>
    <definedName name="FIRMSALES" localSheetId="33">#REF!</definedName>
    <definedName name="FIRMSALES" localSheetId="35">#REF!</definedName>
    <definedName name="FIRMSALES" localSheetId="18">#REF!</definedName>
    <definedName name="FIRMSALES" localSheetId="21">#REF!</definedName>
    <definedName name="FIRMSALES" localSheetId="24">#REF!</definedName>
    <definedName name="FIRMSALES">#REF!</definedName>
    <definedName name="five4">'[3]2004'!$AO$1:$AV$165</definedName>
    <definedName name="four4">'[3]2004'!$AE$1:$AL$165</definedName>
    <definedName name="fsummary">#REF!</definedName>
    <definedName name="FUEL2">#REF!</definedName>
    <definedName name="G">#REF!</definedName>
    <definedName name="G_InputRange">#REF!</definedName>
    <definedName name="GRAF1">#REF!</definedName>
    <definedName name="GRAF2">#REF!</definedName>
    <definedName name="GRAF3">#REF!</definedName>
    <definedName name="H">#REF!</definedName>
    <definedName name="HASHDATA">#REF!</definedName>
    <definedName name="HEART">#REF!</definedName>
    <definedName name="I">#REF!</definedName>
    <definedName name="IIDDEM">#REF!</definedName>
    <definedName name="input">#REF!</definedName>
    <definedName name="INPUT_">'[7]Forecast Data'!#REF!</definedName>
    <definedName name="INSTRUCTIONS">'[13]1. data'!#REF!</definedName>
    <definedName name="INTT1" localSheetId="27">#REF!</definedName>
    <definedName name="INTT1" localSheetId="15">#REF!</definedName>
    <definedName name="INTT1" localSheetId="9">#REF!</definedName>
    <definedName name="INTT1" localSheetId="12">#REF!</definedName>
    <definedName name="INTT1" localSheetId="34">#REF!</definedName>
    <definedName name="INTT1" localSheetId="33">#REF!</definedName>
    <definedName name="INTT1" localSheetId="35">#REF!</definedName>
    <definedName name="INTT1" localSheetId="18">#REF!</definedName>
    <definedName name="INTT1" localSheetId="21">#REF!</definedName>
    <definedName name="INTT1" localSheetId="24">#REF!</definedName>
    <definedName name="INTT1">#REF!</definedName>
    <definedName name="INTT2" localSheetId="27">#REF!</definedName>
    <definedName name="INTT2" localSheetId="15">#REF!</definedName>
    <definedName name="INTT2" localSheetId="9">#REF!</definedName>
    <definedName name="INTT2" localSheetId="12">#REF!</definedName>
    <definedName name="INTT2" localSheetId="33">#REF!</definedName>
    <definedName name="INTT2" localSheetId="18">#REF!</definedName>
    <definedName name="INTT2" localSheetId="21">#REF!</definedName>
    <definedName name="INTT2" localSheetId="24">#REF!</definedName>
    <definedName name="INTT2">#REF!</definedName>
    <definedName name="INTT3" localSheetId="27">#REF!</definedName>
    <definedName name="INTT3" localSheetId="15">#REF!</definedName>
    <definedName name="INTT3" localSheetId="9">#REF!</definedName>
    <definedName name="INTT3" localSheetId="12">#REF!</definedName>
    <definedName name="INTT3" localSheetId="33">#REF!</definedName>
    <definedName name="INTT3" localSheetId="18">#REF!</definedName>
    <definedName name="INTT3" localSheetId="21">#REF!</definedName>
    <definedName name="INTT3" localSheetId="24">#REF!</definedName>
    <definedName name="INTT3">#REF!</definedName>
    <definedName name="invoice">#REF!</definedName>
    <definedName name="invoices">#REF!</definedName>
    <definedName name="ip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">#REF!</definedName>
    <definedName name="JAN_2002">#REF!</definedName>
    <definedName name="JAN_2003">#REF!</definedName>
    <definedName name="JAN_2004">#REF!</definedName>
    <definedName name="Jan04Rev">#REF!</definedName>
    <definedName name="Jan04RevByRevCode">#REF!</definedName>
    <definedName name="JE">#REF!</definedName>
    <definedName name="JE_6101">#REF!</definedName>
    <definedName name="JE_6801">#REF!</definedName>
    <definedName name="JE_6802">#REF!</definedName>
    <definedName name="JE_6803">#REF!</definedName>
    <definedName name="JE_6805">#REF!</definedName>
    <definedName name="JE_6811">#REF!</definedName>
    <definedName name="je6192r">#REF!</definedName>
    <definedName name="je6225r">#REF!</definedName>
    <definedName name="JE6228R">#REF!</definedName>
    <definedName name="JE6803_1">#REF!</definedName>
    <definedName name="JE6803_2">#REF!</definedName>
    <definedName name="JE6803_3">#REF!</definedName>
    <definedName name="jjjj">#REF!</definedName>
    <definedName name="JUL">#REF!</definedName>
    <definedName name="JUL_2002">#REF!</definedName>
    <definedName name="JUL_2003">#REF!</definedName>
    <definedName name="jun">#REF!</definedName>
    <definedName name="JUN_2002">#REF!</definedName>
    <definedName name="JUN_2003">#REF!</definedName>
    <definedName name="JVPG1">#REF!</definedName>
    <definedName name="JVPG2">#REF!</definedName>
    <definedName name="JVPG3">#REF!</definedName>
    <definedName name="l">#REF!</definedName>
    <definedName name="LOG">#REF!</definedName>
    <definedName name="M">#REF!</definedName>
    <definedName name="mar">#REF!</definedName>
    <definedName name="MAR_2002">#REF!</definedName>
    <definedName name="MAR_2003">#REF!</definedName>
    <definedName name="MAR_2004">#REF!</definedName>
    <definedName name="Mar04Rev">#REF!</definedName>
    <definedName name="Mar04RevByRevCode">#REF!</definedName>
    <definedName name="MarInt">#REF!</definedName>
    <definedName name="MAY">#REF!</definedName>
    <definedName name="MAY_2002">#REF!</definedName>
    <definedName name="mAY_2003">#REF!</definedName>
    <definedName name="MAY_2004">#REF!</definedName>
    <definedName name="May04Rev">#REF!</definedName>
    <definedName name="May04RevByRevCode">#REF!</definedName>
    <definedName name="MayInt">#REF!</definedName>
    <definedName name="memo1">#REF!</definedName>
    <definedName name="memo2">#REF!</definedName>
    <definedName name="MEMORIAL">#REF!</definedName>
    <definedName name="MENU">#REF!</definedName>
    <definedName name="MMBTU">'[14]10.  Gas Actual JE 6190 '!$BG$11:$BH$133</definedName>
    <definedName name="MONTH" localSheetId="27">#REF!</definedName>
    <definedName name="MONTH" localSheetId="15">#REF!</definedName>
    <definedName name="MONTH" localSheetId="9">#REF!</definedName>
    <definedName name="MONTH" localSheetId="12">#REF!</definedName>
    <definedName name="MONTH" localSheetId="34">#REF!</definedName>
    <definedName name="MONTH" localSheetId="33">#REF!</definedName>
    <definedName name="MONTH" localSheetId="35">#REF!</definedName>
    <definedName name="MONTH" localSheetId="18">#REF!</definedName>
    <definedName name="MONTH" localSheetId="21">#REF!</definedName>
    <definedName name="MONTH" localSheetId="24">#REF!</definedName>
    <definedName name="MONTH">#REF!</definedName>
    <definedName name="MonthTable" localSheetId="34">[15]Month!#REF!</definedName>
    <definedName name="MonthTable" localSheetId="33">[15]Month!#REF!</definedName>
    <definedName name="MonthTable" localSheetId="35">[15]Month!#REF!</definedName>
    <definedName name="MonthTable">[15]Month!#REF!</definedName>
    <definedName name="MW" localSheetId="27">#REF!</definedName>
    <definedName name="MW" localSheetId="15">#REF!</definedName>
    <definedName name="MW" localSheetId="9">#REF!</definedName>
    <definedName name="MW" localSheetId="12">#REF!</definedName>
    <definedName name="MW" localSheetId="34">#REF!</definedName>
    <definedName name="MW" localSheetId="33">#REF!</definedName>
    <definedName name="MW" localSheetId="35">#REF!</definedName>
    <definedName name="MW" localSheetId="18">#REF!</definedName>
    <definedName name="MW" localSheetId="21">#REF!</definedName>
    <definedName name="MW" localSheetId="24">#REF!</definedName>
    <definedName name="MW">#REF!</definedName>
    <definedName name="NCP" localSheetId="27">#REF!</definedName>
    <definedName name="NCP" localSheetId="15">#REF!</definedName>
    <definedName name="NCP" localSheetId="9">#REF!</definedName>
    <definedName name="NCP" localSheetId="12">#REF!</definedName>
    <definedName name="NCP" localSheetId="33">#REF!</definedName>
    <definedName name="NCP" localSheetId="18">#REF!</definedName>
    <definedName name="NCP" localSheetId="21">#REF!</definedName>
    <definedName name="NCP" localSheetId="24">#REF!</definedName>
    <definedName name="NCP">#REF!</definedName>
    <definedName name="new" localSheetId="27">[16]ALLOC.!#REF!</definedName>
    <definedName name="new" localSheetId="15">[16]ALLOC.!#REF!</definedName>
    <definedName name="new" localSheetId="9">[16]ALLOC.!#REF!</definedName>
    <definedName name="new" localSheetId="12">[16]ALLOC.!#REF!</definedName>
    <definedName name="new" localSheetId="33">[16]ALLOC.!#REF!</definedName>
    <definedName name="new" localSheetId="18">[16]ALLOC.!#REF!</definedName>
    <definedName name="new" localSheetId="21">[16]ALLOC.!#REF!</definedName>
    <definedName name="new" localSheetId="24">[16]ALLOC.!#REF!</definedName>
    <definedName name="new">[16]ALLOC.!#REF!</definedName>
    <definedName name="NIL" hidden="1">" "</definedName>
    <definedName name="NM_ANLZ_CUST">#REF!</definedName>
    <definedName name="NM_ANLZ_KW">#REF!</definedName>
    <definedName name="NM_ANLZ_KWH">#REF!</definedName>
    <definedName name="NM_ANLZ_REV">#REF!</definedName>
    <definedName name="NM_Base___Fuel_Table">#REF!</definedName>
    <definedName name="NM_HIST_CUST">#REF!</definedName>
    <definedName name="NM_HIST_KW">#REF!</definedName>
    <definedName name="NM_HIST_KWH">#REF!</definedName>
    <definedName name="NM_HIST_REV">#REF!</definedName>
    <definedName name="NM_RATE_01_61">#REF!</definedName>
    <definedName name="NM_RATE_01_62">#REF!</definedName>
    <definedName name="NM_RATE_01_64">#REF!</definedName>
    <definedName name="NM_RATE_01_65">#REF!</definedName>
    <definedName name="NM_RATE_03_60">#REF!</definedName>
    <definedName name="NM_RATE_03_66">#REF!</definedName>
    <definedName name="NM_RATE_03_70">#REF!</definedName>
    <definedName name="NM_RATE_03_79">#REF!</definedName>
    <definedName name="NM_RATE_04_69">#REF!</definedName>
    <definedName name="NM_RATE_04_83">#REF!</definedName>
    <definedName name="NM_RATE_04_85">#REF!</definedName>
    <definedName name="NM_RATE_04_87">#REF!</definedName>
    <definedName name="NM_RATE_05_63">#REF!</definedName>
    <definedName name="NM_RATE_07_86">#REF!</definedName>
    <definedName name="NM_RATE_08_78">#REF!</definedName>
    <definedName name="NM_RATE_09_71">#REF!</definedName>
    <definedName name="NM_RATE_10_57">#REF!</definedName>
    <definedName name="NM_RATE_11_77">#REF!</definedName>
    <definedName name="NM_RATE_12_74">#REF!</definedName>
    <definedName name="NM_RATE_14_76">#REF!</definedName>
    <definedName name="NM_RATE_19_67">#REF!</definedName>
    <definedName name="NM_RATE_20_72">#REF!</definedName>
    <definedName name="NM_RATE_25_75">#REF!</definedName>
    <definedName name="NM_RATE_26_81">#REF!</definedName>
    <definedName name="NM_RATE_29_52">#REF!</definedName>
    <definedName name="NMCORRECT">#REF!</definedName>
    <definedName name="NMDEM">#REF!</definedName>
    <definedName name="NMNAT">#REF!</definedName>
    <definedName name="nmover_under">'[17]U.2 ALLOC.'!#REF!</definedName>
    <definedName name="NMPK" localSheetId="27">#REF!</definedName>
    <definedName name="NMPK" localSheetId="15">#REF!</definedName>
    <definedName name="NMPK" localSheetId="9">#REF!</definedName>
    <definedName name="NMPK" localSheetId="12">#REF!</definedName>
    <definedName name="NMPK" localSheetId="34">#REF!</definedName>
    <definedName name="NMPK" localSheetId="33">#REF!</definedName>
    <definedName name="NMPK" localSheetId="35">#REF!</definedName>
    <definedName name="NMPK" localSheetId="18">#REF!</definedName>
    <definedName name="NMPK" localSheetId="21">#REF!</definedName>
    <definedName name="NMPK" localSheetId="24">#REF!</definedName>
    <definedName name="NMPK">#REF!</definedName>
    <definedName name="NMSUA" localSheetId="27">#REF!</definedName>
    <definedName name="NMSUA" localSheetId="15">#REF!</definedName>
    <definedName name="NMSUA" localSheetId="9">#REF!</definedName>
    <definedName name="NMSUA" localSheetId="12">#REF!</definedName>
    <definedName name="NMSUA" localSheetId="33">#REF!</definedName>
    <definedName name="NMSUA" localSheetId="18">#REF!</definedName>
    <definedName name="NMSUA" localSheetId="21">#REF!</definedName>
    <definedName name="NMSUA" localSheetId="24">#REF!</definedName>
    <definedName name="NMSUA">#REF!</definedName>
    <definedName name="NMSUM" localSheetId="27">#REF!</definedName>
    <definedName name="NMSUM" localSheetId="15">#REF!</definedName>
    <definedName name="NMSUM" localSheetId="9">#REF!</definedName>
    <definedName name="NMSUM" localSheetId="12">#REF!</definedName>
    <definedName name="NMSUM" localSheetId="33">#REF!</definedName>
    <definedName name="NMSUM" localSheetId="18">#REF!</definedName>
    <definedName name="NMSUM" localSheetId="21">#REF!</definedName>
    <definedName name="NMSUM" localSheetId="24">#REF!</definedName>
    <definedName name="NMSUM">#REF!</definedName>
    <definedName name="NMTWHS">#REF!</definedName>
    <definedName name="NMUNDERRECOVERY">'[17]U.2 ALLOC.'!#REF!</definedName>
    <definedName name="NOV" localSheetId="27">#REF!</definedName>
    <definedName name="NOV" localSheetId="15">#REF!</definedName>
    <definedName name="NOV" localSheetId="9">#REF!</definedName>
    <definedName name="NOV" localSheetId="12">#REF!</definedName>
    <definedName name="NOV" localSheetId="34">#REF!</definedName>
    <definedName name="NOV" localSheetId="33">#REF!</definedName>
    <definedName name="NOV" localSheetId="35">#REF!</definedName>
    <definedName name="NOV" localSheetId="18">#REF!</definedName>
    <definedName name="NOV" localSheetId="21">#REF!</definedName>
    <definedName name="NOV" localSheetId="24">#REF!</definedName>
    <definedName name="NOV">#REF!</definedName>
    <definedName name="NOV_2002" localSheetId="27">#REF!</definedName>
    <definedName name="NOV_2002" localSheetId="15">#REF!</definedName>
    <definedName name="NOV_2002" localSheetId="9">#REF!</definedName>
    <definedName name="NOV_2002" localSheetId="12">#REF!</definedName>
    <definedName name="NOV_2002" localSheetId="33">#REF!</definedName>
    <definedName name="NOV_2002" localSheetId="18">#REF!</definedName>
    <definedName name="NOV_2002" localSheetId="21">#REF!</definedName>
    <definedName name="NOV_2002" localSheetId="24">#REF!</definedName>
    <definedName name="NOV_2002">#REF!</definedName>
    <definedName name="NOV_2003" localSheetId="27">#REF!</definedName>
    <definedName name="NOV_2003" localSheetId="15">#REF!</definedName>
    <definedName name="NOV_2003" localSheetId="9">#REF!</definedName>
    <definedName name="NOV_2003" localSheetId="12">#REF!</definedName>
    <definedName name="NOV_2003" localSheetId="33">#REF!</definedName>
    <definedName name="NOV_2003" localSheetId="18">#REF!</definedName>
    <definedName name="NOV_2003" localSheetId="21">#REF!</definedName>
    <definedName name="NOV_2003" localSheetId="24">#REF!</definedName>
    <definedName name="NOV_2003">#REF!</definedName>
    <definedName name="OCT">#REF!</definedName>
    <definedName name="OCT_2002">#REF!</definedName>
    <definedName name="OCT_2003">#REF!</definedName>
    <definedName name="Oct_wpA" localSheetId="27">'[18]WP-A, pgs. 1-2'!#REF!</definedName>
    <definedName name="Oct_wpA" localSheetId="15">'[18]WP-A, pgs. 1-2'!#REF!</definedName>
    <definedName name="Oct_wpA" localSheetId="9">'[18]WP-A, pgs. 1-2'!#REF!</definedName>
    <definedName name="Oct_wpA" localSheetId="12">'[18]WP-A, pgs. 1-2'!#REF!</definedName>
    <definedName name="Oct_wpA" localSheetId="33">'[18]WP-A, pgs. 1-2'!#REF!</definedName>
    <definedName name="Oct_wpA" localSheetId="18">'[18]WP-A, pgs. 1-2'!#REF!</definedName>
    <definedName name="Oct_wpA" localSheetId="21">'[18]WP-A, pgs. 1-2'!#REF!</definedName>
    <definedName name="Oct_wpA" localSheetId="24">'[18]WP-A, pgs. 1-2'!#REF!</definedName>
    <definedName name="Oct_wpA">'[18]WP-A, pgs. 1-2'!#REF!</definedName>
    <definedName name="OT" localSheetId="27">#REF!</definedName>
    <definedName name="OT" localSheetId="15">#REF!</definedName>
    <definedName name="OT" localSheetId="9">#REF!</definedName>
    <definedName name="OT" localSheetId="12">#REF!</definedName>
    <definedName name="OT" localSheetId="34">#REF!</definedName>
    <definedName name="OT" localSheetId="33">#REF!</definedName>
    <definedName name="OT" localSheetId="35">#REF!</definedName>
    <definedName name="OT" localSheetId="18">#REF!</definedName>
    <definedName name="OT" localSheetId="21">#REF!</definedName>
    <definedName name="OT" localSheetId="24">#REF!</definedName>
    <definedName name="OT">#REF!</definedName>
    <definedName name="P1.4" localSheetId="27">#REF!</definedName>
    <definedName name="P1.4" localSheetId="15">#REF!</definedName>
    <definedName name="P1.4" localSheetId="9">#REF!</definedName>
    <definedName name="P1.4" localSheetId="12">#REF!</definedName>
    <definedName name="P1.4" localSheetId="33">#REF!</definedName>
    <definedName name="P1.4" localSheetId="18">#REF!</definedName>
    <definedName name="P1.4" localSheetId="21">#REF!</definedName>
    <definedName name="P1.4" localSheetId="24">#REF!</definedName>
    <definedName name="P1.4">#REF!</definedName>
    <definedName name="p2.4" localSheetId="27">#REF!</definedName>
    <definedName name="p2.4" localSheetId="15">#REF!</definedName>
    <definedName name="p2.4" localSheetId="9">#REF!</definedName>
    <definedName name="p2.4" localSheetId="12">#REF!</definedName>
    <definedName name="p2.4" localSheetId="33">#REF!</definedName>
    <definedName name="p2.4" localSheetId="18">#REF!</definedName>
    <definedName name="p2.4" localSheetId="21">#REF!</definedName>
    <definedName name="p2.4" localSheetId="24">#REF!</definedName>
    <definedName name="p2.4">#REF!</definedName>
    <definedName name="p3.4">#REF!</definedName>
    <definedName name="p4.4">#REF!</definedName>
    <definedName name="PAGE_1">[1]July!$BB$1:'[1]July'!$BJ$39</definedName>
    <definedName name="PAGE_2">[1]July!$BB$42:$BL$81</definedName>
    <definedName name="PAGE_3">[1]July!$BB$83:$BL$132</definedName>
    <definedName name="PAGE_4">#REF!</definedName>
    <definedName name="PAGE_5">#REF!</definedName>
    <definedName name="PAGE160">#REF!</definedName>
    <definedName name="PAGE4">#REF!</definedName>
    <definedName name="PAGE5">#REF!</definedName>
    <definedName name="PAGENO">#REF!</definedName>
    <definedName name="PAGEX">#REF!</definedName>
    <definedName name="Pal_Workbook_GUID" hidden="1">"GNTMWRLWHUVT4U9WN8BYNW23"</definedName>
    <definedName name="PB_Base">'[7]Summary - Forecast'!#REF!</definedName>
    <definedName name="PB_FIB">'[7]Summary - Forecast'!#REF!</definedName>
    <definedName name="PB_FPPCAC">'[7]Summary - Forecast'!#REF!</definedName>
    <definedName name="PM_INVEST_ALLOC">'[19]DFC alloc'!#REF!</definedName>
    <definedName name="PM_TF_UNIT1" localSheetId="27">#REF!</definedName>
    <definedName name="PM_TF_UNIT1" localSheetId="15">#REF!</definedName>
    <definedName name="PM_TF_UNIT1" localSheetId="9">#REF!</definedName>
    <definedName name="PM_TF_UNIT1" localSheetId="12">#REF!</definedName>
    <definedName name="PM_TF_UNIT1" localSheetId="34">#REF!</definedName>
    <definedName name="PM_TF_UNIT1" localSheetId="33">#REF!</definedName>
    <definedName name="PM_TF_UNIT1" localSheetId="35">#REF!</definedName>
    <definedName name="PM_TF_UNIT1" localSheetId="18">#REF!</definedName>
    <definedName name="PM_TF_UNIT1" localSheetId="21">#REF!</definedName>
    <definedName name="PM_TF_UNIT1" localSheetId="24">#REF!</definedName>
    <definedName name="PM_TF_UNIT1">#REF!</definedName>
    <definedName name="PM_TF_UNIT2" localSheetId="27">#REF!</definedName>
    <definedName name="PM_TF_UNIT2" localSheetId="15">#REF!</definedName>
    <definedName name="PM_TF_UNIT2" localSheetId="9">#REF!</definedName>
    <definedName name="PM_TF_UNIT2" localSheetId="12">#REF!</definedName>
    <definedName name="PM_TF_UNIT2" localSheetId="33">#REF!</definedName>
    <definedName name="PM_TF_UNIT2" localSheetId="18">#REF!</definedName>
    <definedName name="PM_TF_UNIT2" localSheetId="21">#REF!</definedName>
    <definedName name="PM_TF_UNIT2" localSheetId="24">#REF!</definedName>
    <definedName name="PM_TF_UNIT2">#REF!</definedName>
    <definedName name="PM_TF_UNIT3" localSheetId="27">#REF!</definedName>
    <definedName name="PM_TF_UNIT3" localSheetId="15">#REF!</definedName>
    <definedName name="PM_TF_UNIT3" localSheetId="9">#REF!</definedName>
    <definedName name="PM_TF_UNIT3" localSheetId="12">#REF!</definedName>
    <definedName name="PM_TF_UNIT3" localSheetId="33">#REF!</definedName>
    <definedName name="PM_TF_UNIT3" localSheetId="18">#REF!</definedName>
    <definedName name="PM_TF_UNIT3" localSheetId="21">#REF!</definedName>
    <definedName name="PM_TF_UNIT3" localSheetId="24">#REF!</definedName>
    <definedName name="PM_TF_UNIT3">#REF!</definedName>
    <definedName name="PM_UNIT1">#REF!</definedName>
    <definedName name="PM_UNIT2">#REF!</definedName>
    <definedName name="PM_UNIT3">#REF!</definedName>
    <definedName name="pooh">'[20]TLN-7A'!$A$1:$N$63</definedName>
    <definedName name="PriFuel">'[7]Fuel-Annualized'!$G$8</definedName>
    <definedName name="_xlnm.Print_Area" localSheetId="27">'August 2025 Calculation'!$A$1:$S$22</definedName>
    <definedName name="_xlnm.Print_Area" localSheetId="15">'December 2025 Calculation'!$A$1:$S$22</definedName>
    <definedName name="_xlnm.Print_Area" localSheetId="9">'February 2026 Calculation'!$A$1:$S$22</definedName>
    <definedName name="_xlnm.Print_Area" localSheetId="12">'January 2026 Calculation'!$A$1:$S$22</definedName>
    <definedName name="_xlnm.Print_Area" localSheetId="34">#REF!</definedName>
    <definedName name="_xlnm.Print_Area" localSheetId="33">'June 2025 Calculation'!$A$1:$S$22</definedName>
    <definedName name="_xlnm.Print_Area" localSheetId="35">#REF!</definedName>
    <definedName name="_xlnm.Print_Area" localSheetId="18">'November 2025 Calculation'!$A$1:$S$22</definedName>
    <definedName name="_xlnm.Print_Area" localSheetId="21">'October 2025 Calculation'!$A$1:$S$22</definedName>
    <definedName name="_xlnm.Print_Area" localSheetId="24">'September 2025 Calculation'!$A$1:$S$22</definedName>
    <definedName name="_xlnm.Print_Area">#REF!</definedName>
    <definedName name="Print_Area_JE_6805" localSheetId="34">'[21]JE 68XX UPLOAD'!#REF!</definedName>
    <definedName name="Print_Area_JE_6805" localSheetId="33">'[21]JE 68XX UPLOAD'!#REF!</definedName>
    <definedName name="Print_Area_JE_6805" localSheetId="35">'[21]JE 68XX UPLOAD'!#REF!</definedName>
    <definedName name="Print_Area_JE_6805">'[21]JE 68XX UPLOAD'!#REF!</definedName>
    <definedName name="Print_Area_JE_6806" localSheetId="34">'[21]JE 68XX UPLOAD'!#REF!</definedName>
    <definedName name="Print_Area_JE_6806" localSheetId="33">'[21]JE 68XX UPLOAD'!#REF!</definedName>
    <definedName name="Print_Area_JE_6806" localSheetId="35">'[21]JE 68XX UPLOAD'!#REF!</definedName>
    <definedName name="Print_Area_JE_6806">'[21]JE 68XX UPLOAD'!#REF!</definedName>
    <definedName name="Print_Area_MI" localSheetId="27">#REF!</definedName>
    <definedName name="Print_Area_MI" localSheetId="15">#REF!</definedName>
    <definedName name="Print_Area_MI" localSheetId="9">#REF!</definedName>
    <definedName name="Print_Area_MI" localSheetId="12">#REF!</definedName>
    <definedName name="Print_Area_MI" localSheetId="34">#REF!</definedName>
    <definedName name="Print_Area_MI" localSheetId="33">#REF!</definedName>
    <definedName name="Print_Area_MI" localSheetId="35">#REF!</definedName>
    <definedName name="Print_Area_MI" localSheetId="18">#REF!</definedName>
    <definedName name="Print_Area_MI" localSheetId="21">#REF!</definedName>
    <definedName name="Print_Area_MI" localSheetId="24">#REF!</definedName>
    <definedName name="Print_Area_MI">#REF!</definedName>
    <definedName name="PRINT_TITLES_MI" localSheetId="27">#REF!</definedName>
    <definedName name="PRINT_TITLES_MI" localSheetId="15">#REF!</definedName>
    <definedName name="PRINT_TITLES_MI" localSheetId="9">#REF!</definedName>
    <definedName name="PRINT_TITLES_MI" localSheetId="12">#REF!</definedName>
    <definedName name="PRINT_TITLES_MI" localSheetId="33">#REF!</definedName>
    <definedName name="PRINT_TITLES_MI" localSheetId="18">#REF!</definedName>
    <definedName name="PRINT_TITLES_MI" localSheetId="21">#REF!</definedName>
    <definedName name="PRINT_TITLES_MI" localSheetId="24">#REF!</definedName>
    <definedName name="PRINT_TITLES_MI">#REF!</definedName>
    <definedName name="PRIORMONTH" localSheetId="27">#REF!</definedName>
    <definedName name="PRIORMONTH" localSheetId="15">#REF!</definedName>
    <definedName name="PRIORMONTH" localSheetId="9">#REF!</definedName>
    <definedName name="PRIORMONTH" localSheetId="12">#REF!</definedName>
    <definedName name="PRIORMONTH" localSheetId="33">#REF!</definedName>
    <definedName name="PRIORMONTH" localSheetId="18">#REF!</definedName>
    <definedName name="PRIORMONTH" localSheetId="21">#REF!</definedName>
    <definedName name="PRIORMONTH" localSheetId="24">#REF!</definedName>
    <definedName name="PRIORMONTH">#REF!</definedName>
    <definedName name="PROOF">#REF!</definedName>
    <definedName name="PROOF2">#REF!</definedName>
    <definedName name="PROOF3">#REF!</definedName>
    <definedName name="PROOF4">#REF!</definedName>
    <definedName name="PROOF5">#REF!</definedName>
    <definedName name="PRT2B">#REF!</definedName>
    <definedName name="PT">#REF!</definedName>
    <definedName name="Purchases_Company">#REF!</definedName>
    <definedName name="Purchases_DemandExpense">#REF!</definedName>
    <definedName name="Purchases_DemandMW">#REF!</definedName>
    <definedName name="Purchases_EnergyExpense">#REF!</definedName>
    <definedName name="Purchases_LookupCode">#REF!</definedName>
    <definedName name="Purchases_MWH">#REF!</definedName>
    <definedName name="Purchases_SpinExpense">#REF!</definedName>
    <definedName name="Purchases_SpinMW">#REF!</definedName>
    <definedName name="PurchasesData">#REF!</definedName>
    <definedName name="pv">#REF!</definedName>
    <definedName name="PVD_71">#REF!</definedName>
    <definedName name="Q">#REF!</definedName>
    <definedName name="Query">#REF!</definedName>
    <definedName name="RATE_03_89">'[7]Rate 2 WP'!#REF!</definedName>
    <definedName name="RATE1" localSheetId="27">#REF!</definedName>
    <definedName name="RATE1" localSheetId="15">#REF!</definedName>
    <definedName name="RATE1" localSheetId="9">#REF!</definedName>
    <definedName name="RATE1" localSheetId="12">#REF!</definedName>
    <definedName name="RATE1" localSheetId="34">#REF!</definedName>
    <definedName name="RATE1" localSheetId="33">#REF!</definedName>
    <definedName name="RATE1" localSheetId="35">#REF!</definedName>
    <definedName name="RATE1" localSheetId="18">#REF!</definedName>
    <definedName name="RATE1" localSheetId="21">#REF!</definedName>
    <definedName name="RATE1" localSheetId="24">#REF!</definedName>
    <definedName name="RATE1">#REF!</definedName>
    <definedName name="RATE19TYP" localSheetId="34">'[22]Rate 19'!#REF!</definedName>
    <definedName name="RATE19TYP" localSheetId="33">'[22]Rate 19'!#REF!</definedName>
    <definedName name="RATE19TYP" localSheetId="35">'[22]Rate 19'!#REF!</definedName>
    <definedName name="RATE19TYP">'[22]Rate 19'!#REF!</definedName>
    <definedName name="RATE2" localSheetId="27">#REF!</definedName>
    <definedName name="RATE2" localSheetId="15">#REF!</definedName>
    <definedName name="RATE2" localSheetId="9">#REF!</definedName>
    <definedName name="RATE2" localSheetId="12">#REF!</definedName>
    <definedName name="RATE2" localSheetId="34">#REF!</definedName>
    <definedName name="RATE2" localSheetId="33">#REF!</definedName>
    <definedName name="RATE2" localSheetId="35">#REF!</definedName>
    <definedName name="RATE2" localSheetId="18">#REF!</definedName>
    <definedName name="RATE2" localSheetId="21">#REF!</definedName>
    <definedName name="RATE2" localSheetId="24">#REF!</definedName>
    <definedName name="RATE2">#REF!</definedName>
    <definedName name="RATE26" localSheetId="27">#REF!</definedName>
    <definedName name="RATE26" localSheetId="15">#REF!</definedName>
    <definedName name="RATE26" localSheetId="9">#REF!</definedName>
    <definedName name="RATE26" localSheetId="12">#REF!</definedName>
    <definedName name="RATE26" localSheetId="33">#REF!</definedName>
    <definedName name="RATE26" localSheetId="18">#REF!</definedName>
    <definedName name="RATE26" localSheetId="21">#REF!</definedName>
    <definedName name="RATE26" localSheetId="24">#REF!</definedName>
    <definedName name="RATE26">#REF!</definedName>
    <definedName name="RATE27" localSheetId="27">#REF!</definedName>
    <definedName name="RATE27" localSheetId="15">#REF!</definedName>
    <definedName name="RATE27" localSheetId="9">#REF!</definedName>
    <definedName name="RATE27" localSheetId="12">#REF!</definedName>
    <definedName name="RATE27" localSheetId="33">#REF!</definedName>
    <definedName name="RATE27" localSheetId="18">#REF!</definedName>
    <definedName name="RATE27" localSheetId="21">#REF!</definedName>
    <definedName name="RATE27" localSheetId="24">#REF!</definedName>
    <definedName name="RATE27">#REF!</definedName>
    <definedName name="RATE29">#REF!</definedName>
    <definedName name="RATE3">#REF!</definedName>
    <definedName name="RATE3TYP">#REF!</definedName>
    <definedName name="RATE4P2">#REF!</definedName>
    <definedName name="RATE4TYP">'[22]Rate 4'!#REF!</definedName>
    <definedName name="RATE5TYP">'[22]Rate 5'!#REF!</definedName>
    <definedName name="RATE73" localSheetId="27">#REF!</definedName>
    <definedName name="RATE73" localSheetId="15">#REF!</definedName>
    <definedName name="RATE73" localSheetId="9">#REF!</definedName>
    <definedName name="RATE73" localSheetId="12">#REF!</definedName>
    <definedName name="RATE73" localSheetId="34">#REF!</definedName>
    <definedName name="RATE73" localSheetId="33">#REF!</definedName>
    <definedName name="RATE73" localSheetId="35">#REF!</definedName>
    <definedName name="RATE73" localSheetId="18">#REF!</definedName>
    <definedName name="RATE73" localSheetId="21">#REF!</definedName>
    <definedName name="RATE73" localSheetId="24">#REF!</definedName>
    <definedName name="RATE73">#REF!</definedName>
    <definedName name="RATE7TYP" localSheetId="34">'[22]Rate 7'!#REF!</definedName>
    <definedName name="RATE7TYP" localSheetId="33">'[22]Rate 7'!#REF!</definedName>
    <definedName name="RATE7TYP" localSheetId="35">'[22]Rate 7'!#REF!</definedName>
    <definedName name="RATE7TYP">'[22]Rate 7'!#REF!</definedName>
    <definedName name="RATE9" localSheetId="27">#REF!</definedName>
    <definedName name="RATE9" localSheetId="15">#REF!</definedName>
    <definedName name="RATE9" localSheetId="9">#REF!</definedName>
    <definedName name="RATE9" localSheetId="12">#REF!</definedName>
    <definedName name="RATE9" localSheetId="34">#REF!</definedName>
    <definedName name="RATE9" localSheetId="33">#REF!</definedName>
    <definedName name="RATE9" localSheetId="35">#REF!</definedName>
    <definedName name="RATE9" localSheetId="18">#REF!</definedName>
    <definedName name="RATE9" localSheetId="21">#REF!</definedName>
    <definedName name="RATE9" localSheetId="24">#REF!</definedName>
    <definedName name="RATE9">#REF!</definedName>
    <definedName name="RATEWH" localSheetId="27">#REF!</definedName>
    <definedName name="RATEWH" localSheetId="15">#REF!</definedName>
    <definedName name="RATEWH" localSheetId="9">#REF!</definedName>
    <definedName name="RATEWH" localSheetId="12">#REF!</definedName>
    <definedName name="RATEWH" localSheetId="33">#REF!</definedName>
    <definedName name="RATEWH" localSheetId="18">#REF!</definedName>
    <definedName name="RATEWH" localSheetId="21">#REF!</definedName>
    <definedName name="RATEWH" localSheetId="24">#REF!</definedName>
    <definedName name="RATEWH">#REF!</definedName>
    <definedName name="RDRESID" localSheetId="27">#REF!</definedName>
    <definedName name="RDRESID" localSheetId="15">#REF!</definedName>
    <definedName name="RDRESID" localSheetId="9">#REF!</definedName>
    <definedName name="RDRESID" localSheetId="12">#REF!</definedName>
    <definedName name="RDRESID" localSheetId="33">#REF!</definedName>
    <definedName name="RDRESID" localSheetId="18">#REF!</definedName>
    <definedName name="RDRESID" localSheetId="21">#REF!</definedName>
    <definedName name="RDRESID" localSheetId="24">#REF!</definedName>
    <definedName name="RDRESID">#REF!</definedName>
    <definedName name="Reporting_Month">#REF!</definedName>
    <definedName name="Reporting_Year">#REF!</definedName>
    <definedName name="ReportingMonth">#REF!</definedName>
    <definedName name="ReportingYear">#REF!</definedName>
    <definedName name="RESIDENT">#REF!</definedName>
    <definedName name="REV_CODE">"CR_REV_CODE"</definedName>
    <definedName name="RGDNAT">#REF!</definedName>
    <definedName name="RGVDEM">#REF!</definedName>
    <definedName name="RGVNAT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2000</definedName>
    <definedName name="RiskNumSimulations" hidden="1">5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_Expense_Types">#REF!</definedName>
    <definedName name="Sales">#REF!</definedName>
    <definedName name="Sales_Company" localSheetId="27">#REF!</definedName>
    <definedName name="Sales_Company" localSheetId="15">#REF!</definedName>
    <definedName name="Sales_Company" localSheetId="9">#REF!</definedName>
    <definedName name="Sales_Company" localSheetId="12">#REF!</definedName>
    <definedName name="Sales_Company" localSheetId="33">#REF!</definedName>
    <definedName name="Sales_Company" localSheetId="18">#REF!</definedName>
    <definedName name="Sales_Company" localSheetId="21">#REF!</definedName>
    <definedName name="Sales_Company" localSheetId="24">#REF!</definedName>
    <definedName name="Sales_Company">#REF!</definedName>
    <definedName name="Sales_DemandMW">#REF!</definedName>
    <definedName name="Sales_DemandRevenue">#REF!</definedName>
    <definedName name="Sales_EnergyRevenue">#REF!</definedName>
    <definedName name="Sales_LookupCode">#REF!</definedName>
    <definedName name="Sales_MWH">#REF!</definedName>
    <definedName name="Sales_SpinMW">#REF!</definedName>
    <definedName name="Sales_SpinRevenue">#REF!</definedName>
    <definedName name="SalesData">#REF!</definedName>
    <definedName name="SC">#REF!</definedName>
    <definedName name="SCHEDULE_B">#REF!</definedName>
    <definedName name="SecFuel">'[7]Fuel-Annualized'!$F$8</definedName>
    <definedName name="SELECT" localSheetId="27">#REF!</definedName>
    <definedName name="SELECT" localSheetId="15">#REF!</definedName>
    <definedName name="SELECT" localSheetId="9">#REF!</definedName>
    <definedName name="SELECT" localSheetId="12">#REF!</definedName>
    <definedName name="SELECT" localSheetId="34">#REF!</definedName>
    <definedName name="SELECT" localSheetId="33">#REF!</definedName>
    <definedName name="SELECT" localSheetId="35">#REF!</definedName>
    <definedName name="SELECT" localSheetId="18">#REF!</definedName>
    <definedName name="SELECT" localSheetId="21">#REF!</definedName>
    <definedName name="SELECT" localSheetId="24">#REF!</definedName>
    <definedName name="SELECT">#REF!</definedName>
    <definedName name="SEP" localSheetId="27">#REF!</definedName>
    <definedName name="SEP" localSheetId="15">#REF!</definedName>
    <definedName name="SEP" localSheetId="9">#REF!</definedName>
    <definedName name="SEP" localSheetId="12">#REF!</definedName>
    <definedName name="SEP" localSheetId="33">#REF!</definedName>
    <definedName name="SEP" localSheetId="18">#REF!</definedName>
    <definedName name="SEP" localSheetId="21">#REF!</definedName>
    <definedName name="SEP" localSheetId="24">#REF!</definedName>
    <definedName name="SEP">#REF!</definedName>
    <definedName name="SEP_2002" localSheetId="27">#REF!</definedName>
    <definedName name="SEP_2002" localSheetId="15">#REF!</definedName>
    <definedName name="SEP_2002" localSheetId="9">#REF!</definedName>
    <definedName name="SEP_2002" localSheetId="12">#REF!</definedName>
    <definedName name="SEP_2002" localSheetId="33">#REF!</definedName>
    <definedName name="SEP_2002" localSheetId="18">#REF!</definedName>
    <definedName name="SEP_2002" localSheetId="21">#REF!</definedName>
    <definedName name="SEP_2002" localSheetId="24">#REF!</definedName>
    <definedName name="SEP_2002">#REF!</definedName>
    <definedName name="SEP_2003">#REF!</definedName>
    <definedName name="Sept_03" localSheetId="27">'August 2025 Calculation'!$A$1:$U$39</definedName>
    <definedName name="Sept_03" localSheetId="15">'December 2025 Calculation'!$A$1:$U$39</definedName>
    <definedName name="Sept_03" localSheetId="9">'February 2026 Calculation'!$A$1:$U$39</definedName>
    <definedName name="Sept_03" localSheetId="12">'January 2026 Calculation'!$A$1:$U$39</definedName>
    <definedName name="Sept_03" localSheetId="34">#REF!</definedName>
    <definedName name="Sept_03" localSheetId="33">'June 2025 Calculation'!$A$1:$U$39</definedName>
    <definedName name="Sept_03" localSheetId="35">#REF!</definedName>
    <definedName name="Sept_03" localSheetId="18">'November 2025 Calculation'!$A$1:$U$39</definedName>
    <definedName name="Sept_03" localSheetId="21">'October 2025 Calculation'!$A$1:$U$39</definedName>
    <definedName name="Sept_03" localSheetId="24">'September 2025 Calculation'!$A$1:$U$39</definedName>
    <definedName name="Sept_03">#REF!</definedName>
    <definedName name="seven3">'[3]2003'!$BI$1:$BP$162</definedName>
    <definedName name="simple">[23]DLIST!$B$3:$B$5</definedName>
    <definedName name="SUM" localSheetId="27">#REF!</definedName>
    <definedName name="SUM" localSheetId="15">#REF!</definedName>
    <definedName name="SUM" localSheetId="9">#REF!</definedName>
    <definedName name="SUM" localSheetId="12">#REF!</definedName>
    <definedName name="SUM" localSheetId="34">#REF!</definedName>
    <definedName name="SUM" localSheetId="33">#REF!</definedName>
    <definedName name="SUM" localSheetId="35">#REF!</definedName>
    <definedName name="SUM" localSheetId="18">#REF!</definedName>
    <definedName name="SUM" localSheetId="21">#REF!</definedName>
    <definedName name="SUM" localSheetId="24">#REF!</definedName>
    <definedName name="SUM">#REF!</definedName>
    <definedName name="Summary" localSheetId="27">#REF!</definedName>
    <definedName name="Summary" localSheetId="15">#REF!</definedName>
    <definedName name="Summary" localSheetId="9">#REF!</definedName>
    <definedName name="Summary" localSheetId="12">#REF!</definedName>
    <definedName name="Summary" localSheetId="33">#REF!</definedName>
    <definedName name="Summary" localSheetId="18">#REF!</definedName>
    <definedName name="Summary" localSheetId="21">#REF!</definedName>
    <definedName name="Summary" localSheetId="24">#REF!</definedName>
    <definedName name="Summary">#REF!</definedName>
    <definedName name="SYSPK" localSheetId="27">#REF!</definedName>
    <definedName name="SYSPK" localSheetId="15">#REF!</definedName>
    <definedName name="SYSPK" localSheetId="9">#REF!</definedName>
    <definedName name="SYSPK" localSheetId="12">#REF!</definedName>
    <definedName name="SYSPK" localSheetId="33">#REF!</definedName>
    <definedName name="SYSPK" localSheetId="18">#REF!</definedName>
    <definedName name="SYSPK" localSheetId="21">#REF!</definedName>
    <definedName name="SYSPK" localSheetId="24">#REF!</definedName>
    <definedName name="SYSPK">#REF!</definedName>
    <definedName name="test">#REF!</definedName>
    <definedName name="TEST0">#REF!</definedName>
    <definedName name="TESTHKEY">#REF!</definedName>
    <definedName name="TESTKEYS">#REF!</definedName>
    <definedName name="TESTVKEY">#REF!</definedName>
    <definedName name="thre4">'[3]2004'!$U$1:$AC$166</definedName>
    <definedName name="TICK">#REF!</definedName>
    <definedName name="TIE_OUT">[23]DLIST!$C$3:$C$5</definedName>
    <definedName name="Time" localSheetId="27">#REF!</definedName>
    <definedName name="Time" localSheetId="15">#REF!</definedName>
    <definedName name="Time" localSheetId="9">#REF!</definedName>
    <definedName name="Time" localSheetId="12">#REF!</definedName>
    <definedName name="Time" localSheetId="34">#REF!</definedName>
    <definedName name="Time" localSheetId="33">#REF!</definedName>
    <definedName name="Time" localSheetId="35">#REF!</definedName>
    <definedName name="Time" localSheetId="18">#REF!</definedName>
    <definedName name="Time" localSheetId="21">#REF!</definedName>
    <definedName name="Time" localSheetId="24">#REF!</definedName>
    <definedName name="Time">#REF!</definedName>
    <definedName name="TLN05a" localSheetId="27">#REF!</definedName>
    <definedName name="TLN05a" localSheetId="15">#REF!</definedName>
    <definedName name="TLN05a" localSheetId="9">#REF!</definedName>
    <definedName name="TLN05a" localSheetId="12">#REF!</definedName>
    <definedName name="TLN05a" localSheetId="33">#REF!</definedName>
    <definedName name="TLN05a" localSheetId="18">#REF!</definedName>
    <definedName name="TLN05a" localSheetId="21">#REF!</definedName>
    <definedName name="TLN05a" localSheetId="24">#REF!</definedName>
    <definedName name="TLN05a">#REF!</definedName>
    <definedName name="TLN05b" localSheetId="27">#REF!</definedName>
    <definedName name="TLN05b" localSheetId="15">#REF!</definedName>
    <definedName name="TLN05b" localSheetId="9">#REF!</definedName>
    <definedName name="TLN05b" localSheetId="12">#REF!</definedName>
    <definedName name="TLN05b" localSheetId="33">#REF!</definedName>
    <definedName name="TLN05b" localSheetId="18">#REF!</definedName>
    <definedName name="TLN05b" localSheetId="21">#REF!</definedName>
    <definedName name="TLN05b" localSheetId="24">#REF!</definedName>
    <definedName name="TLN05b">#REF!</definedName>
    <definedName name="TLN06a">#REF!</definedName>
    <definedName name="TLN06b">#REF!</definedName>
    <definedName name="TLN07a">#REF!</definedName>
    <definedName name="TNPDEM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TRUE</definedName>
    <definedName name="TopRankReportsInExistingWorkbookName" hidden="1">"Active Workbook"</definedName>
    <definedName name="TopRankReportsInNewWorkbook" hidden="1">FALSE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_2002">#REF!</definedName>
    <definedName name="TOTAL_2003">#REF!</definedName>
    <definedName name="Total98">#REF!</definedName>
    <definedName name="Total99">#REF!</definedName>
    <definedName name="Totals">#REF!</definedName>
    <definedName name="totalwpa" localSheetId="27">'[18]WP-A, pgs. 1-2'!#REF!</definedName>
    <definedName name="totalwpa" localSheetId="15">'[18]WP-A, pgs. 1-2'!#REF!</definedName>
    <definedName name="totalwpa" localSheetId="9">'[18]WP-A, pgs. 1-2'!#REF!</definedName>
    <definedName name="totalwpa" localSheetId="12">'[18]WP-A, pgs. 1-2'!#REF!</definedName>
    <definedName name="totalwpa" localSheetId="34">'[18]WP-A, pgs. 1-2'!#REF!</definedName>
    <definedName name="totalwpa" localSheetId="33">'[18]WP-A, pgs. 1-2'!#REF!</definedName>
    <definedName name="totalwpa" localSheetId="35">'[18]WP-A, pgs. 1-2'!#REF!</definedName>
    <definedName name="totalwpa" localSheetId="18">'[18]WP-A, pgs. 1-2'!#REF!</definedName>
    <definedName name="totalwpa" localSheetId="21">'[18]WP-A, pgs. 1-2'!#REF!</definedName>
    <definedName name="totalwpa" localSheetId="24">'[18]WP-A, pgs. 1-2'!#REF!</definedName>
    <definedName name="totalwpa">'[18]WP-A, pgs. 1-2'!#REF!</definedName>
    <definedName name="TotRev" localSheetId="27">#REF!</definedName>
    <definedName name="TotRev" localSheetId="15">#REF!</definedName>
    <definedName name="TotRev" localSheetId="9">#REF!</definedName>
    <definedName name="TotRev" localSheetId="12">#REF!</definedName>
    <definedName name="TotRev" localSheetId="34">#REF!</definedName>
    <definedName name="TotRev" localSheetId="33">#REF!</definedName>
    <definedName name="TotRev" localSheetId="35">#REF!</definedName>
    <definedName name="TotRev" localSheetId="18">#REF!</definedName>
    <definedName name="TotRev" localSheetId="21">#REF!</definedName>
    <definedName name="TotRev" localSheetId="24">#REF!</definedName>
    <definedName name="TotRev">#REF!</definedName>
    <definedName name="Tra69Fuel">'[7]Fuel-Annualized'!$H$8</definedName>
    <definedName name="TraFuel">'[7]Fuel-Annualized'!$I$8</definedName>
    <definedName name="TrnFuel">'[7]Fuel-Annualized'!$I$8</definedName>
    <definedName name="TXDEM" localSheetId="27">#REF!</definedName>
    <definedName name="TXDEM" localSheetId="15">#REF!</definedName>
    <definedName name="TXDEM" localSheetId="9">#REF!</definedName>
    <definedName name="TXDEM" localSheetId="12">#REF!</definedName>
    <definedName name="TXDEM" localSheetId="34">#REF!</definedName>
    <definedName name="TXDEM" localSheetId="33">#REF!</definedName>
    <definedName name="TXDEM" localSheetId="35">#REF!</definedName>
    <definedName name="TXDEM" localSheetId="18">#REF!</definedName>
    <definedName name="TXDEM" localSheetId="21">#REF!</definedName>
    <definedName name="TXDEM" localSheetId="24">#REF!</definedName>
    <definedName name="TXDEM">#REF!</definedName>
    <definedName name="TXNAT" localSheetId="27">#REF!</definedName>
    <definedName name="TXNAT" localSheetId="15">#REF!</definedName>
    <definedName name="TXNAT" localSheetId="9">#REF!</definedName>
    <definedName name="TXNAT" localSheetId="12">#REF!</definedName>
    <definedName name="TXNAT" localSheetId="33">#REF!</definedName>
    <definedName name="TXNAT" localSheetId="18">#REF!</definedName>
    <definedName name="TXNAT" localSheetId="21">#REF!</definedName>
    <definedName name="TXNAT" localSheetId="24">#REF!</definedName>
    <definedName name="TXNAT">#REF!</definedName>
    <definedName name="TXPK" localSheetId="27">#REF!</definedName>
    <definedName name="TXPK" localSheetId="15">#REF!</definedName>
    <definedName name="TXPK" localSheetId="9">#REF!</definedName>
    <definedName name="TXPK" localSheetId="12">#REF!</definedName>
    <definedName name="TXPK" localSheetId="33">#REF!</definedName>
    <definedName name="TXPK" localSheetId="18">#REF!</definedName>
    <definedName name="TXPK" localSheetId="21">#REF!</definedName>
    <definedName name="TXPK" localSheetId="24">#REF!</definedName>
    <definedName name="TXPK">#REF!</definedName>
    <definedName name="U1_TF">#REF!</definedName>
    <definedName name="U2_TF">#REF!</definedName>
    <definedName name="U3_TF">#REF!</definedName>
    <definedName name="UNIT_1">#REF!</definedName>
    <definedName name="UNIT_2">#REF!</definedName>
    <definedName name="UNIT_3">#REF!</definedName>
    <definedName name="UNITRATE">#REF!</definedName>
    <definedName name="V">[16]ALLOC.!#REF!</definedName>
    <definedName name="VENDOR_ID_RNG" localSheetId="27">#REF!</definedName>
    <definedName name="VENDOR_ID_RNG" localSheetId="15">#REF!</definedName>
    <definedName name="VENDOR_ID_RNG" localSheetId="9">#REF!</definedName>
    <definedName name="VENDOR_ID_RNG" localSheetId="12">#REF!</definedName>
    <definedName name="VENDOR_ID_RNG" localSheetId="34">#REF!</definedName>
    <definedName name="VENDOR_ID_RNG" localSheetId="33">#REF!</definedName>
    <definedName name="VENDOR_ID_RNG" localSheetId="35">#REF!</definedName>
    <definedName name="VENDOR_ID_RNG" localSheetId="18">#REF!</definedName>
    <definedName name="VENDOR_ID_RNG" localSheetId="21">#REF!</definedName>
    <definedName name="VENDOR_ID_RNG" localSheetId="24">#REF!</definedName>
    <definedName name="VENDOR_ID_RNG">#REF!</definedName>
    <definedName name="VENDOR_NAME" localSheetId="27">#REF!</definedName>
    <definedName name="VENDOR_NAME" localSheetId="15">#REF!</definedName>
    <definedName name="VENDOR_NAME" localSheetId="9">#REF!</definedName>
    <definedName name="VENDOR_NAME" localSheetId="12">#REF!</definedName>
    <definedName name="VENDOR_NAME" localSheetId="33">#REF!</definedName>
    <definedName name="VENDOR_NAME" localSheetId="18">#REF!</definedName>
    <definedName name="VENDOR_NAME" localSheetId="21">#REF!</definedName>
    <definedName name="VENDOR_NAME" localSheetId="24">#REF!</definedName>
    <definedName name="VENDOR_NAME">#REF!</definedName>
    <definedName name="what" localSheetId="27">#REF!</definedName>
    <definedName name="what" localSheetId="15">#REF!</definedName>
    <definedName name="what" localSheetId="9">#REF!</definedName>
    <definedName name="what" localSheetId="12">#REF!</definedName>
    <definedName name="what" localSheetId="33">#REF!</definedName>
    <definedName name="what" localSheetId="18">#REF!</definedName>
    <definedName name="what" localSheetId="21">#REF!</definedName>
    <definedName name="what" localSheetId="24">#REF!</definedName>
    <definedName name="what">#REF!</definedName>
    <definedName name="what2">#REF!</definedName>
    <definedName name="WORKSHEET">#REF!</definedName>
    <definedName name="WP">#REF!</definedName>
    <definedName name="wrn.allocpb." localSheetId="22" hidden="1">{#N/A,#N/A,FALSE,"Alloc"}</definedName>
    <definedName name="wrn.allocpb." localSheetId="28" hidden="1">{#N/A,#N/A,FALSE,"Alloc"}</definedName>
    <definedName name="wrn.allocpb." localSheetId="27" hidden="1">{#N/A,#N/A,FALSE,"Alloc"}</definedName>
    <definedName name="wrn.allocpb." localSheetId="29" hidden="1">{#N/A,#N/A,FALSE,"Alloc"}</definedName>
    <definedName name="wrn.allocpb." localSheetId="16" hidden="1">{#N/A,#N/A,FALSE,"Alloc"}</definedName>
    <definedName name="wrn.allocpb." localSheetId="15" hidden="1">{#N/A,#N/A,FALSE,"Alloc"}</definedName>
    <definedName name="wrn.allocpb." localSheetId="17" hidden="1">{#N/A,#N/A,FALSE,"Alloc"}</definedName>
    <definedName name="wrn.allocpb." localSheetId="9" hidden="1">{#N/A,#N/A,FALSE,"Alloc"}</definedName>
    <definedName name="wrn.allocpb." localSheetId="12" hidden="1">{#N/A,#N/A,FALSE,"Alloc"}</definedName>
    <definedName name="wrn.allocpb." localSheetId="34" hidden="1">{#N/A,#N/A,FALSE,"Alloc"}</definedName>
    <definedName name="wrn.allocpb." localSheetId="33" hidden="1">{#N/A,#N/A,FALSE,"Alloc"}</definedName>
    <definedName name="wrn.allocpb." localSheetId="35" hidden="1">{#N/A,#N/A,FALSE,"Alloc"}</definedName>
    <definedName name="wrn.allocpb." localSheetId="19" hidden="1">{#N/A,#N/A,FALSE,"Alloc"}</definedName>
    <definedName name="wrn.allocpb." localSheetId="18" hidden="1">{#N/A,#N/A,FALSE,"Alloc"}</definedName>
    <definedName name="wrn.allocpb." localSheetId="20" hidden="1">{#N/A,#N/A,FALSE,"Alloc"}</definedName>
    <definedName name="wrn.allocpb." localSheetId="21" hidden="1">{#N/A,#N/A,FALSE,"Alloc"}</definedName>
    <definedName name="wrn.allocpb." localSheetId="23" hidden="1">{#N/A,#N/A,FALSE,"Alloc"}</definedName>
    <definedName name="wrn.allocpb." localSheetId="25" hidden="1">{#N/A,#N/A,FALSE,"Alloc"}</definedName>
    <definedName name="wrn.allocpb." localSheetId="24" hidden="1">{#N/A,#N/A,FALSE,"Alloc"}</definedName>
    <definedName name="wrn.allocpb." localSheetId="26" hidden="1">{#N/A,#N/A,FALSE,"Alloc"}</definedName>
    <definedName name="wrn.allocpb." hidden="1">{#N/A,#N/A,FALSE,"Alloc"}</definedName>
    <definedName name="X">#REF!</definedName>
    <definedName name="XX">#REF!</definedName>
    <definedName name="YES">#REF!</definedName>
    <definedName name="YES_NO">#REF!</definedName>
    <definedName name="ZainetData" localSheetId="27">#REF!</definedName>
    <definedName name="ZainetData" localSheetId="15">#REF!</definedName>
    <definedName name="ZainetData" localSheetId="9">#REF!</definedName>
    <definedName name="ZainetData" localSheetId="12">#REF!</definedName>
    <definedName name="ZainetData" localSheetId="33">#REF!</definedName>
    <definedName name="ZainetData" localSheetId="18">#REF!</definedName>
    <definedName name="ZainetData" localSheetId="21">#REF!</definedName>
    <definedName name="ZainetData" localSheetId="24">#REF!</definedName>
    <definedName name="Zainet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1" i="80" l="1"/>
  <c r="F720" i="80"/>
  <c r="F719" i="80"/>
  <c r="F718" i="80"/>
  <c r="F717" i="80"/>
  <c r="F716" i="80"/>
  <c r="F715" i="80"/>
  <c r="F714" i="80"/>
  <c r="F713" i="80"/>
  <c r="F712" i="80"/>
  <c r="F711" i="80"/>
  <c r="F710" i="80"/>
  <c r="F709" i="80"/>
  <c r="F708" i="80"/>
  <c r="F707" i="80"/>
  <c r="F706" i="80"/>
  <c r="F705" i="80"/>
  <c r="F704" i="80"/>
  <c r="F703" i="80"/>
  <c r="F702" i="80"/>
  <c r="F701" i="80"/>
  <c r="F700" i="80"/>
  <c r="F699" i="80"/>
  <c r="F698" i="80"/>
  <c r="F697" i="80"/>
  <c r="F696" i="80"/>
  <c r="F695" i="80"/>
  <c r="F694" i="80"/>
  <c r="F693" i="80"/>
  <c r="F692" i="80"/>
  <c r="F691" i="80"/>
  <c r="F690" i="80"/>
  <c r="F689" i="80"/>
  <c r="F688" i="80"/>
  <c r="F687" i="80"/>
  <c r="F686" i="80"/>
  <c r="F685" i="80"/>
  <c r="F684" i="80"/>
  <c r="F683" i="80"/>
  <c r="F682" i="80"/>
  <c r="F681" i="80"/>
  <c r="F680" i="80"/>
  <c r="F679" i="80"/>
  <c r="F678" i="80"/>
  <c r="F677" i="80"/>
  <c r="F676" i="80"/>
  <c r="F675" i="80"/>
  <c r="F674" i="80"/>
  <c r="F673" i="80"/>
  <c r="F672" i="80"/>
  <c r="F671" i="80"/>
  <c r="F670" i="80"/>
  <c r="F669" i="80"/>
  <c r="F668" i="80"/>
  <c r="F667" i="80"/>
  <c r="F666" i="80"/>
  <c r="F665" i="80"/>
  <c r="F664" i="80"/>
  <c r="F663" i="80"/>
  <c r="F662" i="80"/>
  <c r="F661" i="80"/>
  <c r="F660" i="80"/>
  <c r="F659" i="80"/>
  <c r="F658" i="80"/>
  <c r="F657" i="80"/>
  <c r="F656" i="80"/>
  <c r="F655" i="80"/>
  <c r="F654" i="80"/>
  <c r="F653" i="80"/>
  <c r="F652" i="80"/>
  <c r="F651" i="80"/>
  <c r="F650" i="80"/>
  <c r="F649" i="80"/>
  <c r="F648" i="80"/>
  <c r="F647" i="80"/>
  <c r="F646" i="80"/>
  <c r="F645" i="80"/>
  <c r="F644" i="80"/>
  <c r="F643" i="80"/>
  <c r="F642" i="80"/>
  <c r="F641" i="80"/>
  <c r="F640" i="80"/>
  <c r="F639" i="80"/>
  <c r="F638" i="80"/>
  <c r="F637" i="80"/>
  <c r="F636" i="80"/>
  <c r="F635" i="80"/>
  <c r="F634" i="80"/>
  <c r="F633" i="80"/>
  <c r="F632" i="80"/>
  <c r="F631" i="80"/>
  <c r="F630" i="80"/>
  <c r="F629" i="80"/>
  <c r="F628" i="80"/>
  <c r="F627" i="80"/>
  <c r="F626" i="80"/>
  <c r="F625" i="80"/>
  <c r="F624" i="80"/>
  <c r="F623" i="80"/>
  <c r="F622" i="80"/>
  <c r="F621" i="80"/>
  <c r="F620" i="80"/>
  <c r="F619" i="80"/>
  <c r="F618" i="80"/>
  <c r="F617" i="80"/>
  <c r="F616" i="80"/>
  <c r="F615" i="80"/>
  <c r="F614" i="80"/>
  <c r="F613" i="80"/>
  <c r="F612" i="80"/>
  <c r="F611" i="80"/>
  <c r="F610" i="80"/>
  <c r="F609" i="80"/>
  <c r="F608" i="80"/>
  <c r="F607" i="80"/>
  <c r="F606" i="80"/>
  <c r="F605" i="80"/>
  <c r="F604" i="80"/>
  <c r="F603" i="80"/>
  <c r="F602" i="80"/>
  <c r="F601" i="80"/>
  <c r="F600" i="80"/>
  <c r="F599" i="80"/>
  <c r="F598" i="80"/>
  <c r="F597" i="80"/>
  <c r="F596" i="80"/>
  <c r="F595" i="80"/>
  <c r="F594" i="80"/>
  <c r="F593" i="80"/>
  <c r="F592" i="80"/>
  <c r="F591" i="80"/>
  <c r="F590" i="80"/>
  <c r="F589" i="80"/>
  <c r="F588" i="80"/>
  <c r="F587" i="80"/>
  <c r="F586" i="80"/>
  <c r="F585" i="80"/>
  <c r="F584" i="80"/>
  <c r="F583" i="80"/>
  <c r="F582" i="80"/>
  <c r="F581" i="80"/>
  <c r="F580" i="80"/>
  <c r="F579" i="80"/>
  <c r="F578" i="80"/>
  <c r="F577" i="80"/>
  <c r="F576" i="80"/>
  <c r="F575" i="80"/>
  <c r="F574" i="80"/>
  <c r="F573" i="80"/>
  <c r="F572" i="80"/>
  <c r="F571" i="80"/>
  <c r="F570" i="80"/>
  <c r="F569" i="80"/>
  <c r="F568" i="80"/>
  <c r="F567" i="80"/>
  <c r="F566" i="80"/>
  <c r="F565" i="80"/>
  <c r="F564" i="80"/>
  <c r="F563" i="80"/>
  <c r="F562" i="80"/>
  <c r="F561" i="80"/>
  <c r="F560" i="80"/>
  <c r="F559" i="80"/>
  <c r="F558" i="80"/>
  <c r="F557" i="80"/>
  <c r="F556" i="80"/>
  <c r="F555" i="80"/>
  <c r="F554" i="80"/>
  <c r="F553" i="80"/>
  <c r="F552" i="80"/>
  <c r="F551" i="80"/>
  <c r="F550" i="80"/>
  <c r="F549" i="80"/>
  <c r="F548" i="80"/>
  <c r="F547" i="80"/>
  <c r="F546" i="80"/>
  <c r="F545" i="80"/>
  <c r="F544" i="80"/>
  <c r="F543" i="80"/>
  <c r="F542" i="80"/>
  <c r="F541" i="80"/>
  <c r="F540" i="80"/>
  <c r="F539" i="80"/>
  <c r="F538" i="80"/>
  <c r="F537" i="80"/>
  <c r="F536" i="80"/>
  <c r="F535" i="80"/>
  <c r="F534" i="80"/>
  <c r="F533" i="80"/>
  <c r="F532" i="80"/>
  <c r="F531" i="80"/>
  <c r="F530" i="80"/>
  <c r="F529" i="80"/>
  <c r="F528" i="80"/>
  <c r="F527" i="80"/>
  <c r="F526" i="80"/>
  <c r="F525" i="80"/>
  <c r="F524" i="80"/>
  <c r="F523" i="80"/>
  <c r="F522" i="80"/>
  <c r="F521" i="80"/>
  <c r="F520" i="80"/>
  <c r="F519" i="80"/>
  <c r="F518" i="80"/>
  <c r="F517" i="80"/>
  <c r="F516" i="80"/>
  <c r="F515" i="80"/>
  <c r="F514" i="80"/>
  <c r="F513" i="80"/>
  <c r="F512" i="80"/>
  <c r="F511" i="80"/>
  <c r="F510" i="80"/>
  <c r="F509" i="80"/>
  <c r="F508" i="80"/>
  <c r="F507" i="80"/>
  <c r="F506" i="80"/>
  <c r="F505" i="80"/>
  <c r="F504" i="80"/>
  <c r="F503" i="80"/>
  <c r="F502" i="80"/>
  <c r="F501" i="80"/>
  <c r="F500" i="80"/>
  <c r="F499" i="80"/>
  <c r="F498" i="80"/>
  <c r="F497" i="80"/>
  <c r="F496" i="80"/>
  <c r="F495" i="80"/>
  <c r="F494" i="80"/>
  <c r="F493" i="80"/>
  <c r="F492" i="80"/>
  <c r="F491" i="80"/>
  <c r="F490" i="80"/>
  <c r="F489" i="80"/>
  <c r="F488" i="80"/>
  <c r="F487" i="80"/>
  <c r="F486" i="80"/>
  <c r="F485" i="80"/>
  <c r="F484" i="80"/>
  <c r="F483" i="80"/>
  <c r="F482" i="80"/>
  <c r="F481" i="80"/>
  <c r="F480" i="80"/>
  <c r="F479" i="80"/>
  <c r="F478" i="80"/>
  <c r="F477" i="80"/>
  <c r="F476" i="80"/>
  <c r="F475" i="80"/>
  <c r="F474" i="80"/>
  <c r="F473" i="80"/>
  <c r="F472" i="80"/>
  <c r="F471" i="80"/>
  <c r="F470" i="80"/>
  <c r="F469" i="80"/>
  <c r="F468" i="80"/>
  <c r="F467" i="80"/>
  <c r="F466" i="80"/>
  <c r="F465" i="80"/>
  <c r="F464" i="80"/>
  <c r="F463" i="80"/>
  <c r="F462" i="80"/>
  <c r="F461" i="80"/>
  <c r="F460" i="80"/>
  <c r="F459" i="80"/>
  <c r="F458" i="80"/>
  <c r="F457" i="80"/>
  <c r="F456" i="80"/>
  <c r="F455" i="80"/>
  <c r="F454" i="80"/>
  <c r="F453" i="80"/>
  <c r="F452" i="80"/>
  <c r="F451" i="80"/>
  <c r="F450" i="80"/>
  <c r="F449" i="80"/>
  <c r="F448" i="80"/>
  <c r="F447" i="80"/>
  <c r="F446" i="80"/>
  <c r="F445" i="80"/>
  <c r="F444" i="80"/>
  <c r="F443" i="80"/>
  <c r="F442" i="80"/>
  <c r="F441" i="80"/>
  <c r="F440" i="80"/>
  <c r="F439" i="80"/>
  <c r="F438" i="80"/>
  <c r="F437" i="80"/>
  <c r="F436" i="80"/>
  <c r="F435" i="80"/>
  <c r="F434" i="80"/>
  <c r="F433" i="80"/>
  <c r="F432" i="80"/>
  <c r="F431" i="80"/>
  <c r="F430" i="80"/>
  <c r="F429" i="80"/>
  <c r="F428" i="80"/>
  <c r="F427" i="80"/>
  <c r="F426" i="80"/>
  <c r="F425" i="80"/>
  <c r="F424" i="80"/>
  <c r="F423" i="80"/>
  <c r="F422" i="80"/>
  <c r="F421" i="80"/>
  <c r="F420" i="80"/>
  <c r="F419" i="80"/>
  <c r="F418" i="80"/>
  <c r="F417" i="80"/>
  <c r="F416" i="80"/>
  <c r="F415" i="80"/>
  <c r="F414" i="80"/>
  <c r="F413" i="80"/>
  <c r="F412" i="80"/>
  <c r="F411" i="80"/>
  <c r="F410" i="80"/>
  <c r="F409" i="80"/>
  <c r="F408" i="80"/>
  <c r="F407" i="80"/>
  <c r="F406" i="80"/>
  <c r="F405" i="80"/>
  <c r="F404" i="80"/>
  <c r="F403" i="80"/>
  <c r="F402" i="80"/>
  <c r="F401" i="80"/>
  <c r="F400" i="80"/>
  <c r="F399" i="80"/>
  <c r="F398" i="80"/>
  <c r="F397" i="80"/>
  <c r="F396" i="80"/>
  <c r="F395" i="80"/>
  <c r="F394" i="80"/>
  <c r="F393" i="80"/>
  <c r="F392" i="80"/>
  <c r="F391" i="80"/>
  <c r="F390" i="80"/>
  <c r="F389" i="80"/>
  <c r="F388" i="80"/>
  <c r="F387" i="80"/>
  <c r="F386" i="80"/>
  <c r="F385" i="80"/>
  <c r="F384" i="80"/>
  <c r="F383" i="80"/>
  <c r="F382" i="80"/>
  <c r="F381" i="80"/>
  <c r="F380" i="80"/>
  <c r="F379" i="80"/>
  <c r="F378" i="80"/>
  <c r="F377" i="80"/>
  <c r="F376" i="80"/>
  <c r="F375" i="80"/>
  <c r="F374" i="80"/>
  <c r="F373" i="80"/>
  <c r="F372" i="80"/>
  <c r="F371" i="80"/>
  <c r="F370" i="80"/>
  <c r="F369" i="80"/>
  <c r="F368" i="80"/>
  <c r="F367" i="80"/>
  <c r="F366" i="80"/>
  <c r="F365" i="80"/>
  <c r="F364" i="80"/>
  <c r="F363" i="80"/>
  <c r="F362" i="80"/>
  <c r="F361" i="80"/>
  <c r="F360" i="80"/>
  <c r="F359" i="80"/>
  <c r="F358" i="80"/>
  <c r="F357" i="80"/>
  <c r="F356" i="80"/>
  <c r="F355" i="80"/>
  <c r="F354" i="80"/>
  <c r="F353" i="80"/>
  <c r="F352" i="80"/>
  <c r="F351" i="80"/>
  <c r="F350" i="80"/>
  <c r="F349" i="80"/>
  <c r="F348" i="80"/>
  <c r="F347" i="80"/>
  <c r="F346" i="80"/>
  <c r="F345" i="80"/>
  <c r="F344" i="80"/>
  <c r="F343" i="80"/>
  <c r="F342" i="80"/>
  <c r="F341" i="80"/>
  <c r="F340" i="80"/>
  <c r="F339" i="80"/>
  <c r="F338" i="80"/>
  <c r="F337" i="80"/>
  <c r="F336" i="80"/>
  <c r="F335" i="80"/>
  <c r="F334" i="80"/>
  <c r="F333" i="80"/>
  <c r="F332" i="80"/>
  <c r="F331" i="80"/>
  <c r="F330" i="80"/>
  <c r="F329" i="80"/>
  <c r="F328" i="80"/>
  <c r="F327" i="80"/>
  <c r="F326" i="80"/>
  <c r="F325" i="80"/>
  <c r="F324" i="80"/>
  <c r="F323" i="80"/>
  <c r="F322" i="80"/>
  <c r="F321" i="80"/>
  <c r="F320" i="80"/>
  <c r="F319" i="80"/>
  <c r="F318" i="80"/>
  <c r="F317" i="80"/>
  <c r="F316" i="80"/>
  <c r="F315" i="80"/>
  <c r="F314" i="80"/>
  <c r="F313" i="80"/>
  <c r="F312" i="80"/>
  <c r="F311" i="80"/>
  <c r="F310" i="80"/>
  <c r="F309" i="80"/>
  <c r="F308" i="80"/>
  <c r="F307" i="80"/>
  <c r="F306" i="80"/>
  <c r="F305" i="80"/>
  <c r="F304" i="80"/>
  <c r="F303" i="80"/>
  <c r="F302" i="80"/>
  <c r="F301" i="80"/>
  <c r="F300" i="80"/>
  <c r="F299" i="80"/>
  <c r="F298" i="80"/>
  <c r="F297" i="80"/>
  <c r="F296" i="80"/>
  <c r="F295" i="80"/>
  <c r="F294" i="80"/>
  <c r="F293" i="80"/>
  <c r="F292" i="80"/>
  <c r="F291" i="80"/>
  <c r="F290" i="80"/>
  <c r="F289" i="80"/>
  <c r="F288" i="80"/>
  <c r="F287" i="80"/>
  <c r="F286" i="80"/>
  <c r="F285" i="80"/>
  <c r="F284" i="80"/>
  <c r="F283" i="80"/>
  <c r="F282" i="80"/>
  <c r="F281" i="80"/>
  <c r="F280" i="80"/>
  <c r="F279" i="80"/>
  <c r="F278" i="80"/>
  <c r="F277" i="80"/>
  <c r="F276" i="80"/>
  <c r="F275" i="80"/>
  <c r="F274" i="80"/>
  <c r="F273" i="80"/>
  <c r="F272" i="80"/>
  <c r="F271" i="80"/>
  <c r="F270" i="80"/>
  <c r="F269" i="80"/>
  <c r="F268" i="80"/>
  <c r="F267" i="80"/>
  <c r="F266" i="80"/>
  <c r="F265" i="80"/>
  <c r="F264" i="80"/>
  <c r="F263" i="80"/>
  <c r="F262" i="80"/>
  <c r="F261" i="80"/>
  <c r="F260" i="80"/>
  <c r="F259" i="80"/>
  <c r="F258" i="80"/>
  <c r="F257" i="80"/>
  <c r="F256" i="80"/>
  <c r="F255" i="80"/>
  <c r="F254" i="80"/>
  <c r="F253" i="80"/>
  <c r="F252" i="80"/>
  <c r="F251" i="80"/>
  <c r="F250" i="80"/>
  <c r="F249" i="80"/>
  <c r="F248" i="80"/>
  <c r="F247" i="80"/>
  <c r="F246" i="80"/>
  <c r="F245" i="80"/>
  <c r="F244" i="80"/>
  <c r="F243" i="80"/>
  <c r="F242" i="80"/>
  <c r="F241" i="80"/>
  <c r="F240" i="80"/>
  <c r="F239" i="80"/>
  <c r="F238" i="80"/>
  <c r="F237" i="80"/>
  <c r="F236" i="80"/>
  <c r="F235" i="80"/>
  <c r="F234" i="80"/>
  <c r="F233" i="80"/>
  <c r="F232" i="80"/>
  <c r="F231" i="80"/>
  <c r="F230" i="80"/>
  <c r="F229" i="80"/>
  <c r="F228" i="80"/>
  <c r="F227" i="80"/>
  <c r="F226" i="80"/>
  <c r="F225" i="80"/>
  <c r="F224" i="80"/>
  <c r="F223" i="80"/>
  <c r="F222" i="80"/>
  <c r="F221" i="80"/>
  <c r="F220" i="80"/>
  <c r="F219" i="80"/>
  <c r="F218" i="80"/>
  <c r="F217" i="80"/>
  <c r="F216" i="80"/>
  <c r="F215" i="80"/>
  <c r="F214" i="80"/>
  <c r="F213" i="80"/>
  <c r="F212" i="80"/>
  <c r="F211" i="80"/>
  <c r="F210" i="80"/>
  <c r="F209" i="80"/>
  <c r="F208" i="80"/>
  <c r="F207" i="80"/>
  <c r="F206" i="80"/>
  <c r="F205" i="80"/>
  <c r="F204" i="80"/>
  <c r="F203" i="80"/>
  <c r="F202" i="80"/>
  <c r="F201" i="80"/>
  <c r="F200" i="80"/>
  <c r="F199" i="80"/>
  <c r="F198" i="80"/>
  <c r="F197" i="80"/>
  <c r="F196" i="80"/>
  <c r="F195" i="80"/>
  <c r="F194" i="80"/>
  <c r="F193" i="80"/>
  <c r="F192" i="80"/>
  <c r="F191" i="80"/>
  <c r="F190" i="80"/>
  <c r="F189" i="80"/>
  <c r="F188" i="80"/>
  <c r="F187" i="80"/>
  <c r="F186" i="80"/>
  <c r="F185" i="80"/>
  <c r="F184" i="80"/>
  <c r="F183" i="80"/>
  <c r="F182" i="80"/>
  <c r="F181" i="80"/>
  <c r="F180" i="80"/>
  <c r="F179" i="80"/>
  <c r="F178" i="80"/>
  <c r="F177" i="80"/>
  <c r="F176" i="80"/>
  <c r="F175" i="80"/>
  <c r="F174" i="80"/>
  <c r="F173" i="80"/>
  <c r="F172" i="80"/>
  <c r="F171" i="80"/>
  <c r="F170" i="80"/>
  <c r="F169" i="80"/>
  <c r="F168" i="80"/>
  <c r="F167" i="80"/>
  <c r="F166" i="80"/>
  <c r="F165" i="80"/>
  <c r="F164" i="80"/>
  <c r="F163" i="80"/>
  <c r="F162" i="80"/>
  <c r="F161" i="80"/>
  <c r="F160" i="80"/>
  <c r="F159" i="80"/>
  <c r="F158" i="80"/>
  <c r="F157" i="80"/>
  <c r="F156" i="80"/>
  <c r="F155" i="80"/>
  <c r="F154" i="80"/>
  <c r="F153" i="80"/>
  <c r="F152" i="80"/>
  <c r="F151" i="80"/>
  <c r="F150" i="80"/>
  <c r="F149" i="80"/>
  <c r="F148" i="80"/>
  <c r="F147" i="80"/>
  <c r="F146" i="80"/>
  <c r="F145" i="80"/>
  <c r="F144" i="80"/>
  <c r="F143" i="80"/>
  <c r="F142" i="80"/>
  <c r="F141" i="80"/>
  <c r="F140" i="80"/>
  <c r="F139" i="80"/>
  <c r="F138" i="80"/>
  <c r="F137" i="80"/>
  <c r="F136" i="80"/>
  <c r="F135" i="80"/>
  <c r="F134" i="80"/>
  <c r="F133" i="80"/>
  <c r="F132" i="80"/>
  <c r="F131" i="80"/>
  <c r="F130" i="80"/>
  <c r="F129" i="80"/>
  <c r="F128" i="80"/>
  <c r="F127" i="80"/>
  <c r="F126" i="80"/>
  <c r="F125" i="80"/>
  <c r="F124" i="80"/>
  <c r="F123" i="80"/>
  <c r="F122" i="80"/>
  <c r="F121" i="80"/>
  <c r="F120" i="80"/>
  <c r="F119" i="80"/>
  <c r="F118" i="80"/>
  <c r="F117" i="80"/>
  <c r="F116" i="80"/>
  <c r="F115" i="80"/>
  <c r="F114" i="80"/>
  <c r="F113" i="80"/>
  <c r="F112" i="80"/>
  <c r="F111" i="80"/>
  <c r="F110" i="80"/>
  <c r="F109" i="80"/>
  <c r="F108" i="80"/>
  <c r="F107" i="80"/>
  <c r="F106" i="80"/>
  <c r="F105" i="80"/>
  <c r="F104" i="80"/>
  <c r="F103" i="80"/>
  <c r="F102" i="80"/>
  <c r="F101" i="80"/>
  <c r="F100" i="80"/>
  <c r="F99" i="80"/>
  <c r="F98" i="80"/>
  <c r="F97" i="80"/>
  <c r="F96" i="80"/>
  <c r="F95" i="80"/>
  <c r="F94" i="80"/>
  <c r="F93" i="80"/>
  <c r="F92" i="80"/>
  <c r="F91" i="80"/>
  <c r="F90" i="80"/>
  <c r="F89" i="80"/>
  <c r="F88" i="80"/>
  <c r="F87" i="80"/>
  <c r="F86" i="80"/>
  <c r="F85" i="80"/>
  <c r="F84" i="80"/>
  <c r="F83" i="80"/>
  <c r="F82" i="80"/>
  <c r="F81" i="80"/>
  <c r="F80" i="80"/>
  <c r="F79" i="80"/>
  <c r="F78" i="80"/>
  <c r="F77" i="80"/>
  <c r="F76" i="80"/>
  <c r="F75" i="80"/>
  <c r="F74" i="80"/>
  <c r="F73" i="80"/>
  <c r="F72" i="80"/>
  <c r="F71" i="80"/>
  <c r="F70" i="80"/>
  <c r="F69" i="80"/>
  <c r="F68" i="80"/>
  <c r="F67" i="80"/>
  <c r="F66" i="80"/>
  <c r="F65" i="80"/>
  <c r="F64" i="80"/>
  <c r="F63" i="80"/>
  <c r="F62" i="80"/>
  <c r="F61" i="80"/>
  <c r="F60" i="80"/>
  <c r="F59" i="80"/>
  <c r="F58" i="80"/>
  <c r="F57" i="80"/>
  <c r="F56" i="80"/>
  <c r="F55" i="80"/>
  <c r="F54" i="80"/>
  <c r="F53" i="80"/>
  <c r="F52" i="80"/>
  <c r="F51" i="80"/>
  <c r="F50" i="80"/>
  <c r="F49" i="80"/>
  <c r="F48" i="80"/>
  <c r="F47" i="80"/>
  <c r="F46" i="80"/>
  <c r="F45" i="80"/>
  <c r="F44" i="80"/>
  <c r="F43" i="80"/>
  <c r="F42" i="80"/>
  <c r="F41" i="80"/>
  <c r="F40" i="80"/>
  <c r="F39" i="80"/>
  <c r="F38" i="80"/>
  <c r="F37" i="80"/>
  <c r="F36" i="80"/>
  <c r="F35" i="80"/>
  <c r="F34" i="80"/>
  <c r="F33" i="80"/>
  <c r="F32" i="80"/>
  <c r="F31" i="80"/>
  <c r="F30" i="80"/>
  <c r="F29" i="80"/>
  <c r="F28" i="80"/>
  <c r="F27" i="80"/>
  <c r="F26" i="80"/>
  <c r="F25" i="80"/>
  <c r="F24" i="80"/>
  <c r="F23" i="80"/>
  <c r="F22" i="80"/>
  <c r="F21" i="80"/>
  <c r="F20" i="80"/>
  <c r="F19" i="80"/>
  <c r="F18" i="80"/>
  <c r="F17" i="80"/>
  <c r="F16" i="80"/>
  <c r="F15" i="80"/>
  <c r="F14" i="80"/>
  <c r="F13" i="80"/>
  <c r="F12" i="80"/>
  <c r="F11" i="80"/>
  <c r="L10" i="80"/>
  <c r="F10" i="80"/>
  <c r="F9" i="80"/>
  <c r="F8" i="80"/>
  <c r="M7" i="80"/>
  <c r="L7" i="80"/>
  <c r="F7" i="80"/>
  <c r="M6" i="80"/>
  <c r="L6" i="80"/>
  <c r="F6" i="80"/>
  <c r="F5" i="80"/>
  <c r="F4" i="80"/>
  <c r="L3" i="80"/>
  <c r="F3" i="80"/>
  <c r="L2" i="80"/>
  <c r="I2" i="80"/>
  <c r="J2" i="80" s="1"/>
  <c r="F2" i="80"/>
  <c r="I4" i="80" s="1"/>
  <c r="J4" i="80" s="1"/>
  <c r="I3" i="80" l="1"/>
  <c r="J3" i="80" s="1"/>
  <c r="F3" i="77" l="1"/>
  <c r="I4" i="77" s="1"/>
  <c r="J4" i="77" s="1"/>
  <c r="F4" i="77"/>
  <c r="F5" i="77"/>
  <c r="I3" i="77" s="1"/>
  <c r="J3" i="77" s="1"/>
  <c r="F6" i="77"/>
  <c r="F7" i="77"/>
  <c r="F8" i="77"/>
  <c r="F9" i="77"/>
  <c r="F10" i="77"/>
  <c r="F11" i="77"/>
  <c r="F12" i="77"/>
  <c r="F13" i="77"/>
  <c r="F14" i="77"/>
  <c r="F15" i="77"/>
  <c r="F16" i="77"/>
  <c r="F17" i="77"/>
  <c r="F18" i="77"/>
  <c r="F19" i="77"/>
  <c r="F20" i="77"/>
  <c r="F21" i="77"/>
  <c r="F22" i="77"/>
  <c r="F23" i="77"/>
  <c r="F24" i="77"/>
  <c r="F25" i="77"/>
  <c r="F26" i="77"/>
  <c r="F27" i="77"/>
  <c r="F28" i="77"/>
  <c r="F29" i="77"/>
  <c r="F30" i="77"/>
  <c r="F31" i="77"/>
  <c r="F32" i="77"/>
  <c r="F33" i="77"/>
  <c r="F34" i="77"/>
  <c r="F35" i="77"/>
  <c r="F36" i="77"/>
  <c r="F37" i="77"/>
  <c r="F38" i="77"/>
  <c r="F39" i="77"/>
  <c r="F40" i="77"/>
  <c r="F41" i="77"/>
  <c r="F42" i="77"/>
  <c r="F43" i="77"/>
  <c r="F44" i="77"/>
  <c r="F45" i="77"/>
  <c r="F46" i="77"/>
  <c r="F47" i="77"/>
  <c r="F48" i="77"/>
  <c r="F49" i="77"/>
  <c r="F50" i="77"/>
  <c r="F51" i="77"/>
  <c r="F52" i="77"/>
  <c r="F53" i="77"/>
  <c r="F54" i="77"/>
  <c r="F55" i="77"/>
  <c r="F56" i="77"/>
  <c r="F57" i="77"/>
  <c r="F58" i="77"/>
  <c r="F59" i="77"/>
  <c r="F60" i="77"/>
  <c r="F61" i="77"/>
  <c r="F62" i="77"/>
  <c r="F63" i="77"/>
  <c r="F64" i="77"/>
  <c r="F65" i="77"/>
  <c r="F66" i="77"/>
  <c r="F67" i="77"/>
  <c r="F68" i="77"/>
  <c r="F69" i="77"/>
  <c r="F70" i="77"/>
  <c r="F71" i="77"/>
  <c r="F72" i="77"/>
  <c r="F73" i="77"/>
  <c r="F74" i="77"/>
  <c r="F75" i="77"/>
  <c r="F76" i="77"/>
  <c r="F77" i="77"/>
  <c r="F78" i="77"/>
  <c r="F79" i="77"/>
  <c r="F80" i="77"/>
  <c r="F81" i="77"/>
  <c r="F82" i="77"/>
  <c r="F83" i="77"/>
  <c r="F84" i="77"/>
  <c r="F85" i="77"/>
  <c r="F86" i="77"/>
  <c r="F87" i="77"/>
  <c r="F88" i="77"/>
  <c r="F89" i="77"/>
  <c r="F90" i="77"/>
  <c r="F91" i="77"/>
  <c r="F92" i="77"/>
  <c r="F93" i="77"/>
  <c r="F94" i="77"/>
  <c r="F95" i="77"/>
  <c r="F96" i="77"/>
  <c r="F97" i="77"/>
  <c r="F98" i="77"/>
  <c r="F99" i="77"/>
  <c r="F100" i="77"/>
  <c r="F101" i="77"/>
  <c r="F102" i="77"/>
  <c r="F103" i="77"/>
  <c r="F104" i="77"/>
  <c r="F105" i="77"/>
  <c r="F106" i="77"/>
  <c r="F107" i="77"/>
  <c r="F108" i="77"/>
  <c r="F109" i="77"/>
  <c r="F110" i="77"/>
  <c r="F111" i="77"/>
  <c r="F112" i="77"/>
  <c r="F113" i="77"/>
  <c r="F114" i="77"/>
  <c r="F115" i="77"/>
  <c r="F116" i="77"/>
  <c r="F117" i="77"/>
  <c r="F118" i="77"/>
  <c r="F119" i="77"/>
  <c r="F120" i="77"/>
  <c r="F121" i="77"/>
  <c r="F122" i="77"/>
  <c r="F123" i="77"/>
  <c r="F124" i="77"/>
  <c r="F125" i="77"/>
  <c r="F126" i="77"/>
  <c r="F127" i="77"/>
  <c r="F128" i="77"/>
  <c r="F129" i="77"/>
  <c r="F130" i="77"/>
  <c r="F131" i="77"/>
  <c r="F132" i="77"/>
  <c r="F133" i="77"/>
  <c r="F134" i="77"/>
  <c r="F135" i="77"/>
  <c r="F136" i="77"/>
  <c r="F137" i="77"/>
  <c r="F138" i="77"/>
  <c r="F139" i="77"/>
  <c r="F140" i="77"/>
  <c r="F141" i="77"/>
  <c r="F142" i="77"/>
  <c r="F143" i="77"/>
  <c r="F144" i="77"/>
  <c r="F145" i="77"/>
  <c r="F146" i="77"/>
  <c r="F147" i="77"/>
  <c r="F148" i="77"/>
  <c r="F149" i="77"/>
  <c r="F150" i="77"/>
  <c r="F151" i="77"/>
  <c r="F152" i="77"/>
  <c r="F153" i="77"/>
  <c r="F154" i="77"/>
  <c r="F155" i="77"/>
  <c r="F156" i="77"/>
  <c r="F157" i="77"/>
  <c r="F158" i="77"/>
  <c r="F159" i="77"/>
  <c r="F160" i="77"/>
  <c r="F161" i="77"/>
  <c r="F162" i="77"/>
  <c r="F163" i="77"/>
  <c r="F164" i="77"/>
  <c r="F165" i="77"/>
  <c r="F166" i="77"/>
  <c r="F167" i="77"/>
  <c r="F168" i="77"/>
  <c r="F169" i="77"/>
  <c r="F170" i="77"/>
  <c r="F171" i="77"/>
  <c r="F172" i="77"/>
  <c r="F173" i="77"/>
  <c r="F174" i="77"/>
  <c r="F175" i="77"/>
  <c r="F176" i="77"/>
  <c r="F177" i="77"/>
  <c r="F178" i="77"/>
  <c r="F179" i="77"/>
  <c r="F180" i="77"/>
  <c r="F181" i="77"/>
  <c r="F182" i="77"/>
  <c r="F183" i="77"/>
  <c r="F184" i="77"/>
  <c r="F185" i="77"/>
  <c r="F186" i="77"/>
  <c r="F187" i="77"/>
  <c r="F188" i="77"/>
  <c r="F189" i="77"/>
  <c r="F190" i="77"/>
  <c r="F191" i="77"/>
  <c r="F192" i="77"/>
  <c r="F193" i="77"/>
  <c r="F194" i="77"/>
  <c r="F195" i="77"/>
  <c r="F196" i="77"/>
  <c r="F197" i="77"/>
  <c r="F198" i="77"/>
  <c r="F199" i="77"/>
  <c r="F200" i="77"/>
  <c r="F201" i="77"/>
  <c r="F202" i="77"/>
  <c r="F203" i="77"/>
  <c r="F204" i="77"/>
  <c r="F205" i="77"/>
  <c r="F206" i="77"/>
  <c r="F207" i="77"/>
  <c r="F208" i="77"/>
  <c r="F209" i="77"/>
  <c r="F210" i="77"/>
  <c r="F211" i="77"/>
  <c r="F212" i="77"/>
  <c r="F213" i="77"/>
  <c r="F214" i="77"/>
  <c r="F215" i="77"/>
  <c r="F216" i="77"/>
  <c r="F217" i="77"/>
  <c r="F218" i="77"/>
  <c r="F219" i="77"/>
  <c r="F220" i="77"/>
  <c r="F221" i="77"/>
  <c r="F222" i="77"/>
  <c r="F223" i="77"/>
  <c r="F224" i="77"/>
  <c r="F225" i="77"/>
  <c r="F226" i="77"/>
  <c r="F227" i="77"/>
  <c r="F228" i="77"/>
  <c r="F229" i="77"/>
  <c r="F230" i="77"/>
  <c r="F231" i="77"/>
  <c r="F232" i="77"/>
  <c r="F233" i="77"/>
  <c r="F234" i="77"/>
  <c r="F235" i="77"/>
  <c r="F236" i="77"/>
  <c r="F237" i="77"/>
  <c r="F238" i="77"/>
  <c r="F239" i="77"/>
  <c r="F240" i="77"/>
  <c r="F241" i="77"/>
  <c r="F242" i="77"/>
  <c r="F243" i="77"/>
  <c r="F244" i="77"/>
  <c r="F245" i="77"/>
  <c r="F246" i="77"/>
  <c r="F247" i="77"/>
  <c r="F248" i="77"/>
  <c r="F249" i="77"/>
  <c r="F250" i="77"/>
  <c r="F251" i="77"/>
  <c r="F252" i="77"/>
  <c r="F253" i="77"/>
  <c r="F254" i="77"/>
  <c r="F255" i="77"/>
  <c r="F256" i="77"/>
  <c r="F257" i="77"/>
  <c r="F258" i="77"/>
  <c r="F259" i="77"/>
  <c r="F260" i="77"/>
  <c r="F261" i="77"/>
  <c r="F262" i="77"/>
  <c r="F263" i="77"/>
  <c r="F264" i="77"/>
  <c r="F265" i="77"/>
  <c r="F266" i="77"/>
  <c r="F267" i="77"/>
  <c r="F268" i="77"/>
  <c r="F269" i="77"/>
  <c r="F270" i="77"/>
  <c r="F271" i="77"/>
  <c r="F272" i="77"/>
  <c r="F273" i="77"/>
  <c r="F274" i="77"/>
  <c r="F275" i="77"/>
  <c r="F276" i="77"/>
  <c r="F277" i="77"/>
  <c r="F278" i="77"/>
  <c r="F279" i="77"/>
  <c r="F280" i="77"/>
  <c r="F281" i="77"/>
  <c r="F282" i="77"/>
  <c r="F283" i="77"/>
  <c r="F284" i="77"/>
  <c r="F285" i="77"/>
  <c r="F286" i="77"/>
  <c r="F287" i="77"/>
  <c r="F288" i="77"/>
  <c r="F289" i="77"/>
  <c r="F290" i="77"/>
  <c r="F291" i="77"/>
  <c r="F292" i="77"/>
  <c r="F293" i="77"/>
  <c r="F294" i="77"/>
  <c r="F295" i="77"/>
  <c r="F296" i="77"/>
  <c r="F297" i="77"/>
  <c r="F298" i="77"/>
  <c r="F299" i="77"/>
  <c r="F300" i="77"/>
  <c r="F301" i="77"/>
  <c r="F302" i="77"/>
  <c r="F303" i="77"/>
  <c r="F304" i="77"/>
  <c r="F305" i="77"/>
  <c r="F306" i="77"/>
  <c r="F307" i="77"/>
  <c r="F308" i="77"/>
  <c r="F309" i="77"/>
  <c r="F310" i="77"/>
  <c r="F311" i="77"/>
  <c r="F312" i="77"/>
  <c r="F313" i="77"/>
  <c r="F314" i="77"/>
  <c r="F315" i="77"/>
  <c r="F316" i="77"/>
  <c r="F317" i="77"/>
  <c r="F318" i="77"/>
  <c r="F319" i="77"/>
  <c r="F320" i="77"/>
  <c r="F321" i="77"/>
  <c r="F322" i="77"/>
  <c r="F323" i="77"/>
  <c r="F324" i="77"/>
  <c r="F325" i="77"/>
  <c r="F326" i="77"/>
  <c r="F327" i="77"/>
  <c r="F328" i="77"/>
  <c r="F329" i="77"/>
  <c r="F330" i="77"/>
  <c r="F331" i="77"/>
  <c r="F332" i="77"/>
  <c r="F333" i="77"/>
  <c r="F334" i="77"/>
  <c r="F335" i="77"/>
  <c r="F336" i="77"/>
  <c r="F337" i="77"/>
  <c r="F338" i="77"/>
  <c r="F339" i="77"/>
  <c r="F340" i="77"/>
  <c r="F341" i="77"/>
  <c r="F342" i="77"/>
  <c r="F343" i="77"/>
  <c r="F344" i="77"/>
  <c r="F345" i="77"/>
  <c r="F346" i="77"/>
  <c r="F347" i="77"/>
  <c r="F348" i="77"/>
  <c r="F349" i="77"/>
  <c r="F350" i="77"/>
  <c r="F351" i="77"/>
  <c r="F352" i="77"/>
  <c r="F353" i="77"/>
  <c r="F354" i="77"/>
  <c r="F355" i="77"/>
  <c r="F356" i="77"/>
  <c r="F357" i="77"/>
  <c r="F358" i="77"/>
  <c r="F359" i="77"/>
  <c r="F360" i="77"/>
  <c r="F361" i="77"/>
  <c r="F362" i="77"/>
  <c r="F363" i="77"/>
  <c r="F364" i="77"/>
  <c r="F365" i="77"/>
  <c r="F366" i="77"/>
  <c r="F367" i="77"/>
  <c r="F368" i="77"/>
  <c r="F369" i="77"/>
  <c r="F370" i="77"/>
  <c r="F371" i="77"/>
  <c r="F372" i="77"/>
  <c r="F373" i="77"/>
  <c r="F374" i="77"/>
  <c r="F375" i="77"/>
  <c r="F376" i="77"/>
  <c r="F377" i="77"/>
  <c r="F378" i="77"/>
  <c r="F379" i="77"/>
  <c r="F380" i="77"/>
  <c r="F381" i="77"/>
  <c r="F382" i="77"/>
  <c r="F383" i="77"/>
  <c r="F384" i="77"/>
  <c r="F385" i="77"/>
  <c r="F386" i="77"/>
  <c r="F387" i="77"/>
  <c r="F388" i="77"/>
  <c r="F389" i="77"/>
  <c r="F390" i="77"/>
  <c r="F391" i="77"/>
  <c r="F392" i="77"/>
  <c r="F393" i="77"/>
  <c r="F394" i="77"/>
  <c r="F395" i="77"/>
  <c r="F396" i="77"/>
  <c r="F397" i="77"/>
  <c r="F398" i="77"/>
  <c r="F399" i="77"/>
  <c r="F400" i="77"/>
  <c r="F401" i="77"/>
  <c r="F402" i="77"/>
  <c r="F403" i="77"/>
  <c r="F404" i="77"/>
  <c r="F405" i="77"/>
  <c r="F406" i="77"/>
  <c r="F407" i="77"/>
  <c r="F408" i="77"/>
  <c r="F409" i="77"/>
  <c r="F410" i="77"/>
  <c r="F411" i="77"/>
  <c r="F412" i="77"/>
  <c r="F413" i="77"/>
  <c r="F414" i="77"/>
  <c r="F415" i="77"/>
  <c r="F416" i="77"/>
  <c r="F417" i="77"/>
  <c r="F418" i="77"/>
  <c r="F419" i="77"/>
  <c r="F420" i="77"/>
  <c r="F421" i="77"/>
  <c r="F422" i="77"/>
  <c r="F423" i="77"/>
  <c r="F424" i="77"/>
  <c r="F425" i="77"/>
  <c r="F426" i="77"/>
  <c r="F427" i="77"/>
  <c r="F428" i="77"/>
  <c r="F429" i="77"/>
  <c r="F430" i="77"/>
  <c r="F431" i="77"/>
  <c r="F432" i="77"/>
  <c r="F433" i="77"/>
  <c r="F434" i="77"/>
  <c r="F435" i="77"/>
  <c r="F436" i="77"/>
  <c r="F437" i="77"/>
  <c r="F438" i="77"/>
  <c r="F439" i="77"/>
  <c r="F440" i="77"/>
  <c r="F441" i="77"/>
  <c r="F442" i="77"/>
  <c r="F443" i="77"/>
  <c r="F444" i="77"/>
  <c r="F445" i="77"/>
  <c r="F446" i="77"/>
  <c r="F447" i="77"/>
  <c r="F448" i="77"/>
  <c r="F449" i="77"/>
  <c r="F450" i="77"/>
  <c r="F451" i="77"/>
  <c r="F452" i="77"/>
  <c r="F453" i="77"/>
  <c r="F454" i="77"/>
  <c r="F455" i="77"/>
  <c r="F456" i="77"/>
  <c r="F457" i="77"/>
  <c r="F458" i="77"/>
  <c r="F459" i="77"/>
  <c r="F460" i="77"/>
  <c r="F461" i="77"/>
  <c r="F462" i="77"/>
  <c r="F463" i="77"/>
  <c r="F464" i="77"/>
  <c r="F465" i="77"/>
  <c r="F466" i="77"/>
  <c r="F467" i="77"/>
  <c r="F468" i="77"/>
  <c r="F469" i="77"/>
  <c r="F470" i="77"/>
  <c r="F471" i="77"/>
  <c r="F472" i="77"/>
  <c r="F473" i="77"/>
  <c r="F474" i="77"/>
  <c r="F475" i="77"/>
  <c r="F476" i="77"/>
  <c r="F477" i="77"/>
  <c r="F478" i="77"/>
  <c r="F479" i="77"/>
  <c r="F480" i="77"/>
  <c r="F481" i="77"/>
  <c r="F482" i="77"/>
  <c r="F483" i="77"/>
  <c r="F484" i="77"/>
  <c r="F485" i="77"/>
  <c r="F486" i="77"/>
  <c r="F487" i="77"/>
  <c r="F488" i="77"/>
  <c r="F489" i="77"/>
  <c r="F490" i="77"/>
  <c r="F491" i="77"/>
  <c r="F492" i="77"/>
  <c r="F493" i="77"/>
  <c r="F494" i="77"/>
  <c r="F495" i="77"/>
  <c r="F496" i="77"/>
  <c r="F497" i="77"/>
  <c r="F498" i="77"/>
  <c r="F499" i="77"/>
  <c r="F500" i="77"/>
  <c r="F501" i="77"/>
  <c r="F502" i="77"/>
  <c r="F503" i="77"/>
  <c r="F504" i="77"/>
  <c r="F505" i="77"/>
  <c r="F506" i="77"/>
  <c r="F507" i="77"/>
  <c r="F508" i="77"/>
  <c r="F509" i="77"/>
  <c r="F510" i="77"/>
  <c r="F511" i="77"/>
  <c r="F512" i="77"/>
  <c r="F513" i="77"/>
  <c r="F514" i="77"/>
  <c r="F515" i="77"/>
  <c r="F516" i="77"/>
  <c r="F517" i="77"/>
  <c r="F518" i="77"/>
  <c r="F519" i="77"/>
  <c r="F520" i="77"/>
  <c r="F521" i="77"/>
  <c r="F522" i="77"/>
  <c r="F523" i="77"/>
  <c r="F524" i="77"/>
  <c r="F525" i="77"/>
  <c r="F526" i="77"/>
  <c r="F527" i="77"/>
  <c r="F528" i="77"/>
  <c r="F529" i="77"/>
  <c r="F530" i="77"/>
  <c r="F531" i="77"/>
  <c r="F532" i="77"/>
  <c r="F533" i="77"/>
  <c r="F534" i="77"/>
  <c r="F535" i="77"/>
  <c r="F536" i="77"/>
  <c r="F537" i="77"/>
  <c r="F538" i="77"/>
  <c r="F539" i="77"/>
  <c r="F540" i="77"/>
  <c r="F541" i="77"/>
  <c r="F542" i="77"/>
  <c r="F543" i="77"/>
  <c r="F544" i="77"/>
  <c r="F545" i="77"/>
  <c r="F546" i="77"/>
  <c r="F547" i="77"/>
  <c r="F548" i="77"/>
  <c r="F549" i="77"/>
  <c r="F550" i="77"/>
  <c r="F551" i="77"/>
  <c r="F552" i="77"/>
  <c r="F553" i="77"/>
  <c r="F554" i="77"/>
  <c r="F555" i="77"/>
  <c r="F556" i="77"/>
  <c r="F557" i="77"/>
  <c r="F558" i="77"/>
  <c r="F559" i="77"/>
  <c r="F560" i="77"/>
  <c r="F561" i="77"/>
  <c r="F562" i="77"/>
  <c r="F563" i="77"/>
  <c r="F564" i="77"/>
  <c r="F565" i="77"/>
  <c r="F566" i="77"/>
  <c r="F567" i="77"/>
  <c r="F568" i="77"/>
  <c r="F569" i="77"/>
  <c r="F570" i="77"/>
  <c r="F571" i="77"/>
  <c r="F572" i="77"/>
  <c r="F573" i="77"/>
  <c r="F574" i="77"/>
  <c r="F575" i="77"/>
  <c r="F576" i="77"/>
  <c r="F577" i="77"/>
  <c r="F578" i="77"/>
  <c r="F579" i="77"/>
  <c r="F580" i="77"/>
  <c r="F581" i="77"/>
  <c r="F582" i="77"/>
  <c r="F583" i="77"/>
  <c r="F584" i="77"/>
  <c r="F585" i="77"/>
  <c r="F586" i="77"/>
  <c r="F587" i="77"/>
  <c r="F588" i="77"/>
  <c r="F589" i="77"/>
  <c r="F590" i="77"/>
  <c r="F591" i="77"/>
  <c r="F592" i="77"/>
  <c r="F593" i="77"/>
  <c r="F594" i="77"/>
  <c r="F595" i="77"/>
  <c r="F596" i="77"/>
  <c r="F597" i="77"/>
  <c r="F598" i="77"/>
  <c r="F599" i="77"/>
  <c r="F600" i="77"/>
  <c r="F601" i="77"/>
  <c r="F602" i="77"/>
  <c r="F603" i="77"/>
  <c r="F604" i="77"/>
  <c r="F605" i="77"/>
  <c r="F606" i="77"/>
  <c r="F607" i="77"/>
  <c r="F608" i="77"/>
  <c r="F609" i="77"/>
  <c r="F610" i="77"/>
  <c r="F611" i="77"/>
  <c r="F612" i="77"/>
  <c r="F613" i="77"/>
  <c r="F614" i="77"/>
  <c r="F615" i="77"/>
  <c r="F616" i="77"/>
  <c r="F617" i="77"/>
  <c r="F618" i="77"/>
  <c r="F619" i="77"/>
  <c r="F620" i="77"/>
  <c r="F621" i="77"/>
  <c r="F622" i="77"/>
  <c r="F623" i="77"/>
  <c r="F624" i="77"/>
  <c r="F625" i="77"/>
  <c r="F626" i="77"/>
  <c r="F627" i="77"/>
  <c r="F628" i="77"/>
  <c r="F629" i="77"/>
  <c r="F630" i="77"/>
  <c r="F631" i="77"/>
  <c r="F632" i="77"/>
  <c r="F633" i="77"/>
  <c r="F634" i="77"/>
  <c r="F635" i="77"/>
  <c r="F636" i="77"/>
  <c r="F637" i="77"/>
  <c r="F638" i="77"/>
  <c r="F639" i="77"/>
  <c r="F640" i="77"/>
  <c r="F641" i="77"/>
  <c r="F642" i="77"/>
  <c r="F643" i="77"/>
  <c r="F644" i="77"/>
  <c r="F645" i="77"/>
  <c r="F646" i="77"/>
  <c r="F647" i="77"/>
  <c r="F648" i="77"/>
  <c r="F649" i="77"/>
  <c r="F650" i="77"/>
  <c r="F651" i="77"/>
  <c r="F652" i="77"/>
  <c r="F653" i="77"/>
  <c r="F654" i="77"/>
  <c r="F655" i="77"/>
  <c r="F656" i="77"/>
  <c r="F657" i="77"/>
  <c r="F658" i="77"/>
  <c r="F659" i="77"/>
  <c r="F660" i="77"/>
  <c r="F661" i="77"/>
  <c r="F662" i="77"/>
  <c r="F663" i="77"/>
  <c r="F664" i="77"/>
  <c r="F665" i="77"/>
  <c r="F666" i="77"/>
  <c r="F667" i="77"/>
  <c r="F668" i="77"/>
  <c r="F669" i="77"/>
  <c r="F670" i="77"/>
  <c r="F671" i="77"/>
  <c r="F672" i="77"/>
  <c r="F673" i="77"/>
  <c r="F674" i="77"/>
  <c r="F675" i="77"/>
  <c r="F676" i="77"/>
  <c r="F677" i="77"/>
  <c r="F678" i="77"/>
  <c r="F679" i="77"/>
  <c r="F680" i="77"/>
  <c r="F681" i="77"/>
  <c r="F682" i="77"/>
  <c r="F683" i="77"/>
  <c r="F684" i="77"/>
  <c r="F685" i="77"/>
  <c r="F686" i="77"/>
  <c r="F687" i="77"/>
  <c r="F688" i="77"/>
  <c r="F689" i="77"/>
  <c r="F690" i="77"/>
  <c r="F691" i="77"/>
  <c r="F692" i="77"/>
  <c r="F693" i="77"/>
  <c r="F694" i="77"/>
  <c r="F695" i="77"/>
  <c r="F696" i="77"/>
  <c r="F697" i="77"/>
  <c r="F698" i="77"/>
  <c r="F699" i="77"/>
  <c r="F700" i="77"/>
  <c r="F701" i="77"/>
  <c r="F702" i="77"/>
  <c r="F703" i="77"/>
  <c r="F704" i="77"/>
  <c r="F705" i="77"/>
  <c r="F706" i="77"/>
  <c r="F707" i="77"/>
  <c r="F708" i="77"/>
  <c r="F709" i="77"/>
  <c r="F710" i="77"/>
  <c r="F711" i="77"/>
  <c r="F712" i="77"/>
  <c r="F713" i="77"/>
  <c r="F714" i="77"/>
  <c r="F715" i="77"/>
  <c r="F716" i="77"/>
  <c r="F717" i="77"/>
  <c r="F718" i="77"/>
  <c r="F719" i="77"/>
  <c r="F720" i="77"/>
  <c r="F2" i="77"/>
  <c r="L10" i="77"/>
  <c r="M7" i="77"/>
  <c r="L7" i="77"/>
  <c r="M6" i="77"/>
  <c r="L6" i="77"/>
  <c r="L3" i="77"/>
  <c r="L2" i="77"/>
  <c r="I2" i="77"/>
  <c r="J2" i="77" s="1"/>
  <c r="F721" i="74"/>
  <c r="F720" i="74"/>
  <c r="F719" i="74"/>
  <c r="F718" i="74"/>
  <c r="F717" i="74"/>
  <c r="F716" i="74"/>
  <c r="F715" i="74"/>
  <c r="F714" i="74"/>
  <c r="F713" i="74"/>
  <c r="F712" i="74"/>
  <c r="F711" i="74"/>
  <c r="F710" i="74"/>
  <c r="F709" i="74"/>
  <c r="F708" i="74"/>
  <c r="F707" i="74"/>
  <c r="F706" i="74"/>
  <c r="F705" i="74"/>
  <c r="F704" i="74"/>
  <c r="F703" i="74"/>
  <c r="F702" i="74"/>
  <c r="F701" i="74"/>
  <c r="F700" i="74"/>
  <c r="F699" i="74"/>
  <c r="F698" i="74"/>
  <c r="F697" i="74"/>
  <c r="F696" i="74"/>
  <c r="F695" i="74"/>
  <c r="F694" i="74"/>
  <c r="F693" i="74"/>
  <c r="F692" i="74"/>
  <c r="F691" i="74"/>
  <c r="F690" i="74"/>
  <c r="F689" i="74"/>
  <c r="F688" i="74"/>
  <c r="F687" i="74"/>
  <c r="F686" i="74"/>
  <c r="F685" i="74"/>
  <c r="F684" i="74"/>
  <c r="F683" i="74"/>
  <c r="F682" i="74"/>
  <c r="F681" i="74"/>
  <c r="F680" i="74"/>
  <c r="F679" i="74"/>
  <c r="F678" i="74"/>
  <c r="F677" i="74"/>
  <c r="F676" i="74"/>
  <c r="F675" i="74"/>
  <c r="F674" i="74"/>
  <c r="F673" i="74"/>
  <c r="F672" i="74"/>
  <c r="F671" i="74"/>
  <c r="F670" i="74"/>
  <c r="F669" i="74"/>
  <c r="F668" i="74"/>
  <c r="F667" i="74"/>
  <c r="F666" i="74"/>
  <c r="F665" i="74"/>
  <c r="F664" i="74"/>
  <c r="F663" i="74"/>
  <c r="F662" i="74"/>
  <c r="F661" i="74"/>
  <c r="F660" i="74"/>
  <c r="F659" i="74"/>
  <c r="F658" i="74"/>
  <c r="F657" i="74"/>
  <c r="F656" i="74"/>
  <c r="F655" i="74"/>
  <c r="F654" i="74"/>
  <c r="F653" i="74"/>
  <c r="F652" i="74"/>
  <c r="F651" i="74"/>
  <c r="F650" i="74"/>
  <c r="F649" i="74"/>
  <c r="F648" i="74"/>
  <c r="F647" i="74"/>
  <c r="F646" i="74"/>
  <c r="F645" i="74"/>
  <c r="F644" i="74"/>
  <c r="F643" i="74"/>
  <c r="F642" i="74"/>
  <c r="F641" i="74"/>
  <c r="F640" i="74"/>
  <c r="F639" i="74"/>
  <c r="F638" i="74"/>
  <c r="F637" i="74"/>
  <c r="F636" i="74"/>
  <c r="F635" i="74"/>
  <c r="F634" i="74"/>
  <c r="F633" i="74"/>
  <c r="F632" i="74"/>
  <c r="F631" i="74"/>
  <c r="F630" i="74"/>
  <c r="F629" i="74"/>
  <c r="F628" i="74"/>
  <c r="F627" i="74"/>
  <c r="F626" i="74"/>
  <c r="F625" i="74"/>
  <c r="F624" i="74"/>
  <c r="F623" i="74"/>
  <c r="F622" i="74"/>
  <c r="F621" i="74"/>
  <c r="F620" i="74"/>
  <c r="F619" i="74"/>
  <c r="F618" i="74"/>
  <c r="F617" i="74"/>
  <c r="F616" i="74"/>
  <c r="F615" i="74"/>
  <c r="F614" i="74"/>
  <c r="F613" i="74"/>
  <c r="F612" i="74"/>
  <c r="F611" i="74"/>
  <c r="F610" i="74"/>
  <c r="F609" i="74"/>
  <c r="F608" i="74"/>
  <c r="F607" i="74"/>
  <c r="F606" i="74"/>
  <c r="F605" i="74"/>
  <c r="F604" i="74"/>
  <c r="F603" i="74"/>
  <c r="F602" i="74"/>
  <c r="F601" i="74"/>
  <c r="F600" i="74"/>
  <c r="F599" i="74"/>
  <c r="F598" i="74"/>
  <c r="F597" i="74"/>
  <c r="F596" i="74"/>
  <c r="F595" i="74"/>
  <c r="F594" i="74"/>
  <c r="F593" i="74"/>
  <c r="F592" i="74"/>
  <c r="F591" i="74"/>
  <c r="F590" i="74"/>
  <c r="F589" i="74"/>
  <c r="F588" i="74"/>
  <c r="F587" i="74"/>
  <c r="F586" i="74"/>
  <c r="F585" i="74"/>
  <c r="F584" i="74"/>
  <c r="F583" i="74"/>
  <c r="F582" i="74"/>
  <c r="F581" i="74"/>
  <c r="F580" i="74"/>
  <c r="F579" i="74"/>
  <c r="F578" i="74"/>
  <c r="F577" i="74"/>
  <c r="F576" i="74"/>
  <c r="F575" i="74"/>
  <c r="F574" i="74"/>
  <c r="F573" i="74"/>
  <c r="F572" i="74"/>
  <c r="F571" i="74"/>
  <c r="F570" i="74"/>
  <c r="F569" i="74"/>
  <c r="F568" i="74"/>
  <c r="F567" i="74"/>
  <c r="F566" i="74"/>
  <c r="F565" i="74"/>
  <c r="F564" i="74"/>
  <c r="F563" i="74"/>
  <c r="F562" i="74"/>
  <c r="F561" i="74"/>
  <c r="F560" i="74"/>
  <c r="F559" i="74"/>
  <c r="F558" i="74"/>
  <c r="F557" i="74"/>
  <c r="F556" i="74"/>
  <c r="F555" i="74"/>
  <c r="F554" i="74"/>
  <c r="F553" i="74"/>
  <c r="F552" i="74"/>
  <c r="F551" i="74"/>
  <c r="F550" i="74"/>
  <c r="F549" i="74"/>
  <c r="F548" i="74"/>
  <c r="F547" i="74"/>
  <c r="F546" i="74"/>
  <c r="F545" i="74"/>
  <c r="F544" i="74"/>
  <c r="F543" i="74"/>
  <c r="F542" i="74"/>
  <c r="F541" i="74"/>
  <c r="F540" i="74"/>
  <c r="F539" i="74"/>
  <c r="F538" i="74"/>
  <c r="F537" i="74"/>
  <c r="F536" i="74"/>
  <c r="F535" i="74"/>
  <c r="F534" i="74"/>
  <c r="F533" i="74"/>
  <c r="F532" i="74"/>
  <c r="F531" i="74"/>
  <c r="F530" i="74"/>
  <c r="F529" i="74"/>
  <c r="F528" i="74"/>
  <c r="F527" i="74"/>
  <c r="F526" i="74"/>
  <c r="F525" i="74"/>
  <c r="F524" i="74"/>
  <c r="F523" i="74"/>
  <c r="F522" i="74"/>
  <c r="F521" i="74"/>
  <c r="F520" i="74"/>
  <c r="F519" i="74"/>
  <c r="F518" i="74"/>
  <c r="F517" i="74"/>
  <c r="F516" i="74"/>
  <c r="F515" i="74"/>
  <c r="F514" i="74"/>
  <c r="F513" i="74"/>
  <c r="F512" i="74"/>
  <c r="F511" i="74"/>
  <c r="F510" i="74"/>
  <c r="F509" i="74"/>
  <c r="F508" i="74"/>
  <c r="F507" i="74"/>
  <c r="F506" i="74"/>
  <c r="F505" i="74"/>
  <c r="F504" i="74"/>
  <c r="F503" i="74"/>
  <c r="F502" i="74"/>
  <c r="F501" i="74"/>
  <c r="F500" i="74"/>
  <c r="F499" i="74"/>
  <c r="F498" i="74"/>
  <c r="F497" i="74"/>
  <c r="F496" i="74"/>
  <c r="F495" i="74"/>
  <c r="F494" i="74"/>
  <c r="F493" i="74"/>
  <c r="F492" i="74"/>
  <c r="F491" i="74"/>
  <c r="F490" i="74"/>
  <c r="F489" i="74"/>
  <c r="F488" i="74"/>
  <c r="F487" i="74"/>
  <c r="F486" i="74"/>
  <c r="F485" i="74"/>
  <c r="F484" i="74"/>
  <c r="F483" i="74"/>
  <c r="F482" i="74"/>
  <c r="F481" i="74"/>
  <c r="F480" i="74"/>
  <c r="F479" i="74"/>
  <c r="F478" i="74"/>
  <c r="F477" i="74"/>
  <c r="F476" i="74"/>
  <c r="F475" i="74"/>
  <c r="F474" i="74"/>
  <c r="F473" i="74"/>
  <c r="F472" i="74"/>
  <c r="F471" i="74"/>
  <c r="F470" i="74"/>
  <c r="F469" i="74"/>
  <c r="F468" i="74"/>
  <c r="F467" i="74"/>
  <c r="F466" i="74"/>
  <c r="F465" i="74"/>
  <c r="F464" i="74"/>
  <c r="F463" i="74"/>
  <c r="F462" i="74"/>
  <c r="F461" i="74"/>
  <c r="F460" i="74"/>
  <c r="F459" i="74"/>
  <c r="F458" i="74"/>
  <c r="F457" i="74"/>
  <c r="F456" i="74"/>
  <c r="F455" i="74"/>
  <c r="F454" i="74"/>
  <c r="F453" i="74"/>
  <c r="F452" i="74"/>
  <c r="F451" i="74"/>
  <c r="F450" i="74"/>
  <c r="F449" i="74"/>
  <c r="F448" i="74"/>
  <c r="F447" i="74"/>
  <c r="F446" i="74"/>
  <c r="F445" i="74"/>
  <c r="F444" i="74"/>
  <c r="F443" i="74"/>
  <c r="F442" i="74"/>
  <c r="F441" i="74"/>
  <c r="F440" i="74"/>
  <c r="F439" i="74"/>
  <c r="F438" i="74"/>
  <c r="F437" i="74"/>
  <c r="F436" i="74"/>
  <c r="F435" i="74"/>
  <c r="F434" i="74"/>
  <c r="F433" i="74"/>
  <c r="F432" i="74"/>
  <c r="F431" i="74"/>
  <c r="F430" i="74"/>
  <c r="F429" i="74"/>
  <c r="F428" i="74"/>
  <c r="F427" i="74"/>
  <c r="F426" i="74"/>
  <c r="F425" i="74"/>
  <c r="F424" i="74"/>
  <c r="F423" i="74"/>
  <c r="F422" i="74"/>
  <c r="F421" i="74"/>
  <c r="F420" i="74"/>
  <c r="F419" i="74"/>
  <c r="F418" i="74"/>
  <c r="F417" i="74"/>
  <c r="F416" i="74"/>
  <c r="F415" i="74"/>
  <c r="F414" i="74"/>
  <c r="F413" i="74"/>
  <c r="F412" i="74"/>
  <c r="F411" i="74"/>
  <c r="F410" i="74"/>
  <c r="F409" i="74"/>
  <c r="F408" i="74"/>
  <c r="F407" i="74"/>
  <c r="F406" i="74"/>
  <c r="F405" i="74"/>
  <c r="F404" i="74"/>
  <c r="F403" i="74"/>
  <c r="F402" i="74"/>
  <c r="F401" i="74"/>
  <c r="F400" i="74"/>
  <c r="F399" i="74"/>
  <c r="F398" i="74"/>
  <c r="F397" i="74"/>
  <c r="F396" i="74"/>
  <c r="F395" i="74"/>
  <c r="F394" i="74"/>
  <c r="F393" i="74"/>
  <c r="F392" i="74"/>
  <c r="F391" i="74"/>
  <c r="F390" i="74"/>
  <c r="F389" i="74"/>
  <c r="F388" i="74"/>
  <c r="F387" i="74"/>
  <c r="F386" i="74"/>
  <c r="F385" i="74"/>
  <c r="F384" i="74"/>
  <c r="F383" i="74"/>
  <c r="F382" i="74"/>
  <c r="F381" i="74"/>
  <c r="F380" i="74"/>
  <c r="F379" i="74"/>
  <c r="F378" i="74"/>
  <c r="F377" i="74"/>
  <c r="F376" i="74"/>
  <c r="F375" i="74"/>
  <c r="F374" i="74"/>
  <c r="F373" i="74"/>
  <c r="F372" i="74"/>
  <c r="F371" i="74"/>
  <c r="F370" i="74"/>
  <c r="F369" i="74"/>
  <c r="F368" i="74"/>
  <c r="F367" i="74"/>
  <c r="F366" i="74"/>
  <c r="F365" i="74"/>
  <c r="F364" i="74"/>
  <c r="F363" i="74"/>
  <c r="F362" i="74"/>
  <c r="F361" i="74"/>
  <c r="F360" i="74"/>
  <c r="F359" i="74"/>
  <c r="F358" i="74"/>
  <c r="F357" i="74"/>
  <c r="F356" i="74"/>
  <c r="F355" i="74"/>
  <c r="F354" i="74"/>
  <c r="F353" i="74"/>
  <c r="F352" i="74"/>
  <c r="F351" i="74"/>
  <c r="F350" i="74"/>
  <c r="F349" i="74"/>
  <c r="F348" i="74"/>
  <c r="F347" i="74"/>
  <c r="F346" i="74"/>
  <c r="F345" i="74"/>
  <c r="F344" i="74"/>
  <c r="F343" i="74"/>
  <c r="F342" i="74"/>
  <c r="F341" i="74"/>
  <c r="F340" i="74"/>
  <c r="F339" i="74"/>
  <c r="F338" i="74"/>
  <c r="F337" i="74"/>
  <c r="F336" i="74"/>
  <c r="F335" i="74"/>
  <c r="F334" i="74"/>
  <c r="F333" i="74"/>
  <c r="F332" i="74"/>
  <c r="F331" i="74"/>
  <c r="F330" i="74"/>
  <c r="F329" i="74"/>
  <c r="F328" i="74"/>
  <c r="F327" i="74"/>
  <c r="F326" i="74"/>
  <c r="F325" i="74"/>
  <c r="F324" i="74"/>
  <c r="F323" i="74"/>
  <c r="F322" i="74"/>
  <c r="F321" i="74"/>
  <c r="F320" i="74"/>
  <c r="F319" i="74"/>
  <c r="F318" i="74"/>
  <c r="F317" i="74"/>
  <c r="F316" i="74"/>
  <c r="F315" i="74"/>
  <c r="F314" i="74"/>
  <c r="F313" i="74"/>
  <c r="F312" i="74"/>
  <c r="F311" i="74"/>
  <c r="F310" i="74"/>
  <c r="F309" i="74"/>
  <c r="F308" i="74"/>
  <c r="F307" i="74"/>
  <c r="F306" i="74"/>
  <c r="F305" i="74"/>
  <c r="F304" i="74"/>
  <c r="F303" i="74"/>
  <c r="F302" i="74"/>
  <c r="F301" i="74"/>
  <c r="F300" i="74"/>
  <c r="F299" i="74"/>
  <c r="F298" i="74"/>
  <c r="F297" i="74"/>
  <c r="F296" i="74"/>
  <c r="F295" i="74"/>
  <c r="F294" i="74"/>
  <c r="F293" i="74"/>
  <c r="F292" i="74"/>
  <c r="F291" i="74"/>
  <c r="F290" i="74"/>
  <c r="F289" i="74"/>
  <c r="F288" i="74"/>
  <c r="F287" i="74"/>
  <c r="F286" i="74"/>
  <c r="F285" i="74"/>
  <c r="F284" i="74"/>
  <c r="F283" i="74"/>
  <c r="F282" i="74"/>
  <c r="F281" i="74"/>
  <c r="F280" i="74"/>
  <c r="F279" i="74"/>
  <c r="F278" i="74"/>
  <c r="F277" i="74"/>
  <c r="F276" i="74"/>
  <c r="F275" i="74"/>
  <c r="F274" i="74"/>
  <c r="F273" i="74"/>
  <c r="F272" i="74"/>
  <c r="F271" i="74"/>
  <c r="F270" i="74"/>
  <c r="F269" i="74"/>
  <c r="F268" i="74"/>
  <c r="F267" i="74"/>
  <c r="F266" i="74"/>
  <c r="F265" i="74"/>
  <c r="F264" i="74"/>
  <c r="F263" i="74"/>
  <c r="F262" i="74"/>
  <c r="F261" i="74"/>
  <c r="F260" i="74"/>
  <c r="F259" i="74"/>
  <c r="F258" i="74"/>
  <c r="F257" i="74"/>
  <c r="F256" i="74"/>
  <c r="F255" i="74"/>
  <c r="F254" i="74"/>
  <c r="F253" i="74"/>
  <c r="F252" i="74"/>
  <c r="F251" i="74"/>
  <c r="F250" i="74"/>
  <c r="F249" i="74"/>
  <c r="F248" i="74"/>
  <c r="F247" i="74"/>
  <c r="F246" i="74"/>
  <c r="F245" i="74"/>
  <c r="F244" i="74"/>
  <c r="F243" i="74"/>
  <c r="F242" i="74"/>
  <c r="F241" i="74"/>
  <c r="F240" i="74"/>
  <c r="F239" i="74"/>
  <c r="F238" i="74"/>
  <c r="F237" i="74"/>
  <c r="F236" i="74"/>
  <c r="F235" i="74"/>
  <c r="F234" i="74"/>
  <c r="F233" i="74"/>
  <c r="F232" i="74"/>
  <c r="F231" i="74"/>
  <c r="F230" i="74"/>
  <c r="F229" i="74"/>
  <c r="F228" i="74"/>
  <c r="F227" i="74"/>
  <c r="F226" i="74"/>
  <c r="F225" i="74"/>
  <c r="F224" i="74"/>
  <c r="F223" i="74"/>
  <c r="F222" i="74"/>
  <c r="F221" i="74"/>
  <c r="F220" i="74"/>
  <c r="F219" i="74"/>
  <c r="F218" i="74"/>
  <c r="F217" i="74"/>
  <c r="F216" i="74"/>
  <c r="F215" i="74"/>
  <c r="F214" i="74"/>
  <c r="F213" i="74"/>
  <c r="F212" i="74"/>
  <c r="F211" i="74"/>
  <c r="F210" i="74"/>
  <c r="F209" i="74"/>
  <c r="F208" i="74"/>
  <c r="F207" i="74"/>
  <c r="F206" i="74"/>
  <c r="F205" i="74"/>
  <c r="F204" i="74"/>
  <c r="F203" i="74"/>
  <c r="F202" i="74"/>
  <c r="F201" i="74"/>
  <c r="F200" i="74"/>
  <c r="F199" i="74"/>
  <c r="F198" i="74"/>
  <c r="F197" i="74"/>
  <c r="F196" i="74"/>
  <c r="F195" i="74"/>
  <c r="F194" i="74"/>
  <c r="F193" i="74"/>
  <c r="F192" i="74"/>
  <c r="F191" i="74"/>
  <c r="F190" i="74"/>
  <c r="F189" i="74"/>
  <c r="F188" i="74"/>
  <c r="F187" i="74"/>
  <c r="F186" i="74"/>
  <c r="F185" i="74"/>
  <c r="F184" i="74"/>
  <c r="F183" i="74"/>
  <c r="F182" i="74"/>
  <c r="F181" i="74"/>
  <c r="F180" i="74"/>
  <c r="F179" i="74"/>
  <c r="F178" i="74"/>
  <c r="F177" i="74"/>
  <c r="F176" i="74"/>
  <c r="F175" i="74"/>
  <c r="F174" i="74"/>
  <c r="F173" i="74"/>
  <c r="F172" i="74"/>
  <c r="F171" i="74"/>
  <c r="F170" i="74"/>
  <c r="F169" i="74"/>
  <c r="F168" i="74"/>
  <c r="F167" i="74"/>
  <c r="F166" i="74"/>
  <c r="F165" i="74"/>
  <c r="F164" i="74"/>
  <c r="F163" i="74"/>
  <c r="F162" i="74"/>
  <c r="F161" i="74"/>
  <c r="F160" i="74"/>
  <c r="F159" i="74"/>
  <c r="F158" i="74"/>
  <c r="F157" i="74"/>
  <c r="F156" i="74"/>
  <c r="F155" i="74"/>
  <c r="F154" i="74"/>
  <c r="F153" i="74"/>
  <c r="F152" i="74"/>
  <c r="F151" i="74"/>
  <c r="F150" i="74"/>
  <c r="F149" i="74"/>
  <c r="F148" i="74"/>
  <c r="F147" i="74"/>
  <c r="F146" i="74"/>
  <c r="F145" i="74"/>
  <c r="F144" i="74"/>
  <c r="F143" i="74"/>
  <c r="F142" i="74"/>
  <c r="F141" i="74"/>
  <c r="F140" i="74"/>
  <c r="F139" i="74"/>
  <c r="F138" i="74"/>
  <c r="F137" i="74"/>
  <c r="F136" i="74"/>
  <c r="F135" i="74"/>
  <c r="F134" i="74"/>
  <c r="F133" i="74"/>
  <c r="F132" i="74"/>
  <c r="F131" i="74"/>
  <c r="F130" i="74"/>
  <c r="F129" i="74"/>
  <c r="F128" i="74"/>
  <c r="F127" i="74"/>
  <c r="F126" i="74"/>
  <c r="F125" i="74"/>
  <c r="F124" i="74"/>
  <c r="F123" i="74"/>
  <c r="F122" i="74"/>
  <c r="F121" i="74"/>
  <c r="F120" i="74"/>
  <c r="F119" i="74"/>
  <c r="F118" i="74"/>
  <c r="F117" i="74"/>
  <c r="F116" i="74"/>
  <c r="F115" i="74"/>
  <c r="F114" i="74"/>
  <c r="F113" i="74"/>
  <c r="F112" i="74"/>
  <c r="F111" i="74"/>
  <c r="F110" i="74"/>
  <c r="F109" i="74"/>
  <c r="F108" i="74"/>
  <c r="F107" i="74"/>
  <c r="F106" i="74"/>
  <c r="F105" i="74"/>
  <c r="F104" i="74"/>
  <c r="F103" i="74"/>
  <c r="F102" i="74"/>
  <c r="F101" i="74"/>
  <c r="F100" i="74"/>
  <c r="F99" i="74"/>
  <c r="F98" i="74"/>
  <c r="F97" i="74"/>
  <c r="F96" i="74"/>
  <c r="F95" i="74"/>
  <c r="F94" i="74"/>
  <c r="F93" i="74"/>
  <c r="F92" i="74"/>
  <c r="F91" i="74"/>
  <c r="F90" i="74"/>
  <c r="F89" i="74"/>
  <c r="F88" i="74"/>
  <c r="F87" i="74"/>
  <c r="F86" i="74"/>
  <c r="F85" i="74"/>
  <c r="F84" i="74"/>
  <c r="F83" i="74"/>
  <c r="F82" i="74"/>
  <c r="F81" i="74"/>
  <c r="F80" i="74"/>
  <c r="F79" i="74"/>
  <c r="F78" i="74"/>
  <c r="F77" i="74"/>
  <c r="F76" i="74"/>
  <c r="F75" i="74"/>
  <c r="F74" i="74"/>
  <c r="F73" i="74"/>
  <c r="F72" i="74"/>
  <c r="F71" i="74"/>
  <c r="F70" i="74"/>
  <c r="F69" i="74"/>
  <c r="F68" i="74"/>
  <c r="F67" i="74"/>
  <c r="F66" i="74"/>
  <c r="F65" i="74"/>
  <c r="F64" i="74"/>
  <c r="F63" i="74"/>
  <c r="F62" i="74"/>
  <c r="F61" i="74"/>
  <c r="F60" i="74"/>
  <c r="F59" i="74"/>
  <c r="F58" i="74"/>
  <c r="F57" i="74"/>
  <c r="F56" i="74"/>
  <c r="F55" i="74"/>
  <c r="F54" i="74"/>
  <c r="F53" i="74"/>
  <c r="F52" i="74"/>
  <c r="F51" i="74"/>
  <c r="F50" i="74"/>
  <c r="F49" i="74"/>
  <c r="F48" i="74"/>
  <c r="F47" i="74"/>
  <c r="F46" i="74"/>
  <c r="F45" i="74"/>
  <c r="F44" i="74"/>
  <c r="F43" i="74"/>
  <c r="F42" i="74"/>
  <c r="F41" i="74"/>
  <c r="F40" i="74"/>
  <c r="F39" i="74"/>
  <c r="F38" i="74"/>
  <c r="F37" i="74"/>
  <c r="F36" i="74"/>
  <c r="F35" i="74"/>
  <c r="F34" i="74"/>
  <c r="F33" i="74"/>
  <c r="F32" i="74"/>
  <c r="F31" i="74"/>
  <c r="F30" i="74"/>
  <c r="F29" i="74"/>
  <c r="F28" i="74"/>
  <c r="F27" i="74"/>
  <c r="F26" i="74"/>
  <c r="F25" i="74"/>
  <c r="F24" i="74"/>
  <c r="F23" i="74"/>
  <c r="F22" i="74"/>
  <c r="F21" i="74"/>
  <c r="F20" i="74"/>
  <c r="F19" i="74"/>
  <c r="F18" i="74"/>
  <c r="F17" i="74"/>
  <c r="F16" i="74"/>
  <c r="F15" i="74"/>
  <c r="F14" i="74"/>
  <c r="F13" i="74"/>
  <c r="F12" i="74"/>
  <c r="F11" i="74"/>
  <c r="L10" i="74"/>
  <c r="F10" i="74"/>
  <c r="F9" i="74"/>
  <c r="F8" i="74"/>
  <c r="M7" i="74"/>
  <c r="L7" i="74"/>
  <c r="F7" i="74"/>
  <c r="M6" i="74"/>
  <c r="L6" i="74"/>
  <c r="F6" i="74"/>
  <c r="F5" i="74"/>
  <c r="F4" i="74"/>
  <c r="L3" i="74"/>
  <c r="F3" i="74"/>
  <c r="L2" i="74"/>
  <c r="I2" i="74"/>
  <c r="J2" i="74" s="1"/>
  <c r="F2" i="74"/>
  <c r="I3" i="74" s="1"/>
  <c r="J3" i="74" s="1"/>
  <c r="F721" i="71"/>
  <c r="F720" i="71"/>
  <c r="F719" i="71"/>
  <c r="F718" i="71"/>
  <c r="F717" i="71"/>
  <c r="F716" i="71"/>
  <c r="F715" i="71"/>
  <c r="F714" i="71"/>
  <c r="F713" i="71"/>
  <c r="F712" i="71"/>
  <c r="F711" i="71"/>
  <c r="F710" i="71"/>
  <c r="F709" i="71"/>
  <c r="F708" i="71"/>
  <c r="F707" i="71"/>
  <c r="F706" i="71"/>
  <c r="F705" i="71"/>
  <c r="F704" i="71"/>
  <c r="F703" i="71"/>
  <c r="F702" i="71"/>
  <c r="F701" i="71"/>
  <c r="F700" i="71"/>
  <c r="F699" i="71"/>
  <c r="F698" i="71"/>
  <c r="F697" i="71"/>
  <c r="F696" i="71"/>
  <c r="F695" i="71"/>
  <c r="F694" i="71"/>
  <c r="F693" i="71"/>
  <c r="F692" i="71"/>
  <c r="F691" i="71"/>
  <c r="F690" i="71"/>
  <c r="F689" i="71"/>
  <c r="F688" i="71"/>
  <c r="F687" i="71"/>
  <c r="F686" i="71"/>
  <c r="F685" i="71"/>
  <c r="F684" i="71"/>
  <c r="F683" i="71"/>
  <c r="F682" i="71"/>
  <c r="F681" i="71"/>
  <c r="F680" i="71"/>
  <c r="F679" i="71"/>
  <c r="F678" i="71"/>
  <c r="F677" i="71"/>
  <c r="F676" i="71"/>
  <c r="F675" i="71"/>
  <c r="F674" i="71"/>
  <c r="F673" i="71"/>
  <c r="F672" i="71"/>
  <c r="F671" i="71"/>
  <c r="F670" i="71"/>
  <c r="F669" i="71"/>
  <c r="F668" i="71"/>
  <c r="F667" i="71"/>
  <c r="F666" i="71"/>
  <c r="F665" i="71"/>
  <c r="F664" i="71"/>
  <c r="F663" i="71"/>
  <c r="F662" i="71"/>
  <c r="F661" i="71"/>
  <c r="F660" i="71"/>
  <c r="F659" i="71"/>
  <c r="F658" i="71"/>
  <c r="F657" i="71"/>
  <c r="F656" i="71"/>
  <c r="F655" i="71"/>
  <c r="F654" i="71"/>
  <c r="F653" i="71"/>
  <c r="F652" i="71"/>
  <c r="F651" i="71"/>
  <c r="F650" i="71"/>
  <c r="F649" i="71"/>
  <c r="F648" i="71"/>
  <c r="F647" i="71"/>
  <c r="F646" i="71"/>
  <c r="F645" i="71"/>
  <c r="F644" i="71"/>
  <c r="F643" i="71"/>
  <c r="F642" i="71"/>
  <c r="F641" i="71"/>
  <c r="F640" i="71"/>
  <c r="F639" i="71"/>
  <c r="F638" i="71"/>
  <c r="F637" i="71"/>
  <c r="F636" i="71"/>
  <c r="F635" i="71"/>
  <c r="F634" i="71"/>
  <c r="F633" i="71"/>
  <c r="F632" i="71"/>
  <c r="F631" i="71"/>
  <c r="F630" i="71"/>
  <c r="F629" i="71"/>
  <c r="F628" i="71"/>
  <c r="F627" i="71"/>
  <c r="F626" i="71"/>
  <c r="F625" i="71"/>
  <c r="F624" i="71"/>
  <c r="F623" i="71"/>
  <c r="F622" i="71"/>
  <c r="F621" i="71"/>
  <c r="F620" i="71"/>
  <c r="F619" i="71"/>
  <c r="F618" i="71"/>
  <c r="F617" i="71"/>
  <c r="F616" i="71"/>
  <c r="F615" i="71"/>
  <c r="F614" i="71"/>
  <c r="F613" i="71"/>
  <c r="F612" i="71"/>
  <c r="F611" i="71"/>
  <c r="F610" i="71"/>
  <c r="F609" i="71"/>
  <c r="F608" i="71"/>
  <c r="F607" i="71"/>
  <c r="F606" i="71"/>
  <c r="F605" i="71"/>
  <c r="F604" i="71"/>
  <c r="F603" i="71"/>
  <c r="F602" i="71"/>
  <c r="F601" i="71"/>
  <c r="F600" i="71"/>
  <c r="F599" i="71"/>
  <c r="F598" i="71"/>
  <c r="F597" i="71"/>
  <c r="F596" i="71"/>
  <c r="F595" i="71"/>
  <c r="F594" i="71"/>
  <c r="F593" i="71"/>
  <c r="F592" i="71"/>
  <c r="F591" i="71"/>
  <c r="F590" i="71"/>
  <c r="F589" i="71"/>
  <c r="F588" i="71"/>
  <c r="F587" i="71"/>
  <c r="F586" i="71"/>
  <c r="F585" i="71"/>
  <c r="F584" i="71"/>
  <c r="F583" i="71"/>
  <c r="F582" i="71"/>
  <c r="F581" i="71"/>
  <c r="F580" i="71"/>
  <c r="F579" i="71"/>
  <c r="F578" i="71"/>
  <c r="F577" i="71"/>
  <c r="F576" i="71"/>
  <c r="F575" i="71"/>
  <c r="F574" i="71"/>
  <c r="F573" i="71"/>
  <c r="F572" i="71"/>
  <c r="F571" i="71"/>
  <c r="F570" i="71"/>
  <c r="F569" i="71"/>
  <c r="F568" i="71"/>
  <c r="F567" i="71"/>
  <c r="F566" i="71"/>
  <c r="F565" i="71"/>
  <c r="F564" i="71"/>
  <c r="F563" i="71"/>
  <c r="F562" i="71"/>
  <c r="F561" i="71"/>
  <c r="F560" i="71"/>
  <c r="F559" i="71"/>
  <c r="F558" i="71"/>
  <c r="F557" i="71"/>
  <c r="F556" i="71"/>
  <c r="F555" i="71"/>
  <c r="F554" i="71"/>
  <c r="F553" i="71"/>
  <c r="F552" i="71"/>
  <c r="F551" i="71"/>
  <c r="F550" i="71"/>
  <c r="F549" i="71"/>
  <c r="F548" i="71"/>
  <c r="F547" i="71"/>
  <c r="F546" i="71"/>
  <c r="F545" i="71"/>
  <c r="F544" i="71"/>
  <c r="F543" i="71"/>
  <c r="F542" i="71"/>
  <c r="F541" i="71"/>
  <c r="F540" i="71"/>
  <c r="F539" i="71"/>
  <c r="F538" i="71"/>
  <c r="F537" i="71"/>
  <c r="F536" i="71"/>
  <c r="F535" i="71"/>
  <c r="F534" i="71"/>
  <c r="F533" i="71"/>
  <c r="F532" i="71"/>
  <c r="F531" i="71"/>
  <c r="F530" i="71"/>
  <c r="F529" i="71"/>
  <c r="F528" i="71"/>
  <c r="F527" i="71"/>
  <c r="F526" i="71"/>
  <c r="F525" i="71"/>
  <c r="F524" i="71"/>
  <c r="F523" i="71"/>
  <c r="F522" i="71"/>
  <c r="F521" i="71"/>
  <c r="F520" i="71"/>
  <c r="F519" i="71"/>
  <c r="F518" i="71"/>
  <c r="F517" i="71"/>
  <c r="F516" i="71"/>
  <c r="F515" i="71"/>
  <c r="F514" i="71"/>
  <c r="F513" i="71"/>
  <c r="F512" i="71"/>
  <c r="F511" i="71"/>
  <c r="F510" i="71"/>
  <c r="F509" i="71"/>
  <c r="F508" i="71"/>
  <c r="F507" i="71"/>
  <c r="F506" i="71"/>
  <c r="F505" i="71"/>
  <c r="F504" i="71"/>
  <c r="F503" i="71"/>
  <c r="F502" i="71"/>
  <c r="F501" i="71"/>
  <c r="F500" i="71"/>
  <c r="F499" i="71"/>
  <c r="F498" i="71"/>
  <c r="F497" i="71"/>
  <c r="F496" i="71"/>
  <c r="F495" i="71"/>
  <c r="F494" i="71"/>
  <c r="F493" i="71"/>
  <c r="F492" i="71"/>
  <c r="F491" i="71"/>
  <c r="F490" i="71"/>
  <c r="F489" i="71"/>
  <c r="F488" i="71"/>
  <c r="F487" i="71"/>
  <c r="F486" i="71"/>
  <c r="F485" i="71"/>
  <c r="F484" i="71"/>
  <c r="F483" i="71"/>
  <c r="F482" i="71"/>
  <c r="F481" i="71"/>
  <c r="F480" i="71"/>
  <c r="F479" i="71"/>
  <c r="F478" i="71"/>
  <c r="F477" i="71"/>
  <c r="F476" i="71"/>
  <c r="F475" i="71"/>
  <c r="F474" i="71"/>
  <c r="F473" i="71"/>
  <c r="F472" i="71"/>
  <c r="F471" i="71"/>
  <c r="F470" i="71"/>
  <c r="F469" i="71"/>
  <c r="F468" i="71"/>
  <c r="F467" i="71"/>
  <c r="F466" i="71"/>
  <c r="F465" i="71"/>
  <c r="F464" i="71"/>
  <c r="F463" i="71"/>
  <c r="F462" i="71"/>
  <c r="F461" i="71"/>
  <c r="F460" i="71"/>
  <c r="F459" i="71"/>
  <c r="F458" i="71"/>
  <c r="F457" i="71"/>
  <c r="F456" i="71"/>
  <c r="F455" i="71"/>
  <c r="F454" i="71"/>
  <c r="F453" i="71"/>
  <c r="F452" i="71"/>
  <c r="F451" i="71"/>
  <c r="F450" i="71"/>
  <c r="F449" i="71"/>
  <c r="F448" i="71"/>
  <c r="F447" i="71"/>
  <c r="F446" i="71"/>
  <c r="F445" i="71"/>
  <c r="F444" i="71"/>
  <c r="F443" i="71"/>
  <c r="F442" i="71"/>
  <c r="F441" i="71"/>
  <c r="F440" i="71"/>
  <c r="F439" i="71"/>
  <c r="F438" i="71"/>
  <c r="F437" i="71"/>
  <c r="F436" i="71"/>
  <c r="F435" i="71"/>
  <c r="F434" i="71"/>
  <c r="F433" i="71"/>
  <c r="F432" i="71"/>
  <c r="F431" i="71"/>
  <c r="F430" i="71"/>
  <c r="F429" i="71"/>
  <c r="F428" i="71"/>
  <c r="F427" i="71"/>
  <c r="F426" i="71"/>
  <c r="F425" i="71"/>
  <c r="F424" i="71"/>
  <c r="F423" i="71"/>
  <c r="F422" i="71"/>
  <c r="F421" i="71"/>
  <c r="F420" i="71"/>
  <c r="F419" i="71"/>
  <c r="F418" i="71"/>
  <c r="F417" i="71"/>
  <c r="F416" i="71"/>
  <c r="F415" i="71"/>
  <c r="F414" i="71"/>
  <c r="F413" i="71"/>
  <c r="F412" i="71"/>
  <c r="F411" i="71"/>
  <c r="F410" i="71"/>
  <c r="F409" i="71"/>
  <c r="F408" i="71"/>
  <c r="F407" i="71"/>
  <c r="F406" i="71"/>
  <c r="F405" i="71"/>
  <c r="F404" i="71"/>
  <c r="F403" i="71"/>
  <c r="F402" i="71"/>
  <c r="F401" i="71"/>
  <c r="F400" i="71"/>
  <c r="F399" i="71"/>
  <c r="F398" i="71"/>
  <c r="F397" i="71"/>
  <c r="F396" i="71"/>
  <c r="F395" i="71"/>
  <c r="F394" i="71"/>
  <c r="F393" i="71"/>
  <c r="F392" i="71"/>
  <c r="F391" i="71"/>
  <c r="F390" i="71"/>
  <c r="F389" i="71"/>
  <c r="F388" i="71"/>
  <c r="F387" i="71"/>
  <c r="F386" i="71"/>
  <c r="F385" i="71"/>
  <c r="F384" i="71"/>
  <c r="F383" i="71"/>
  <c r="F382" i="71"/>
  <c r="F381" i="71"/>
  <c r="F380" i="71"/>
  <c r="F379" i="71"/>
  <c r="F378" i="71"/>
  <c r="F377" i="71"/>
  <c r="F376" i="71"/>
  <c r="F375" i="71"/>
  <c r="F374" i="71"/>
  <c r="F373" i="71"/>
  <c r="F372" i="71"/>
  <c r="F371" i="71"/>
  <c r="F370" i="71"/>
  <c r="F369" i="71"/>
  <c r="F368" i="71"/>
  <c r="F367" i="71"/>
  <c r="F366" i="71"/>
  <c r="F365" i="71"/>
  <c r="F364" i="71"/>
  <c r="F363" i="71"/>
  <c r="F362" i="71"/>
  <c r="F361" i="71"/>
  <c r="F360" i="71"/>
  <c r="F359" i="71"/>
  <c r="F358" i="71"/>
  <c r="F357" i="71"/>
  <c r="F356" i="71"/>
  <c r="F355" i="71"/>
  <c r="F354" i="71"/>
  <c r="F353" i="71"/>
  <c r="F352" i="71"/>
  <c r="F351" i="71"/>
  <c r="F350" i="71"/>
  <c r="F349" i="71"/>
  <c r="F348" i="71"/>
  <c r="F347" i="71"/>
  <c r="F346" i="71"/>
  <c r="F345" i="71"/>
  <c r="F344" i="71"/>
  <c r="F343" i="71"/>
  <c r="F342" i="71"/>
  <c r="F341" i="71"/>
  <c r="F340" i="71"/>
  <c r="F339" i="71"/>
  <c r="F338" i="71"/>
  <c r="F337" i="71"/>
  <c r="F336" i="71"/>
  <c r="F335" i="71"/>
  <c r="F334" i="71"/>
  <c r="F333" i="71"/>
  <c r="F332" i="71"/>
  <c r="F331" i="71"/>
  <c r="F330" i="71"/>
  <c r="F329" i="71"/>
  <c r="F328" i="71"/>
  <c r="F327" i="71"/>
  <c r="F326" i="71"/>
  <c r="F325" i="71"/>
  <c r="F324" i="71"/>
  <c r="F323" i="71"/>
  <c r="F322" i="71"/>
  <c r="F321" i="71"/>
  <c r="F320" i="71"/>
  <c r="F319" i="71"/>
  <c r="F318" i="71"/>
  <c r="F317" i="71"/>
  <c r="F316" i="71"/>
  <c r="F315" i="71"/>
  <c r="F314" i="71"/>
  <c r="F313" i="71"/>
  <c r="F312" i="71"/>
  <c r="F311" i="71"/>
  <c r="F310" i="71"/>
  <c r="F309" i="71"/>
  <c r="F308" i="71"/>
  <c r="F307" i="71"/>
  <c r="F306" i="71"/>
  <c r="F305" i="71"/>
  <c r="F304" i="71"/>
  <c r="F303" i="71"/>
  <c r="F302" i="71"/>
  <c r="F301" i="71"/>
  <c r="F300" i="71"/>
  <c r="F299" i="71"/>
  <c r="F298" i="71"/>
  <c r="F297" i="71"/>
  <c r="F296" i="71"/>
  <c r="F295" i="71"/>
  <c r="F294" i="71"/>
  <c r="F293" i="71"/>
  <c r="F292" i="71"/>
  <c r="F291" i="71"/>
  <c r="F290" i="71"/>
  <c r="F289" i="71"/>
  <c r="F288" i="71"/>
  <c r="F287" i="71"/>
  <c r="F286" i="71"/>
  <c r="F285" i="71"/>
  <c r="F284" i="71"/>
  <c r="F283" i="71"/>
  <c r="F282" i="71"/>
  <c r="F281" i="71"/>
  <c r="F280" i="71"/>
  <c r="F279" i="71"/>
  <c r="F278" i="71"/>
  <c r="F277" i="71"/>
  <c r="F276" i="71"/>
  <c r="F275" i="71"/>
  <c r="F274" i="71"/>
  <c r="F273" i="71"/>
  <c r="F272" i="71"/>
  <c r="F271" i="71"/>
  <c r="F270" i="71"/>
  <c r="F269" i="71"/>
  <c r="F268" i="71"/>
  <c r="F267" i="71"/>
  <c r="F266" i="71"/>
  <c r="F265" i="71"/>
  <c r="F264" i="71"/>
  <c r="F263" i="71"/>
  <c r="F262" i="71"/>
  <c r="F261" i="71"/>
  <c r="F260" i="71"/>
  <c r="F259" i="71"/>
  <c r="F258" i="71"/>
  <c r="F257" i="71"/>
  <c r="F256" i="71"/>
  <c r="F255" i="71"/>
  <c r="F254" i="71"/>
  <c r="F253" i="71"/>
  <c r="F252" i="71"/>
  <c r="F251" i="71"/>
  <c r="F250" i="71"/>
  <c r="F249" i="71"/>
  <c r="F248" i="71"/>
  <c r="F247" i="71"/>
  <c r="F246" i="71"/>
  <c r="F245" i="71"/>
  <c r="F244" i="71"/>
  <c r="F243" i="71"/>
  <c r="F242" i="71"/>
  <c r="F241" i="71"/>
  <c r="F240" i="71"/>
  <c r="F239" i="71"/>
  <c r="F238" i="71"/>
  <c r="F237" i="71"/>
  <c r="F236" i="71"/>
  <c r="F235" i="71"/>
  <c r="F234" i="71"/>
  <c r="F233" i="71"/>
  <c r="F232" i="71"/>
  <c r="F231" i="71"/>
  <c r="F230" i="71"/>
  <c r="F229" i="71"/>
  <c r="F228" i="71"/>
  <c r="F227" i="71"/>
  <c r="F226" i="71"/>
  <c r="F225" i="71"/>
  <c r="F224" i="71"/>
  <c r="F223" i="71"/>
  <c r="F222" i="71"/>
  <c r="F221" i="71"/>
  <c r="F220" i="71"/>
  <c r="F219" i="71"/>
  <c r="F218" i="71"/>
  <c r="F217" i="71"/>
  <c r="F216" i="71"/>
  <c r="F215" i="71"/>
  <c r="F214" i="71"/>
  <c r="F213" i="71"/>
  <c r="F212" i="71"/>
  <c r="F211" i="71"/>
  <c r="F210" i="71"/>
  <c r="F209" i="71"/>
  <c r="F208" i="71"/>
  <c r="F207" i="71"/>
  <c r="F206" i="71"/>
  <c r="F205" i="71"/>
  <c r="F204" i="71"/>
  <c r="F203" i="71"/>
  <c r="F202" i="71"/>
  <c r="F201" i="71"/>
  <c r="F200" i="71"/>
  <c r="F199" i="71"/>
  <c r="F198" i="71"/>
  <c r="F197" i="71"/>
  <c r="F196" i="71"/>
  <c r="F195" i="71"/>
  <c r="F194" i="71"/>
  <c r="F193" i="71"/>
  <c r="F192" i="71"/>
  <c r="F191" i="71"/>
  <c r="F190" i="71"/>
  <c r="F189" i="71"/>
  <c r="F188" i="71"/>
  <c r="F187" i="71"/>
  <c r="F186" i="71"/>
  <c r="F185" i="71"/>
  <c r="F184" i="71"/>
  <c r="F183" i="71"/>
  <c r="F182" i="71"/>
  <c r="F181" i="71"/>
  <c r="F180" i="71"/>
  <c r="F179" i="71"/>
  <c r="F178" i="71"/>
  <c r="F177" i="71"/>
  <c r="F176" i="71"/>
  <c r="F175" i="71"/>
  <c r="F174" i="71"/>
  <c r="F173" i="71"/>
  <c r="F172" i="71"/>
  <c r="F171" i="71"/>
  <c r="F170" i="71"/>
  <c r="F169" i="71"/>
  <c r="F168" i="71"/>
  <c r="F167" i="71"/>
  <c r="F166" i="71"/>
  <c r="F165" i="71"/>
  <c r="F164" i="71"/>
  <c r="F163" i="71"/>
  <c r="F162" i="71"/>
  <c r="F161" i="71"/>
  <c r="F160" i="71"/>
  <c r="F159" i="71"/>
  <c r="F158" i="71"/>
  <c r="F157" i="71"/>
  <c r="F156" i="71"/>
  <c r="F155" i="71"/>
  <c r="F154" i="71"/>
  <c r="F153" i="71"/>
  <c r="F152" i="71"/>
  <c r="F151" i="71"/>
  <c r="F150" i="71"/>
  <c r="F149" i="71"/>
  <c r="F148" i="71"/>
  <c r="F147" i="71"/>
  <c r="F146" i="71"/>
  <c r="F145" i="71"/>
  <c r="F144" i="71"/>
  <c r="F143" i="71"/>
  <c r="F142" i="71"/>
  <c r="F141" i="71"/>
  <c r="F140" i="71"/>
  <c r="F139" i="71"/>
  <c r="F138" i="71"/>
  <c r="F137" i="71"/>
  <c r="F136" i="71"/>
  <c r="F135" i="71"/>
  <c r="F134" i="71"/>
  <c r="F133" i="71"/>
  <c r="F132" i="71"/>
  <c r="F131" i="71"/>
  <c r="F130" i="71"/>
  <c r="F129" i="71"/>
  <c r="F128" i="71"/>
  <c r="F127" i="71"/>
  <c r="F126" i="71"/>
  <c r="F125" i="71"/>
  <c r="F124" i="71"/>
  <c r="F123" i="71"/>
  <c r="F122" i="71"/>
  <c r="F121" i="71"/>
  <c r="F120" i="71"/>
  <c r="F119" i="71"/>
  <c r="F118" i="71"/>
  <c r="F117" i="71"/>
  <c r="F116" i="71"/>
  <c r="F115" i="71"/>
  <c r="F114" i="71"/>
  <c r="F113" i="71"/>
  <c r="F112" i="71"/>
  <c r="F111" i="71"/>
  <c r="F110" i="71"/>
  <c r="F109" i="71"/>
  <c r="F108" i="71"/>
  <c r="F107" i="71"/>
  <c r="F106" i="71"/>
  <c r="F105" i="71"/>
  <c r="F104" i="71"/>
  <c r="F103" i="71"/>
  <c r="F102" i="71"/>
  <c r="F101" i="71"/>
  <c r="F100" i="71"/>
  <c r="F99" i="71"/>
  <c r="F98" i="71"/>
  <c r="F97" i="71"/>
  <c r="F96" i="71"/>
  <c r="F95" i="71"/>
  <c r="F94" i="71"/>
  <c r="F93" i="71"/>
  <c r="F92" i="71"/>
  <c r="F91" i="71"/>
  <c r="F90" i="71"/>
  <c r="F89" i="71"/>
  <c r="F88" i="71"/>
  <c r="F87" i="71"/>
  <c r="F86" i="71"/>
  <c r="F85" i="71"/>
  <c r="F84" i="71"/>
  <c r="F83" i="71"/>
  <c r="F82" i="71"/>
  <c r="F81" i="71"/>
  <c r="F80" i="71"/>
  <c r="F79" i="71"/>
  <c r="F78" i="71"/>
  <c r="F77" i="71"/>
  <c r="F76" i="71"/>
  <c r="F75" i="71"/>
  <c r="F74" i="71"/>
  <c r="F73" i="71"/>
  <c r="F72" i="71"/>
  <c r="F71" i="71"/>
  <c r="F70" i="71"/>
  <c r="F69" i="71"/>
  <c r="F68" i="71"/>
  <c r="F67" i="71"/>
  <c r="F66" i="71"/>
  <c r="F65" i="71"/>
  <c r="F64" i="71"/>
  <c r="F63" i="71"/>
  <c r="F62" i="71"/>
  <c r="F61" i="71"/>
  <c r="F60" i="71"/>
  <c r="F59" i="71"/>
  <c r="F58" i="71"/>
  <c r="F57" i="71"/>
  <c r="F56" i="71"/>
  <c r="F55" i="71"/>
  <c r="F54" i="71"/>
  <c r="F53" i="71"/>
  <c r="F52" i="71"/>
  <c r="F51" i="71"/>
  <c r="F50" i="71"/>
  <c r="F49" i="71"/>
  <c r="F48" i="71"/>
  <c r="F47" i="71"/>
  <c r="F46" i="71"/>
  <c r="F45" i="71"/>
  <c r="F44" i="71"/>
  <c r="F43" i="71"/>
  <c r="F42" i="71"/>
  <c r="F41" i="71"/>
  <c r="F40" i="71"/>
  <c r="F39" i="71"/>
  <c r="F38" i="71"/>
  <c r="F37" i="71"/>
  <c r="F36" i="71"/>
  <c r="F35" i="71"/>
  <c r="F34" i="71"/>
  <c r="F33" i="71"/>
  <c r="F32" i="71"/>
  <c r="F31" i="71"/>
  <c r="F30" i="71"/>
  <c r="F29" i="71"/>
  <c r="F28" i="71"/>
  <c r="F27" i="71"/>
  <c r="F26" i="71"/>
  <c r="F25" i="71"/>
  <c r="F24" i="71"/>
  <c r="F23" i="71"/>
  <c r="F22" i="71"/>
  <c r="F21" i="71"/>
  <c r="F20" i="71"/>
  <c r="F19" i="71"/>
  <c r="F18" i="71"/>
  <c r="F17" i="71"/>
  <c r="F16" i="71"/>
  <c r="F15" i="71"/>
  <c r="F14" i="71"/>
  <c r="F13" i="71"/>
  <c r="F12" i="71"/>
  <c r="F11" i="71"/>
  <c r="L10" i="71"/>
  <c r="F10" i="71"/>
  <c r="F9" i="71"/>
  <c r="F8" i="71"/>
  <c r="M7" i="71"/>
  <c r="L7" i="71"/>
  <c r="F7" i="71"/>
  <c r="M6" i="71"/>
  <c r="L6" i="71"/>
  <c r="F6" i="71"/>
  <c r="F5" i="71"/>
  <c r="I4" i="71"/>
  <c r="J4" i="71" s="1"/>
  <c r="F4" i="71"/>
  <c r="L3" i="71"/>
  <c r="I3" i="71"/>
  <c r="J3" i="71" s="1"/>
  <c r="F3" i="71"/>
  <c r="L2" i="71"/>
  <c r="I2" i="71"/>
  <c r="J2" i="71" s="1"/>
  <c r="F2" i="71"/>
  <c r="I4" i="74" l="1"/>
  <c r="J4" i="74" s="1"/>
  <c r="F745" i="44"/>
  <c r="F744" i="44"/>
  <c r="F743" i="44"/>
  <c r="F742" i="44"/>
  <c r="F741" i="44"/>
  <c r="F740" i="44"/>
  <c r="F739" i="44"/>
  <c r="F738" i="44"/>
  <c r="F737" i="44"/>
  <c r="F736" i="44"/>
  <c r="F735" i="44"/>
  <c r="F734" i="44"/>
  <c r="F733" i="44"/>
  <c r="F732" i="44"/>
  <c r="F731" i="44"/>
  <c r="F730" i="44"/>
  <c r="F729" i="44"/>
  <c r="F728" i="44"/>
  <c r="F727" i="44"/>
  <c r="F726" i="44"/>
  <c r="F725" i="44"/>
  <c r="F724" i="44"/>
  <c r="F723" i="44"/>
  <c r="F722" i="44"/>
  <c r="F721" i="44"/>
  <c r="F720" i="44"/>
  <c r="F719" i="44"/>
  <c r="F718" i="44"/>
  <c r="F717" i="44"/>
  <c r="F716" i="44"/>
  <c r="F715" i="44"/>
  <c r="F714" i="44"/>
  <c r="F713" i="44"/>
  <c r="F712" i="44"/>
  <c r="F711" i="44"/>
  <c r="F710" i="44"/>
  <c r="F709" i="44"/>
  <c r="F708" i="44"/>
  <c r="F707" i="44"/>
  <c r="F706" i="44"/>
  <c r="F705" i="44"/>
  <c r="F704" i="44"/>
  <c r="F703" i="44"/>
  <c r="F702" i="44"/>
  <c r="F701" i="44"/>
  <c r="F700" i="44"/>
  <c r="F699" i="44"/>
  <c r="F698" i="44"/>
  <c r="F697" i="44"/>
  <c r="F696" i="44"/>
  <c r="F695" i="44"/>
  <c r="F694" i="44"/>
  <c r="F693" i="44"/>
  <c r="F692" i="44"/>
  <c r="F691" i="44"/>
  <c r="F690" i="44"/>
  <c r="F689" i="44"/>
  <c r="F688" i="44"/>
  <c r="F687" i="44"/>
  <c r="F686" i="44"/>
  <c r="F685" i="44"/>
  <c r="F684" i="44"/>
  <c r="F683" i="44"/>
  <c r="F682" i="44"/>
  <c r="F681" i="44"/>
  <c r="F680" i="44"/>
  <c r="F679" i="44"/>
  <c r="F678" i="44"/>
  <c r="F677" i="44"/>
  <c r="F676" i="44"/>
  <c r="F675" i="44"/>
  <c r="F674" i="44"/>
  <c r="F673" i="44"/>
  <c r="F672" i="44"/>
  <c r="F671" i="44"/>
  <c r="F670" i="44"/>
  <c r="F669" i="44"/>
  <c r="F668" i="44"/>
  <c r="F667" i="44"/>
  <c r="F666" i="44"/>
  <c r="F665" i="44"/>
  <c r="F664" i="44"/>
  <c r="F663" i="44"/>
  <c r="F662" i="44"/>
  <c r="F661" i="44"/>
  <c r="F660" i="44"/>
  <c r="F659" i="44"/>
  <c r="F658" i="44"/>
  <c r="F657" i="44"/>
  <c r="F656" i="44"/>
  <c r="F655" i="44"/>
  <c r="F654" i="44"/>
  <c r="F653" i="44"/>
  <c r="F652" i="44"/>
  <c r="F651" i="44"/>
  <c r="F650" i="44"/>
  <c r="F649" i="44"/>
  <c r="F648" i="44"/>
  <c r="F647" i="44"/>
  <c r="F646" i="44"/>
  <c r="F645" i="44"/>
  <c r="F644" i="44"/>
  <c r="F643" i="44"/>
  <c r="F642" i="44"/>
  <c r="F641" i="44"/>
  <c r="F640" i="44"/>
  <c r="F639" i="44"/>
  <c r="F638" i="44"/>
  <c r="F637" i="44"/>
  <c r="F636" i="44"/>
  <c r="F635" i="44"/>
  <c r="F634" i="44"/>
  <c r="F633" i="44"/>
  <c r="F632" i="44"/>
  <c r="F631" i="44"/>
  <c r="F630" i="44"/>
  <c r="F629" i="44"/>
  <c r="F628" i="44"/>
  <c r="F627" i="44"/>
  <c r="F626" i="44"/>
  <c r="F625" i="44"/>
  <c r="F624" i="44"/>
  <c r="F623" i="44"/>
  <c r="F622" i="44"/>
  <c r="F621" i="44"/>
  <c r="F620" i="44"/>
  <c r="F619" i="44"/>
  <c r="F618" i="44"/>
  <c r="F617" i="44"/>
  <c r="F616" i="44"/>
  <c r="F615" i="44"/>
  <c r="F614" i="44"/>
  <c r="F613" i="44"/>
  <c r="F612" i="44"/>
  <c r="F611" i="44"/>
  <c r="F610" i="44"/>
  <c r="F609" i="44"/>
  <c r="F608" i="44"/>
  <c r="F607" i="44"/>
  <c r="F606" i="44"/>
  <c r="F605" i="44"/>
  <c r="F604" i="44"/>
  <c r="F603" i="44"/>
  <c r="F602" i="44"/>
  <c r="F601" i="44"/>
  <c r="F600" i="44"/>
  <c r="F599" i="44"/>
  <c r="F598" i="44"/>
  <c r="F597" i="44"/>
  <c r="F596" i="44"/>
  <c r="F595" i="44"/>
  <c r="F594" i="44"/>
  <c r="F593" i="44"/>
  <c r="F592" i="44"/>
  <c r="F591" i="44"/>
  <c r="F590" i="44"/>
  <c r="F589" i="44"/>
  <c r="F588" i="44"/>
  <c r="F587" i="44"/>
  <c r="F586" i="44"/>
  <c r="F585" i="44"/>
  <c r="F584" i="44"/>
  <c r="F583" i="44"/>
  <c r="F582" i="44"/>
  <c r="F581" i="44"/>
  <c r="F580" i="44"/>
  <c r="F579" i="44"/>
  <c r="F578" i="44"/>
  <c r="F577" i="44"/>
  <c r="F576" i="44"/>
  <c r="F575" i="44"/>
  <c r="F574" i="44"/>
  <c r="F573" i="44"/>
  <c r="F572" i="44"/>
  <c r="F571" i="44"/>
  <c r="F570" i="44"/>
  <c r="F569" i="44"/>
  <c r="F568" i="44"/>
  <c r="F567" i="44"/>
  <c r="F566" i="44"/>
  <c r="F565" i="44"/>
  <c r="F564" i="44"/>
  <c r="F563" i="44"/>
  <c r="F562" i="44"/>
  <c r="F561" i="44"/>
  <c r="F560" i="44"/>
  <c r="F559" i="44"/>
  <c r="F558" i="44"/>
  <c r="F557" i="44"/>
  <c r="F556" i="44"/>
  <c r="F555" i="44"/>
  <c r="F554" i="44"/>
  <c r="F553" i="44"/>
  <c r="F552" i="44"/>
  <c r="F551" i="44"/>
  <c r="F550" i="44"/>
  <c r="F549" i="44"/>
  <c r="F548" i="44"/>
  <c r="F547" i="44"/>
  <c r="F546" i="44"/>
  <c r="F545" i="44"/>
  <c r="F544" i="44"/>
  <c r="F543" i="44"/>
  <c r="F542" i="44"/>
  <c r="F541" i="44"/>
  <c r="F540" i="44"/>
  <c r="F539" i="44"/>
  <c r="F538" i="44"/>
  <c r="F537" i="44"/>
  <c r="F536" i="44"/>
  <c r="F535" i="44"/>
  <c r="F534" i="44"/>
  <c r="F533" i="44"/>
  <c r="F532" i="44"/>
  <c r="F531" i="44"/>
  <c r="F530" i="44"/>
  <c r="F529" i="44"/>
  <c r="F528" i="44"/>
  <c r="F527" i="44"/>
  <c r="F526" i="44"/>
  <c r="F525" i="44"/>
  <c r="F524" i="44"/>
  <c r="F523" i="44"/>
  <c r="F522" i="44"/>
  <c r="F521" i="44"/>
  <c r="F520" i="44"/>
  <c r="F519" i="44"/>
  <c r="F518" i="44"/>
  <c r="F517" i="44"/>
  <c r="F516" i="44"/>
  <c r="F515" i="44"/>
  <c r="F514" i="44"/>
  <c r="F513" i="44"/>
  <c r="F512" i="44"/>
  <c r="F511" i="44"/>
  <c r="F510" i="44"/>
  <c r="F509" i="44"/>
  <c r="F508" i="44"/>
  <c r="F507" i="44"/>
  <c r="F506" i="44"/>
  <c r="F505" i="44"/>
  <c r="F504" i="44"/>
  <c r="F503" i="44"/>
  <c r="F502" i="44"/>
  <c r="F501" i="44"/>
  <c r="F500" i="44"/>
  <c r="F499" i="44"/>
  <c r="F498" i="44"/>
  <c r="F497" i="44"/>
  <c r="F496" i="44"/>
  <c r="F495" i="44"/>
  <c r="F494" i="44"/>
  <c r="F493" i="44"/>
  <c r="F492" i="44"/>
  <c r="F491" i="44"/>
  <c r="F490" i="44"/>
  <c r="F489" i="44"/>
  <c r="F488" i="44"/>
  <c r="F487" i="44"/>
  <c r="F486" i="44"/>
  <c r="F485" i="44"/>
  <c r="F484" i="44"/>
  <c r="F483" i="44"/>
  <c r="F482" i="44"/>
  <c r="F481" i="44"/>
  <c r="F480" i="44"/>
  <c r="F479" i="44"/>
  <c r="F478" i="44"/>
  <c r="F477" i="44"/>
  <c r="F476" i="44"/>
  <c r="F475" i="44"/>
  <c r="F474" i="44"/>
  <c r="F473" i="44"/>
  <c r="F472" i="44"/>
  <c r="F471" i="44"/>
  <c r="F470" i="44"/>
  <c r="F469" i="44"/>
  <c r="F468" i="44"/>
  <c r="F467" i="44"/>
  <c r="F466" i="44"/>
  <c r="F465" i="44"/>
  <c r="F464" i="44"/>
  <c r="F463" i="44"/>
  <c r="F462" i="44"/>
  <c r="F461" i="44"/>
  <c r="F460" i="44"/>
  <c r="F459" i="44"/>
  <c r="F458" i="44"/>
  <c r="F457" i="44"/>
  <c r="F456" i="44"/>
  <c r="F455" i="44"/>
  <c r="F454" i="44"/>
  <c r="F453" i="44"/>
  <c r="F452" i="44"/>
  <c r="F451" i="44"/>
  <c r="F450" i="44"/>
  <c r="F449" i="44"/>
  <c r="F448" i="44"/>
  <c r="F447" i="44"/>
  <c r="F446" i="44"/>
  <c r="F445" i="44"/>
  <c r="F444" i="44"/>
  <c r="F443" i="44"/>
  <c r="F442" i="44"/>
  <c r="F441" i="44"/>
  <c r="F440" i="44"/>
  <c r="F439" i="44"/>
  <c r="F438" i="44"/>
  <c r="F437" i="44"/>
  <c r="F436" i="44"/>
  <c r="F435" i="44"/>
  <c r="F434" i="44"/>
  <c r="F433" i="44"/>
  <c r="F432" i="44"/>
  <c r="F431" i="44"/>
  <c r="F430" i="44"/>
  <c r="F429" i="44"/>
  <c r="F428" i="44"/>
  <c r="F427" i="44"/>
  <c r="F426" i="44"/>
  <c r="F425" i="44"/>
  <c r="F424" i="44"/>
  <c r="F423" i="44"/>
  <c r="F422" i="44"/>
  <c r="F421" i="44"/>
  <c r="F420" i="44"/>
  <c r="F419" i="44"/>
  <c r="F418" i="44"/>
  <c r="F417" i="44"/>
  <c r="F416" i="44"/>
  <c r="F415" i="44"/>
  <c r="F414" i="44"/>
  <c r="F413" i="44"/>
  <c r="F412" i="44"/>
  <c r="F411" i="44"/>
  <c r="F410" i="44"/>
  <c r="F409" i="44"/>
  <c r="F408" i="44"/>
  <c r="F407" i="44"/>
  <c r="F406" i="44"/>
  <c r="F405" i="44"/>
  <c r="F404" i="44"/>
  <c r="F403" i="44"/>
  <c r="F402" i="44"/>
  <c r="F401" i="44"/>
  <c r="F400" i="44"/>
  <c r="F399" i="44"/>
  <c r="F398" i="44"/>
  <c r="F397" i="44"/>
  <c r="F396" i="44"/>
  <c r="F395" i="44"/>
  <c r="F394" i="44"/>
  <c r="F393" i="44"/>
  <c r="F392" i="44"/>
  <c r="F391" i="44"/>
  <c r="F390" i="44"/>
  <c r="F389" i="44"/>
  <c r="F388" i="44"/>
  <c r="F387" i="44"/>
  <c r="F386" i="44"/>
  <c r="F385" i="44"/>
  <c r="F384" i="44"/>
  <c r="F383" i="44"/>
  <c r="F382" i="44"/>
  <c r="F381" i="44"/>
  <c r="F380" i="44"/>
  <c r="F379" i="44"/>
  <c r="F378" i="44"/>
  <c r="F377" i="44"/>
  <c r="F376" i="44"/>
  <c r="F375" i="44"/>
  <c r="F374" i="44"/>
  <c r="F373" i="44"/>
  <c r="F372" i="44"/>
  <c r="F371" i="44"/>
  <c r="F370" i="44"/>
  <c r="F369" i="44"/>
  <c r="F368" i="44"/>
  <c r="F367" i="44"/>
  <c r="F366" i="44"/>
  <c r="F365" i="44"/>
  <c r="F364" i="44"/>
  <c r="F363" i="44"/>
  <c r="F362" i="44"/>
  <c r="F361" i="44"/>
  <c r="F360" i="44"/>
  <c r="F359" i="44"/>
  <c r="F358" i="44"/>
  <c r="F357" i="44"/>
  <c r="F356" i="44"/>
  <c r="F355" i="44"/>
  <c r="F354" i="44"/>
  <c r="F353" i="44"/>
  <c r="F352" i="44"/>
  <c r="F351" i="44"/>
  <c r="F350" i="44"/>
  <c r="F349" i="44"/>
  <c r="F348" i="44"/>
  <c r="F347" i="44"/>
  <c r="F346" i="44"/>
  <c r="F345" i="44"/>
  <c r="F344" i="44"/>
  <c r="F343" i="44"/>
  <c r="F342" i="44"/>
  <c r="F341" i="44"/>
  <c r="F340" i="44"/>
  <c r="F339" i="44"/>
  <c r="F338" i="44"/>
  <c r="F337" i="44"/>
  <c r="F336" i="44"/>
  <c r="F335" i="44"/>
  <c r="F334" i="44"/>
  <c r="F333" i="44"/>
  <c r="F332" i="44"/>
  <c r="F331" i="44"/>
  <c r="F330" i="44"/>
  <c r="F329" i="44"/>
  <c r="F328" i="44"/>
  <c r="F327" i="44"/>
  <c r="F326" i="44"/>
  <c r="F325" i="44"/>
  <c r="F324" i="44"/>
  <c r="F323" i="44"/>
  <c r="F322" i="44"/>
  <c r="F321" i="44"/>
  <c r="F320" i="44"/>
  <c r="F319" i="44"/>
  <c r="F318" i="44"/>
  <c r="F317" i="44"/>
  <c r="F316" i="44"/>
  <c r="F315" i="44"/>
  <c r="F314" i="44"/>
  <c r="F313" i="44"/>
  <c r="F312" i="44"/>
  <c r="F311" i="44"/>
  <c r="F310" i="44"/>
  <c r="F309" i="44"/>
  <c r="F308" i="44"/>
  <c r="F307" i="44"/>
  <c r="F306" i="44"/>
  <c r="F305" i="44"/>
  <c r="F304" i="44"/>
  <c r="F303" i="44"/>
  <c r="F302" i="44"/>
  <c r="F301" i="44"/>
  <c r="F300" i="44"/>
  <c r="F299" i="44"/>
  <c r="F298" i="44"/>
  <c r="F297" i="44"/>
  <c r="F296" i="44"/>
  <c r="F295" i="44"/>
  <c r="F294" i="44"/>
  <c r="F293" i="44"/>
  <c r="F292" i="44"/>
  <c r="F291" i="44"/>
  <c r="F290" i="44"/>
  <c r="F289" i="44"/>
  <c r="F288" i="44"/>
  <c r="F287" i="44"/>
  <c r="F286" i="44"/>
  <c r="F285" i="44"/>
  <c r="F284" i="44"/>
  <c r="F283" i="44"/>
  <c r="F282" i="44"/>
  <c r="F281" i="44"/>
  <c r="F280" i="44"/>
  <c r="F279" i="44"/>
  <c r="F278" i="44"/>
  <c r="F277" i="44"/>
  <c r="F276" i="44"/>
  <c r="F275" i="44"/>
  <c r="F274" i="44"/>
  <c r="F273" i="44"/>
  <c r="F272" i="44"/>
  <c r="F271" i="44"/>
  <c r="F270" i="44"/>
  <c r="F269" i="44"/>
  <c r="F268" i="44"/>
  <c r="F267" i="44"/>
  <c r="F266" i="44"/>
  <c r="F265" i="44"/>
  <c r="F264" i="44"/>
  <c r="F263" i="44"/>
  <c r="F262" i="44"/>
  <c r="F261" i="44"/>
  <c r="F260" i="44"/>
  <c r="F259" i="44"/>
  <c r="F258" i="44"/>
  <c r="F257" i="44"/>
  <c r="F256" i="44"/>
  <c r="F255" i="44"/>
  <c r="F254" i="44"/>
  <c r="F253" i="44"/>
  <c r="F252" i="44"/>
  <c r="F251" i="44"/>
  <c r="F250" i="44"/>
  <c r="F249" i="44"/>
  <c r="F248" i="44"/>
  <c r="F247" i="44"/>
  <c r="F246" i="44"/>
  <c r="F245" i="44"/>
  <c r="F244" i="44"/>
  <c r="F243" i="44"/>
  <c r="F242" i="44"/>
  <c r="F241" i="44"/>
  <c r="F240" i="44"/>
  <c r="F239" i="44"/>
  <c r="F238" i="44"/>
  <c r="F237" i="44"/>
  <c r="F236" i="44"/>
  <c r="F235" i="44"/>
  <c r="F234" i="44"/>
  <c r="F233" i="44"/>
  <c r="F232" i="44"/>
  <c r="F231" i="44"/>
  <c r="F230" i="44"/>
  <c r="F229" i="44"/>
  <c r="F228" i="44"/>
  <c r="F227" i="44"/>
  <c r="F226" i="44"/>
  <c r="F225" i="44"/>
  <c r="F224" i="44"/>
  <c r="F223" i="44"/>
  <c r="F222" i="44"/>
  <c r="F221" i="44"/>
  <c r="F220" i="44"/>
  <c r="F219" i="44"/>
  <c r="F218" i="44"/>
  <c r="F217" i="44"/>
  <c r="F216" i="44"/>
  <c r="F215" i="44"/>
  <c r="F214" i="44"/>
  <c r="F213" i="44"/>
  <c r="F212" i="44"/>
  <c r="F211" i="44"/>
  <c r="F210" i="44"/>
  <c r="F209" i="44"/>
  <c r="F208" i="44"/>
  <c r="F207" i="44"/>
  <c r="F206" i="44"/>
  <c r="F205" i="44"/>
  <c r="F204" i="44"/>
  <c r="F203" i="44"/>
  <c r="F202" i="44"/>
  <c r="F201" i="44"/>
  <c r="F200" i="44"/>
  <c r="F199" i="44"/>
  <c r="F198" i="44"/>
  <c r="F197" i="44"/>
  <c r="F196" i="44"/>
  <c r="F195" i="44"/>
  <c r="F194" i="44"/>
  <c r="F193" i="44"/>
  <c r="F192" i="44"/>
  <c r="F191" i="44"/>
  <c r="F190" i="44"/>
  <c r="F189" i="44"/>
  <c r="F188" i="44"/>
  <c r="F187" i="44"/>
  <c r="F186" i="44"/>
  <c r="F185" i="44"/>
  <c r="F184" i="44"/>
  <c r="F183" i="44"/>
  <c r="F182" i="44"/>
  <c r="F181" i="44"/>
  <c r="F180" i="44"/>
  <c r="F179" i="44"/>
  <c r="F178" i="44"/>
  <c r="F177" i="44"/>
  <c r="F176" i="44"/>
  <c r="F175" i="44"/>
  <c r="F174" i="44"/>
  <c r="F173" i="44"/>
  <c r="F172" i="44"/>
  <c r="F171" i="44"/>
  <c r="F170" i="44"/>
  <c r="F169" i="44"/>
  <c r="F168" i="44"/>
  <c r="F167" i="44"/>
  <c r="F166" i="44"/>
  <c r="F165" i="44"/>
  <c r="F164" i="44"/>
  <c r="F163" i="44"/>
  <c r="F162" i="44"/>
  <c r="F161" i="44"/>
  <c r="F160" i="44"/>
  <c r="F159" i="44"/>
  <c r="F158" i="44"/>
  <c r="F157" i="44"/>
  <c r="F156" i="44"/>
  <c r="F155" i="44"/>
  <c r="F154" i="44"/>
  <c r="F153" i="44"/>
  <c r="F152" i="44"/>
  <c r="F151" i="44"/>
  <c r="F150" i="44"/>
  <c r="F149" i="44"/>
  <c r="F148" i="44"/>
  <c r="F147" i="44"/>
  <c r="F146" i="44"/>
  <c r="F145" i="44"/>
  <c r="F144" i="44"/>
  <c r="F143" i="44"/>
  <c r="F142" i="44"/>
  <c r="F141" i="44"/>
  <c r="F140" i="44"/>
  <c r="F139" i="44"/>
  <c r="F138" i="44"/>
  <c r="F137" i="44"/>
  <c r="F136" i="44"/>
  <c r="F135" i="44"/>
  <c r="F134" i="44"/>
  <c r="F133" i="44"/>
  <c r="F132" i="44"/>
  <c r="F131" i="44"/>
  <c r="F130" i="44"/>
  <c r="F129" i="44"/>
  <c r="F128" i="44"/>
  <c r="F127" i="44"/>
  <c r="F126" i="44"/>
  <c r="F125" i="44"/>
  <c r="F124" i="44"/>
  <c r="F123" i="44"/>
  <c r="F122" i="44"/>
  <c r="F121" i="44"/>
  <c r="F120" i="44"/>
  <c r="F119" i="44"/>
  <c r="F118" i="44"/>
  <c r="F117" i="44"/>
  <c r="F116" i="44"/>
  <c r="F115" i="44"/>
  <c r="F114" i="44"/>
  <c r="F113" i="44"/>
  <c r="F112" i="44"/>
  <c r="F111" i="44"/>
  <c r="F110" i="44"/>
  <c r="F109" i="44"/>
  <c r="F108" i="44"/>
  <c r="F107" i="44"/>
  <c r="F106" i="44"/>
  <c r="F105" i="44"/>
  <c r="F104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L10" i="44"/>
  <c r="F10" i="44"/>
  <c r="F9" i="44"/>
  <c r="F8" i="44"/>
  <c r="M7" i="44"/>
  <c r="L7" i="44"/>
  <c r="F7" i="44"/>
  <c r="M6" i="44"/>
  <c r="L6" i="44"/>
  <c r="F6" i="44"/>
  <c r="F5" i="44"/>
  <c r="J4" i="44"/>
  <c r="I4" i="44"/>
  <c r="F4" i="44"/>
  <c r="L3" i="44"/>
  <c r="J3" i="44"/>
  <c r="I3" i="44"/>
  <c r="F3" i="44"/>
  <c r="L2" i="44"/>
  <c r="J2" i="44"/>
  <c r="I2" i="44"/>
  <c r="F2" i="44"/>
  <c r="F721" i="47"/>
  <c r="F720" i="47"/>
  <c r="F719" i="47"/>
  <c r="F718" i="47"/>
  <c r="F717" i="47"/>
  <c r="F716" i="47"/>
  <c r="F715" i="47"/>
  <c r="F714" i="47"/>
  <c r="F713" i="47"/>
  <c r="F712" i="47"/>
  <c r="F711" i="47"/>
  <c r="F710" i="47"/>
  <c r="F709" i="47"/>
  <c r="F708" i="47"/>
  <c r="F707" i="47"/>
  <c r="F706" i="47"/>
  <c r="F705" i="47"/>
  <c r="F704" i="47"/>
  <c r="F703" i="47"/>
  <c r="F702" i="47"/>
  <c r="F701" i="47"/>
  <c r="F700" i="47"/>
  <c r="F699" i="47"/>
  <c r="F698" i="47"/>
  <c r="F697" i="47"/>
  <c r="F696" i="47"/>
  <c r="F695" i="47"/>
  <c r="F694" i="47"/>
  <c r="F693" i="47"/>
  <c r="F692" i="47"/>
  <c r="F691" i="47"/>
  <c r="F690" i="47"/>
  <c r="F689" i="47"/>
  <c r="F688" i="47"/>
  <c r="F687" i="47"/>
  <c r="F686" i="47"/>
  <c r="F685" i="47"/>
  <c r="F684" i="47"/>
  <c r="F683" i="47"/>
  <c r="F682" i="47"/>
  <c r="F681" i="47"/>
  <c r="F680" i="47"/>
  <c r="F679" i="47"/>
  <c r="F678" i="47"/>
  <c r="F677" i="47"/>
  <c r="F676" i="47"/>
  <c r="F675" i="47"/>
  <c r="F674" i="47"/>
  <c r="F673" i="47"/>
  <c r="F672" i="47"/>
  <c r="F671" i="47"/>
  <c r="F670" i="47"/>
  <c r="F669" i="47"/>
  <c r="F668" i="47"/>
  <c r="F667" i="47"/>
  <c r="F666" i="47"/>
  <c r="F665" i="47"/>
  <c r="F664" i="47"/>
  <c r="F663" i="47"/>
  <c r="F662" i="47"/>
  <c r="F661" i="47"/>
  <c r="F660" i="47"/>
  <c r="F659" i="47"/>
  <c r="F658" i="47"/>
  <c r="F657" i="47"/>
  <c r="F656" i="47"/>
  <c r="F655" i="47"/>
  <c r="F654" i="47"/>
  <c r="F653" i="47"/>
  <c r="F652" i="47"/>
  <c r="F651" i="47"/>
  <c r="F650" i="47"/>
  <c r="F649" i="47"/>
  <c r="F648" i="47"/>
  <c r="F647" i="47"/>
  <c r="F646" i="47"/>
  <c r="F645" i="47"/>
  <c r="F644" i="47"/>
  <c r="F643" i="47"/>
  <c r="F642" i="47"/>
  <c r="F641" i="47"/>
  <c r="F640" i="47"/>
  <c r="F639" i="47"/>
  <c r="F638" i="47"/>
  <c r="F637" i="47"/>
  <c r="F636" i="47"/>
  <c r="F635" i="47"/>
  <c r="F634" i="47"/>
  <c r="F633" i="47"/>
  <c r="F632" i="47"/>
  <c r="F631" i="47"/>
  <c r="F630" i="47"/>
  <c r="F629" i="47"/>
  <c r="F628" i="47"/>
  <c r="F627" i="47"/>
  <c r="F626" i="47"/>
  <c r="F625" i="47"/>
  <c r="F624" i="47"/>
  <c r="F623" i="47"/>
  <c r="F622" i="47"/>
  <c r="F621" i="47"/>
  <c r="F620" i="47"/>
  <c r="F619" i="47"/>
  <c r="F618" i="47"/>
  <c r="F617" i="47"/>
  <c r="F616" i="47"/>
  <c r="F615" i="47"/>
  <c r="F614" i="47"/>
  <c r="F613" i="47"/>
  <c r="F612" i="47"/>
  <c r="F611" i="47"/>
  <c r="F610" i="47"/>
  <c r="F609" i="47"/>
  <c r="F608" i="47"/>
  <c r="F607" i="47"/>
  <c r="F606" i="47"/>
  <c r="F605" i="47"/>
  <c r="F604" i="47"/>
  <c r="F603" i="47"/>
  <c r="F602" i="47"/>
  <c r="F601" i="47"/>
  <c r="F600" i="47"/>
  <c r="F599" i="47"/>
  <c r="F598" i="47"/>
  <c r="F597" i="47"/>
  <c r="F596" i="47"/>
  <c r="F595" i="47"/>
  <c r="F594" i="47"/>
  <c r="F593" i="47"/>
  <c r="F592" i="47"/>
  <c r="F591" i="47"/>
  <c r="F590" i="47"/>
  <c r="F589" i="47"/>
  <c r="F588" i="47"/>
  <c r="F587" i="47"/>
  <c r="F586" i="47"/>
  <c r="F585" i="47"/>
  <c r="F584" i="47"/>
  <c r="F583" i="47"/>
  <c r="F582" i="47"/>
  <c r="F581" i="47"/>
  <c r="F580" i="47"/>
  <c r="F579" i="47"/>
  <c r="F578" i="47"/>
  <c r="F577" i="47"/>
  <c r="F576" i="47"/>
  <c r="F575" i="47"/>
  <c r="F574" i="47"/>
  <c r="F573" i="47"/>
  <c r="F572" i="47"/>
  <c r="F571" i="47"/>
  <c r="F570" i="47"/>
  <c r="F569" i="47"/>
  <c r="F568" i="47"/>
  <c r="F567" i="47"/>
  <c r="F566" i="47"/>
  <c r="F565" i="47"/>
  <c r="F564" i="47"/>
  <c r="F563" i="47"/>
  <c r="F562" i="47"/>
  <c r="F561" i="47"/>
  <c r="F560" i="47"/>
  <c r="F559" i="47"/>
  <c r="F558" i="47"/>
  <c r="F557" i="47"/>
  <c r="F556" i="47"/>
  <c r="F555" i="47"/>
  <c r="F554" i="47"/>
  <c r="F553" i="47"/>
  <c r="F552" i="47"/>
  <c r="F551" i="47"/>
  <c r="F550" i="47"/>
  <c r="F549" i="47"/>
  <c r="F548" i="47"/>
  <c r="F547" i="47"/>
  <c r="F546" i="47"/>
  <c r="F545" i="47"/>
  <c r="F544" i="47"/>
  <c r="F543" i="47"/>
  <c r="F542" i="47"/>
  <c r="F541" i="47"/>
  <c r="F540" i="47"/>
  <c r="F539" i="47"/>
  <c r="F538" i="47"/>
  <c r="F537" i="47"/>
  <c r="F536" i="47"/>
  <c r="F535" i="47"/>
  <c r="F534" i="47"/>
  <c r="F533" i="47"/>
  <c r="F532" i="47"/>
  <c r="F531" i="47"/>
  <c r="F530" i="47"/>
  <c r="F529" i="47"/>
  <c r="F528" i="47"/>
  <c r="F527" i="47"/>
  <c r="F526" i="47"/>
  <c r="F525" i="47"/>
  <c r="F524" i="47"/>
  <c r="F523" i="47"/>
  <c r="F522" i="47"/>
  <c r="F521" i="47"/>
  <c r="F520" i="47"/>
  <c r="F519" i="47"/>
  <c r="F518" i="47"/>
  <c r="F517" i="47"/>
  <c r="F516" i="47"/>
  <c r="F515" i="47"/>
  <c r="F514" i="47"/>
  <c r="F513" i="47"/>
  <c r="F512" i="47"/>
  <c r="F511" i="47"/>
  <c r="F510" i="47"/>
  <c r="F509" i="47"/>
  <c r="F508" i="47"/>
  <c r="F507" i="47"/>
  <c r="F506" i="47"/>
  <c r="F505" i="47"/>
  <c r="F504" i="47"/>
  <c r="F503" i="47"/>
  <c r="F502" i="47"/>
  <c r="F501" i="47"/>
  <c r="F500" i="47"/>
  <c r="F499" i="47"/>
  <c r="F498" i="47"/>
  <c r="F497" i="47"/>
  <c r="F496" i="47"/>
  <c r="F495" i="47"/>
  <c r="F494" i="47"/>
  <c r="F493" i="47"/>
  <c r="F492" i="47"/>
  <c r="F491" i="47"/>
  <c r="F490" i="47"/>
  <c r="F489" i="47"/>
  <c r="F488" i="47"/>
  <c r="F487" i="47"/>
  <c r="F486" i="47"/>
  <c r="F485" i="47"/>
  <c r="F484" i="47"/>
  <c r="F483" i="47"/>
  <c r="F482" i="47"/>
  <c r="F481" i="47"/>
  <c r="F480" i="47"/>
  <c r="F479" i="47"/>
  <c r="F478" i="47"/>
  <c r="F477" i="47"/>
  <c r="F476" i="47"/>
  <c r="F475" i="47"/>
  <c r="F474" i="47"/>
  <c r="F473" i="47"/>
  <c r="F472" i="47"/>
  <c r="F471" i="47"/>
  <c r="F470" i="47"/>
  <c r="F469" i="47"/>
  <c r="F468" i="47"/>
  <c r="F467" i="47"/>
  <c r="F466" i="47"/>
  <c r="F465" i="47"/>
  <c r="F464" i="47"/>
  <c r="F463" i="47"/>
  <c r="F462" i="47"/>
  <c r="F461" i="47"/>
  <c r="F460" i="47"/>
  <c r="F459" i="47"/>
  <c r="F458" i="47"/>
  <c r="F457" i="47"/>
  <c r="F456" i="47"/>
  <c r="F455" i="47"/>
  <c r="F454" i="47"/>
  <c r="F453" i="47"/>
  <c r="F452" i="47"/>
  <c r="F451" i="47"/>
  <c r="F450" i="47"/>
  <c r="F449" i="47"/>
  <c r="F448" i="47"/>
  <c r="F447" i="47"/>
  <c r="F446" i="47"/>
  <c r="F445" i="47"/>
  <c r="F444" i="47"/>
  <c r="F443" i="47"/>
  <c r="F442" i="47"/>
  <c r="F441" i="47"/>
  <c r="F440" i="47"/>
  <c r="F439" i="47"/>
  <c r="F438" i="47"/>
  <c r="F437" i="47"/>
  <c r="F436" i="47"/>
  <c r="F435" i="47"/>
  <c r="F434" i="47"/>
  <c r="F433" i="47"/>
  <c r="F432" i="47"/>
  <c r="F431" i="47"/>
  <c r="F430" i="47"/>
  <c r="F429" i="47"/>
  <c r="F428" i="47"/>
  <c r="F427" i="47"/>
  <c r="F426" i="47"/>
  <c r="F425" i="47"/>
  <c r="F424" i="47"/>
  <c r="F423" i="47"/>
  <c r="F422" i="47"/>
  <c r="F421" i="47"/>
  <c r="F420" i="47"/>
  <c r="F419" i="47"/>
  <c r="F418" i="47"/>
  <c r="F417" i="47"/>
  <c r="F416" i="47"/>
  <c r="F415" i="47"/>
  <c r="F414" i="47"/>
  <c r="F413" i="47"/>
  <c r="F412" i="47"/>
  <c r="F411" i="47"/>
  <c r="F410" i="47"/>
  <c r="F409" i="47"/>
  <c r="F408" i="47"/>
  <c r="F407" i="47"/>
  <c r="F406" i="47"/>
  <c r="F405" i="47"/>
  <c r="F404" i="47"/>
  <c r="F403" i="47"/>
  <c r="F402" i="47"/>
  <c r="F401" i="47"/>
  <c r="F400" i="47"/>
  <c r="F399" i="47"/>
  <c r="F398" i="47"/>
  <c r="F397" i="47"/>
  <c r="F396" i="47"/>
  <c r="F395" i="47"/>
  <c r="F394" i="47"/>
  <c r="F393" i="47"/>
  <c r="F392" i="47"/>
  <c r="F391" i="47"/>
  <c r="F390" i="47"/>
  <c r="F389" i="47"/>
  <c r="F388" i="47"/>
  <c r="F387" i="47"/>
  <c r="F386" i="47"/>
  <c r="F385" i="47"/>
  <c r="F384" i="47"/>
  <c r="F383" i="47"/>
  <c r="F382" i="47"/>
  <c r="F381" i="47"/>
  <c r="F380" i="47"/>
  <c r="F379" i="47"/>
  <c r="F378" i="47"/>
  <c r="F377" i="47"/>
  <c r="F376" i="47"/>
  <c r="F375" i="47"/>
  <c r="F374" i="47"/>
  <c r="F373" i="47"/>
  <c r="F372" i="47"/>
  <c r="F371" i="47"/>
  <c r="F370" i="47"/>
  <c r="F369" i="47"/>
  <c r="F368" i="47"/>
  <c r="F367" i="47"/>
  <c r="F366" i="47"/>
  <c r="F365" i="47"/>
  <c r="F364" i="47"/>
  <c r="F363" i="47"/>
  <c r="F362" i="47"/>
  <c r="F361" i="47"/>
  <c r="F360" i="47"/>
  <c r="F359" i="47"/>
  <c r="F358" i="47"/>
  <c r="F357" i="47"/>
  <c r="F356" i="47"/>
  <c r="F355" i="47"/>
  <c r="F354" i="47"/>
  <c r="F353" i="47"/>
  <c r="F352" i="47"/>
  <c r="F351" i="47"/>
  <c r="F350" i="47"/>
  <c r="F349" i="47"/>
  <c r="F348" i="47"/>
  <c r="F347" i="47"/>
  <c r="F346" i="47"/>
  <c r="F345" i="47"/>
  <c r="F344" i="47"/>
  <c r="F343" i="47"/>
  <c r="F342" i="47"/>
  <c r="F341" i="47"/>
  <c r="F340" i="47"/>
  <c r="F339" i="47"/>
  <c r="F338" i="47"/>
  <c r="F337" i="47"/>
  <c r="F336" i="47"/>
  <c r="F335" i="47"/>
  <c r="F334" i="47"/>
  <c r="F333" i="47"/>
  <c r="F332" i="47"/>
  <c r="F331" i="47"/>
  <c r="F330" i="47"/>
  <c r="F329" i="47"/>
  <c r="F328" i="47"/>
  <c r="F327" i="47"/>
  <c r="F326" i="47"/>
  <c r="F325" i="47"/>
  <c r="F324" i="47"/>
  <c r="F323" i="47"/>
  <c r="F322" i="47"/>
  <c r="F321" i="47"/>
  <c r="F320" i="47"/>
  <c r="F319" i="47"/>
  <c r="F318" i="47"/>
  <c r="F317" i="47"/>
  <c r="F316" i="47"/>
  <c r="F315" i="47"/>
  <c r="F314" i="47"/>
  <c r="F313" i="47"/>
  <c r="F312" i="47"/>
  <c r="F311" i="47"/>
  <c r="F310" i="47"/>
  <c r="F309" i="47"/>
  <c r="F308" i="47"/>
  <c r="F307" i="47"/>
  <c r="F306" i="47"/>
  <c r="F305" i="47"/>
  <c r="F304" i="47"/>
  <c r="F303" i="47"/>
  <c r="F302" i="47"/>
  <c r="F301" i="47"/>
  <c r="F300" i="47"/>
  <c r="F299" i="47"/>
  <c r="F298" i="47"/>
  <c r="F297" i="47"/>
  <c r="F296" i="47"/>
  <c r="F295" i="47"/>
  <c r="F294" i="47"/>
  <c r="F293" i="47"/>
  <c r="F292" i="47"/>
  <c r="F291" i="47"/>
  <c r="F290" i="47"/>
  <c r="F289" i="47"/>
  <c r="F288" i="47"/>
  <c r="F287" i="47"/>
  <c r="F286" i="47"/>
  <c r="F285" i="47"/>
  <c r="F284" i="47"/>
  <c r="F283" i="47"/>
  <c r="F282" i="47"/>
  <c r="F281" i="47"/>
  <c r="F280" i="47"/>
  <c r="F279" i="47"/>
  <c r="F278" i="47"/>
  <c r="F277" i="47"/>
  <c r="F276" i="47"/>
  <c r="F275" i="47"/>
  <c r="F274" i="47"/>
  <c r="F273" i="47"/>
  <c r="F272" i="47"/>
  <c r="F271" i="47"/>
  <c r="F270" i="47"/>
  <c r="F269" i="47"/>
  <c r="F268" i="47"/>
  <c r="F267" i="47"/>
  <c r="F266" i="47"/>
  <c r="F265" i="47"/>
  <c r="F264" i="47"/>
  <c r="F263" i="47"/>
  <c r="F262" i="47"/>
  <c r="F261" i="47"/>
  <c r="F260" i="47"/>
  <c r="F259" i="47"/>
  <c r="F258" i="47"/>
  <c r="F257" i="47"/>
  <c r="F256" i="47"/>
  <c r="F255" i="47"/>
  <c r="F254" i="47"/>
  <c r="F253" i="47"/>
  <c r="F252" i="47"/>
  <c r="F251" i="47"/>
  <c r="F250" i="47"/>
  <c r="F249" i="47"/>
  <c r="F248" i="47"/>
  <c r="F247" i="47"/>
  <c r="F246" i="47"/>
  <c r="F245" i="47"/>
  <c r="F244" i="47"/>
  <c r="F243" i="47"/>
  <c r="F242" i="47"/>
  <c r="F241" i="47"/>
  <c r="F240" i="47"/>
  <c r="F239" i="47"/>
  <c r="F238" i="47"/>
  <c r="F237" i="47"/>
  <c r="F236" i="47"/>
  <c r="F235" i="47"/>
  <c r="F234" i="47"/>
  <c r="F233" i="47"/>
  <c r="F232" i="47"/>
  <c r="F231" i="47"/>
  <c r="F230" i="47"/>
  <c r="F229" i="47"/>
  <c r="F228" i="47"/>
  <c r="F227" i="47"/>
  <c r="F226" i="47"/>
  <c r="F225" i="47"/>
  <c r="F224" i="47"/>
  <c r="F223" i="47"/>
  <c r="F222" i="47"/>
  <c r="F221" i="47"/>
  <c r="F220" i="47"/>
  <c r="F219" i="47"/>
  <c r="F218" i="47"/>
  <c r="F217" i="47"/>
  <c r="F216" i="47"/>
  <c r="F215" i="47"/>
  <c r="F214" i="47"/>
  <c r="F213" i="47"/>
  <c r="F212" i="47"/>
  <c r="F211" i="47"/>
  <c r="F210" i="47"/>
  <c r="F209" i="47"/>
  <c r="F208" i="47"/>
  <c r="F207" i="47"/>
  <c r="F206" i="47"/>
  <c r="F205" i="47"/>
  <c r="F204" i="47"/>
  <c r="F203" i="47"/>
  <c r="F202" i="47"/>
  <c r="F201" i="47"/>
  <c r="F200" i="47"/>
  <c r="F199" i="47"/>
  <c r="F198" i="47"/>
  <c r="F197" i="47"/>
  <c r="F196" i="47"/>
  <c r="F195" i="47"/>
  <c r="F194" i="47"/>
  <c r="F193" i="47"/>
  <c r="F192" i="47"/>
  <c r="F191" i="47"/>
  <c r="F190" i="47"/>
  <c r="F189" i="47"/>
  <c r="F188" i="47"/>
  <c r="F187" i="47"/>
  <c r="F186" i="47"/>
  <c r="F185" i="47"/>
  <c r="F184" i="47"/>
  <c r="F183" i="47"/>
  <c r="F182" i="47"/>
  <c r="F181" i="47"/>
  <c r="F180" i="47"/>
  <c r="F179" i="47"/>
  <c r="F178" i="47"/>
  <c r="F177" i="47"/>
  <c r="F176" i="47"/>
  <c r="F175" i="47"/>
  <c r="F174" i="47"/>
  <c r="F173" i="47"/>
  <c r="F172" i="47"/>
  <c r="F171" i="47"/>
  <c r="F170" i="47"/>
  <c r="F169" i="47"/>
  <c r="F168" i="47"/>
  <c r="F167" i="47"/>
  <c r="F166" i="47"/>
  <c r="F165" i="47"/>
  <c r="F164" i="47"/>
  <c r="F163" i="47"/>
  <c r="F162" i="47"/>
  <c r="F161" i="47"/>
  <c r="F160" i="47"/>
  <c r="F159" i="47"/>
  <c r="F158" i="47"/>
  <c r="F157" i="47"/>
  <c r="F156" i="47"/>
  <c r="F155" i="47"/>
  <c r="F154" i="47"/>
  <c r="F153" i="47"/>
  <c r="F152" i="47"/>
  <c r="F151" i="47"/>
  <c r="F150" i="47"/>
  <c r="F149" i="47"/>
  <c r="F148" i="47"/>
  <c r="F147" i="47"/>
  <c r="F146" i="47"/>
  <c r="F145" i="47"/>
  <c r="F144" i="47"/>
  <c r="F143" i="47"/>
  <c r="F142" i="47"/>
  <c r="F141" i="47"/>
  <c r="F140" i="47"/>
  <c r="F139" i="47"/>
  <c r="F138" i="47"/>
  <c r="F137" i="47"/>
  <c r="F136" i="47"/>
  <c r="F135" i="47"/>
  <c r="F134" i="47"/>
  <c r="F133" i="47"/>
  <c r="F132" i="47"/>
  <c r="F131" i="47"/>
  <c r="F130" i="47"/>
  <c r="F129" i="47"/>
  <c r="F128" i="47"/>
  <c r="F127" i="47"/>
  <c r="F126" i="47"/>
  <c r="F125" i="47"/>
  <c r="F124" i="47"/>
  <c r="F123" i="47"/>
  <c r="F122" i="47"/>
  <c r="F121" i="47"/>
  <c r="F120" i="47"/>
  <c r="F119" i="47"/>
  <c r="F118" i="47"/>
  <c r="F117" i="47"/>
  <c r="F116" i="47"/>
  <c r="F115" i="47"/>
  <c r="F114" i="47"/>
  <c r="F113" i="47"/>
  <c r="F112" i="47"/>
  <c r="F111" i="47"/>
  <c r="F110" i="47"/>
  <c r="F109" i="47"/>
  <c r="F108" i="47"/>
  <c r="F107" i="47"/>
  <c r="F106" i="47"/>
  <c r="F105" i="47"/>
  <c r="F104" i="47"/>
  <c r="F103" i="47"/>
  <c r="F102" i="47"/>
  <c r="F101" i="47"/>
  <c r="F100" i="47"/>
  <c r="F99" i="47"/>
  <c r="F98" i="47"/>
  <c r="F97" i="47"/>
  <c r="F96" i="47"/>
  <c r="F95" i="47"/>
  <c r="F94" i="47"/>
  <c r="F93" i="47"/>
  <c r="F92" i="47"/>
  <c r="F91" i="47"/>
  <c r="F90" i="47"/>
  <c r="F89" i="47"/>
  <c r="F88" i="47"/>
  <c r="F87" i="47"/>
  <c r="F86" i="47"/>
  <c r="F85" i="47"/>
  <c r="F84" i="47"/>
  <c r="F83" i="47"/>
  <c r="F82" i="47"/>
  <c r="F81" i="47"/>
  <c r="F80" i="47"/>
  <c r="F79" i="47"/>
  <c r="F78" i="47"/>
  <c r="F77" i="47"/>
  <c r="F76" i="47"/>
  <c r="F75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57" i="47"/>
  <c r="F56" i="47"/>
  <c r="F55" i="47"/>
  <c r="F54" i="47"/>
  <c r="F53" i="47"/>
  <c r="F52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31" i="47"/>
  <c r="F30" i="47"/>
  <c r="F29" i="47"/>
  <c r="F28" i="47"/>
  <c r="F27" i="47"/>
  <c r="F26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L10" i="47"/>
  <c r="F10" i="47"/>
  <c r="F9" i="47"/>
  <c r="F8" i="47"/>
  <c r="M7" i="47"/>
  <c r="L7" i="47"/>
  <c r="F7" i="47"/>
  <c r="M6" i="47"/>
  <c r="L6" i="47"/>
  <c r="F6" i="47"/>
  <c r="F5" i="47"/>
  <c r="J4" i="47"/>
  <c r="I4" i="47"/>
  <c r="F4" i="47"/>
  <c r="L3" i="47"/>
  <c r="J3" i="47"/>
  <c r="I3" i="47"/>
  <c r="F3" i="47"/>
  <c r="L2" i="47"/>
  <c r="J2" i="47"/>
  <c r="I2" i="47"/>
  <c r="F2" i="47"/>
  <c r="F721" i="53"/>
  <c r="F720" i="53"/>
  <c r="F719" i="53"/>
  <c r="F718" i="53"/>
  <c r="F717" i="53"/>
  <c r="F716" i="53"/>
  <c r="F715" i="53"/>
  <c r="F714" i="53"/>
  <c r="F713" i="53"/>
  <c r="F712" i="53"/>
  <c r="F711" i="53"/>
  <c r="F710" i="53"/>
  <c r="F709" i="53"/>
  <c r="F708" i="53"/>
  <c r="F707" i="53"/>
  <c r="F706" i="53"/>
  <c r="F705" i="53"/>
  <c r="F704" i="53"/>
  <c r="F703" i="53"/>
  <c r="F702" i="53"/>
  <c r="F701" i="53"/>
  <c r="F700" i="53"/>
  <c r="F699" i="53"/>
  <c r="F698" i="53"/>
  <c r="F697" i="53"/>
  <c r="F696" i="53"/>
  <c r="F695" i="53"/>
  <c r="F694" i="53"/>
  <c r="F693" i="53"/>
  <c r="F692" i="53"/>
  <c r="F691" i="53"/>
  <c r="F690" i="53"/>
  <c r="F689" i="53"/>
  <c r="F688" i="53"/>
  <c r="F687" i="53"/>
  <c r="F686" i="53"/>
  <c r="F685" i="53"/>
  <c r="F684" i="53"/>
  <c r="F683" i="53"/>
  <c r="F682" i="53"/>
  <c r="F681" i="53"/>
  <c r="F680" i="53"/>
  <c r="F679" i="53"/>
  <c r="F678" i="53"/>
  <c r="F677" i="53"/>
  <c r="F676" i="53"/>
  <c r="F675" i="53"/>
  <c r="F674" i="53"/>
  <c r="F673" i="53"/>
  <c r="F672" i="53"/>
  <c r="F671" i="53"/>
  <c r="F670" i="53"/>
  <c r="F669" i="53"/>
  <c r="F668" i="53"/>
  <c r="F667" i="53"/>
  <c r="F666" i="53"/>
  <c r="F665" i="53"/>
  <c r="F664" i="53"/>
  <c r="F663" i="53"/>
  <c r="F662" i="53"/>
  <c r="F661" i="53"/>
  <c r="F660" i="53"/>
  <c r="F659" i="53"/>
  <c r="F658" i="53"/>
  <c r="F657" i="53"/>
  <c r="F656" i="53"/>
  <c r="F655" i="53"/>
  <c r="F654" i="53"/>
  <c r="F653" i="53"/>
  <c r="F652" i="53"/>
  <c r="F651" i="53"/>
  <c r="F650" i="53"/>
  <c r="F649" i="53"/>
  <c r="F648" i="53"/>
  <c r="F647" i="53"/>
  <c r="F646" i="53"/>
  <c r="F645" i="53"/>
  <c r="F644" i="53"/>
  <c r="F643" i="53"/>
  <c r="F642" i="53"/>
  <c r="F641" i="53"/>
  <c r="F640" i="53"/>
  <c r="F639" i="53"/>
  <c r="F638" i="53"/>
  <c r="F637" i="53"/>
  <c r="F636" i="53"/>
  <c r="F635" i="53"/>
  <c r="F634" i="53"/>
  <c r="F633" i="53"/>
  <c r="F632" i="53"/>
  <c r="F631" i="53"/>
  <c r="F630" i="53"/>
  <c r="F629" i="53"/>
  <c r="F628" i="53"/>
  <c r="F627" i="53"/>
  <c r="F626" i="53"/>
  <c r="F625" i="53"/>
  <c r="F624" i="53"/>
  <c r="F623" i="53"/>
  <c r="F622" i="53"/>
  <c r="F621" i="53"/>
  <c r="F620" i="53"/>
  <c r="F619" i="53"/>
  <c r="F618" i="53"/>
  <c r="F617" i="53"/>
  <c r="F616" i="53"/>
  <c r="F615" i="53"/>
  <c r="F614" i="53"/>
  <c r="F613" i="53"/>
  <c r="F612" i="53"/>
  <c r="F611" i="53"/>
  <c r="F610" i="53"/>
  <c r="F609" i="53"/>
  <c r="F608" i="53"/>
  <c r="F607" i="53"/>
  <c r="F606" i="53"/>
  <c r="F605" i="53"/>
  <c r="F604" i="53"/>
  <c r="F603" i="53"/>
  <c r="F602" i="53"/>
  <c r="F601" i="53"/>
  <c r="F600" i="53"/>
  <c r="F599" i="53"/>
  <c r="F598" i="53"/>
  <c r="F597" i="53"/>
  <c r="F596" i="53"/>
  <c r="F595" i="53"/>
  <c r="F594" i="53"/>
  <c r="F593" i="53"/>
  <c r="F592" i="53"/>
  <c r="F591" i="53"/>
  <c r="F590" i="53"/>
  <c r="F589" i="53"/>
  <c r="F588" i="53"/>
  <c r="F587" i="53"/>
  <c r="F586" i="53"/>
  <c r="F585" i="53"/>
  <c r="F584" i="53"/>
  <c r="F583" i="53"/>
  <c r="F582" i="53"/>
  <c r="F581" i="53"/>
  <c r="F580" i="53"/>
  <c r="F579" i="53"/>
  <c r="F578" i="53"/>
  <c r="F577" i="53"/>
  <c r="F576" i="53"/>
  <c r="F575" i="53"/>
  <c r="F574" i="53"/>
  <c r="F573" i="53"/>
  <c r="F572" i="53"/>
  <c r="F571" i="53"/>
  <c r="F570" i="53"/>
  <c r="F569" i="53"/>
  <c r="F568" i="53"/>
  <c r="F567" i="53"/>
  <c r="F566" i="53"/>
  <c r="F565" i="53"/>
  <c r="F564" i="53"/>
  <c r="F563" i="53"/>
  <c r="F562" i="53"/>
  <c r="F561" i="53"/>
  <c r="F560" i="53"/>
  <c r="F559" i="53"/>
  <c r="F558" i="53"/>
  <c r="F557" i="53"/>
  <c r="F556" i="53"/>
  <c r="F555" i="53"/>
  <c r="F554" i="53"/>
  <c r="F553" i="53"/>
  <c r="F552" i="53"/>
  <c r="F551" i="53"/>
  <c r="F550" i="53"/>
  <c r="F549" i="53"/>
  <c r="F548" i="53"/>
  <c r="F547" i="53"/>
  <c r="F546" i="53"/>
  <c r="F545" i="53"/>
  <c r="F544" i="53"/>
  <c r="F543" i="53"/>
  <c r="F542" i="53"/>
  <c r="F541" i="53"/>
  <c r="F540" i="53"/>
  <c r="F539" i="53"/>
  <c r="F538" i="53"/>
  <c r="F537" i="53"/>
  <c r="F536" i="53"/>
  <c r="F535" i="53"/>
  <c r="F534" i="53"/>
  <c r="F533" i="53"/>
  <c r="F532" i="53"/>
  <c r="F531" i="53"/>
  <c r="F530" i="53"/>
  <c r="F529" i="53"/>
  <c r="F528" i="53"/>
  <c r="F527" i="53"/>
  <c r="F526" i="53"/>
  <c r="F525" i="53"/>
  <c r="F524" i="53"/>
  <c r="F523" i="53"/>
  <c r="F522" i="53"/>
  <c r="F521" i="53"/>
  <c r="F520" i="53"/>
  <c r="F519" i="53"/>
  <c r="F518" i="53"/>
  <c r="F517" i="53"/>
  <c r="F516" i="53"/>
  <c r="F515" i="53"/>
  <c r="F514" i="53"/>
  <c r="F513" i="53"/>
  <c r="F512" i="53"/>
  <c r="F511" i="53"/>
  <c r="F510" i="53"/>
  <c r="F509" i="53"/>
  <c r="F508" i="53"/>
  <c r="F507" i="53"/>
  <c r="F506" i="53"/>
  <c r="F505" i="53"/>
  <c r="F504" i="53"/>
  <c r="F503" i="53"/>
  <c r="F502" i="53"/>
  <c r="F501" i="53"/>
  <c r="F500" i="53"/>
  <c r="F499" i="53"/>
  <c r="F498" i="53"/>
  <c r="F497" i="53"/>
  <c r="F496" i="53"/>
  <c r="F495" i="53"/>
  <c r="F494" i="53"/>
  <c r="F493" i="53"/>
  <c r="F492" i="53"/>
  <c r="F491" i="53"/>
  <c r="F490" i="53"/>
  <c r="F489" i="53"/>
  <c r="F488" i="53"/>
  <c r="F487" i="53"/>
  <c r="F486" i="53"/>
  <c r="F485" i="53"/>
  <c r="F484" i="53"/>
  <c r="F483" i="53"/>
  <c r="F482" i="53"/>
  <c r="F481" i="53"/>
  <c r="F480" i="53"/>
  <c r="F479" i="53"/>
  <c r="F478" i="53"/>
  <c r="F477" i="53"/>
  <c r="F476" i="53"/>
  <c r="F475" i="53"/>
  <c r="F474" i="53"/>
  <c r="F473" i="53"/>
  <c r="F472" i="53"/>
  <c r="F471" i="53"/>
  <c r="F470" i="53"/>
  <c r="F469" i="53"/>
  <c r="F468" i="53"/>
  <c r="F467" i="53"/>
  <c r="F466" i="53"/>
  <c r="F465" i="53"/>
  <c r="F464" i="53"/>
  <c r="F463" i="53"/>
  <c r="F462" i="53"/>
  <c r="F461" i="53"/>
  <c r="F460" i="53"/>
  <c r="F459" i="53"/>
  <c r="F458" i="53"/>
  <c r="F457" i="53"/>
  <c r="F456" i="53"/>
  <c r="F455" i="53"/>
  <c r="F454" i="53"/>
  <c r="F453" i="53"/>
  <c r="F452" i="53"/>
  <c r="F451" i="53"/>
  <c r="F450" i="53"/>
  <c r="F449" i="53"/>
  <c r="F448" i="53"/>
  <c r="F447" i="53"/>
  <c r="F446" i="53"/>
  <c r="F445" i="53"/>
  <c r="F444" i="53"/>
  <c r="F443" i="53"/>
  <c r="F442" i="53"/>
  <c r="F441" i="53"/>
  <c r="F440" i="53"/>
  <c r="F439" i="53"/>
  <c r="F438" i="53"/>
  <c r="F437" i="53"/>
  <c r="F436" i="53"/>
  <c r="F435" i="53"/>
  <c r="F434" i="53"/>
  <c r="F433" i="53"/>
  <c r="F432" i="53"/>
  <c r="F431" i="53"/>
  <c r="F430" i="53"/>
  <c r="F429" i="53"/>
  <c r="F428" i="53"/>
  <c r="F427" i="53"/>
  <c r="F426" i="53"/>
  <c r="F425" i="53"/>
  <c r="F424" i="53"/>
  <c r="F423" i="53"/>
  <c r="F422" i="53"/>
  <c r="F421" i="53"/>
  <c r="F420" i="53"/>
  <c r="F419" i="53"/>
  <c r="F418" i="53"/>
  <c r="F417" i="53"/>
  <c r="F416" i="53"/>
  <c r="F415" i="53"/>
  <c r="F414" i="53"/>
  <c r="F413" i="53"/>
  <c r="F412" i="53"/>
  <c r="F411" i="53"/>
  <c r="F410" i="53"/>
  <c r="F409" i="53"/>
  <c r="F408" i="53"/>
  <c r="F407" i="53"/>
  <c r="F406" i="53"/>
  <c r="F405" i="53"/>
  <c r="F404" i="53"/>
  <c r="F403" i="53"/>
  <c r="F402" i="53"/>
  <c r="F401" i="53"/>
  <c r="F400" i="53"/>
  <c r="F399" i="53"/>
  <c r="F398" i="53"/>
  <c r="F397" i="53"/>
  <c r="F396" i="53"/>
  <c r="F395" i="53"/>
  <c r="F394" i="53"/>
  <c r="F393" i="53"/>
  <c r="F392" i="53"/>
  <c r="F391" i="53"/>
  <c r="F390" i="53"/>
  <c r="F389" i="53"/>
  <c r="F388" i="53"/>
  <c r="F387" i="53"/>
  <c r="F386" i="53"/>
  <c r="F385" i="53"/>
  <c r="F384" i="53"/>
  <c r="F383" i="53"/>
  <c r="F382" i="53"/>
  <c r="F381" i="53"/>
  <c r="F380" i="53"/>
  <c r="F379" i="53"/>
  <c r="F378" i="53"/>
  <c r="F377" i="53"/>
  <c r="F376" i="53"/>
  <c r="F375" i="53"/>
  <c r="F374" i="53"/>
  <c r="F373" i="53"/>
  <c r="F372" i="53"/>
  <c r="F371" i="53"/>
  <c r="F370" i="53"/>
  <c r="F369" i="53"/>
  <c r="F368" i="53"/>
  <c r="F367" i="53"/>
  <c r="F366" i="53"/>
  <c r="F365" i="53"/>
  <c r="F364" i="53"/>
  <c r="F363" i="53"/>
  <c r="F362" i="53"/>
  <c r="F361" i="53"/>
  <c r="F360" i="53"/>
  <c r="F359" i="53"/>
  <c r="F358" i="53"/>
  <c r="F357" i="53"/>
  <c r="F356" i="53"/>
  <c r="F355" i="53"/>
  <c r="F354" i="53"/>
  <c r="F353" i="53"/>
  <c r="F352" i="53"/>
  <c r="F351" i="53"/>
  <c r="F350" i="53"/>
  <c r="F349" i="53"/>
  <c r="F348" i="53"/>
  <c r="F347" i="53"/>
  <c r="F346" i="53"/>
  <c r="F345" i="53"/>
  <c r="F344" i="53"/>
  <c r="F343" i="53"/>
  <c r="F342" i="53"/>
  <c r="F341" i="53"/>
  <c r="F340" i="53"/>
  <c r="F339" i="53"/>
  <c r="F338" i="53"/>
  <c r="F337" i="53"/>
  <c r="F336" i="53"/>
  <c r="F335" i="53"/>
  <c r="F334" i="53"/>
  <c r="F333" i="53"/>
  <c r="F332" i="53"/>
  <c r="F331" i="53"/>
  <c r="F330" i="53"/>
  <c r="F329" i="53"/>
  <c r="F328" i="53"/>
  <c r="F327" i="53"/>
  <c r="F326" i="53"/>
  <c r="F325" i="53"/>
  <c r="F324" i="53"/>
  <c r="F323" i="53"/>
  <c r="F322" i="53"/>
  <c r="F321" i="53"/>
  <c r="F320" i="53"/>
  <c r="F319" i="53"/>
  <c r="F318" i="53"/>
  <c r="F317" i="53"/>
  <c r="F316" i="53"/>
  <c r="F315" i="53"/>
  <c r="F314" i="53"/>
  <c r="F313" i="53"/>
  <c r="F312" i="53"/>
  <c r="F311" i="53"/>
  <c r="F310" i="53"/>
  <c r="F309" i="53"/>
  <c r="F308" i="53"/>
  <c r="F307" i="53"/>
  <c r="F306" i="53"/>
  <c r="F305" i="53"/>
  <c r="F304" i="53"/>
  <c r="F303" i="53"/>
  <c r="F302" i="53"/>
  <c r="F301" i="53"/>
  <c r="F300" i="53"/>
  <c r="F299" i="53"/>
  <c r="F298" i="53"/>
  <c r="F297" i="53"/>
  <c r="F296" i="53"/>
  <c r="F295" i="53"/>
  <c r="F294" i="53"/>
  <c r="F293" i="53"/>
  <c r="F292" i="53"/>
  <c r="F291" i="53"/>
  <c r="F290" i="53"/>
  <c r="F289" i="53"/>
  <c r="F288" i="53"/>
  <c r="F287" i="53"/>
  <c r="F286" i="53"/>
  <c r="F285" i="53"/>
  <c r="F284" i="53"/>
  <c r="F283" i="53"/>
  <c r="F282" i="53"/>
  <c r="F281" i="53"/>
  <c r="F280" i="53"/>
  <c r="F279" i="53"/>
  <c r="F278" i="53"/>
  <c r="F277" i="53"/>
  <c r="F276" i="53"/>
  <c r="F275" i="53"/>
  <c r="F274" i="53"/>
  <c r="F273" i="53"/>
  <c r="F272" i="53"/>
  <c r="F271" i="53"/>
  <c r="F270" i="53"/>
  <c r="F269" i="53"/>
  <c r="F268" i="53"/>
  <c r="F267" i="53"/>
  <c r="F266" i="53"/>
  <c r="F265" i="53"/>
  <c r="F264" i="53"/>
  <c r="F263" i="53"/>
  <c r="F262" i="53"/>
  <c r="F261" i="53"/>
  <c r="F260" i="53"/>
  <c r="F259" i="53"/>
  <c r="F258" i="53"/>
  <c r="F257" i="53"/>
  <c r="F256" i="53"/>
  <c r="F255" i="53"/>
  <c r="F254" i="53"/>
  <c r="F253" i="53"/>
  <c r="F252" i="53"/>
  <c r="F251" i="53"/>
  <c r="F250" i="53"/>
  <c r="F249" i="53"/>
  <c r="F248" i="53"/>
  <c r="F247" i="53"/>
  <c r="F246" i="53"/>
  <c r="F245" i="53"/>
  <c r="F244" i="53"/>
  <c r="F243" i="53"/>
  <c r="F242" i="53"/>
  <c r="F241" i="53"/>
  <c r="F240" i="53"/>
  <c r="F239" i="53"/>
  <c r="F238" i="53"/>
  <c r="F237" i="53"/>
  <c r="F236" i="53"/>
  <c r="F235" i="53"/>
  <c r="F234" i="53"/>
  <c r="F233" i="53"/>
  <c r="F232" i="53"/>
  <c r="F231" i="53"/>
  <c r="F230" i="53"/>
  <c r="F229" i="53"/>
  <c r="F228" i="53"/>
  <c r="F227" i="53"/>
  <c r="F226" i="53"/>
  <c r="F225" i="53"/>
  <c r="F224" i="53"/>
  <c r="F223" i="53"/>
  <c r="F222" i="53"/>
  <c r="F221" i="53"/>
  <c r="F220" i="53"/>
  <c r="F219" i="53"/>
  <c r="F218" i="53"/>
  <c r="F217" i="53"/>
  <c r="F216" i="53"/>
  <c r="F215" i="53"/>
  <c r="F214" i="53"/>
  <c r="F213" i="53"/>
  <c r="F212" i="53"/>
  <c r="F211" i="53"/>
  <c r="F210" i="53"/>
  <c r="F209" i="53"/>
  <c r="F208" i="53"/>
  <c r="F207" i="53"/>
  <c r="F206" i="53"/>
  <c r="F205" i="53"/>
  <c r="F204" i="53"/>
  <c r="F203" i="53"/>
  <c r="F202" i="53"/>
  <c r="F201" i="53"/>
  <c r="F200" i="53"/>
  <c r="F199" i="53"/>
  <c r="F198" i="53"/>
  <c r="F197" i="53"/>
  <c r="F196" i="53"/>
  <c r="F195" i="53"/>
  <c r="F194" i="53"/>
  <c r="F193" i="53"/>
  <c r="F192" i="53"/>
  <c r="F191" i="53"/>
  <c r="F190" i="53"/>
  <c r="F189" i="53"/>
  <c r="F188" i="53"/>
  <c r="F187" i="53"/>
  <c r="F186" i="53"/>
  <c r="F185" i="53"/>
  <c r="F184" i="53"/>
  <c r="F183" i="53"/>
  <c r="F182" i="53"/>
  <c r="F181" i="53"/>
  <c r="F180" i="53"/>
  <c r="F179" i="53"/>
  <c r="F178" i="53"/>
  <c r="F177" i="53"/>
  <c r="F176" i="53"/>
  <c r="F175" i="53"/>
  <c r="F174" i="53"/>
  <c r="F173" i="53"/>
  <c r="F172" i="53"/>
  <c r="F171" i="53"/>
  <c r="F170" i="53"/>
  <c r="F169" i="53"/>
  <c r="F168" i="53"/>
  <c r="F167" i="53"/>
  <c r="F166" i="53"/>
  <c r="F165" i="53"/>
  <c r="F164" i="53"/>
  <c r="F163" i="53"/>
  <c r="F162" i="53"/>
  <c r="F161" i="53"/>
  <c r="F160" i="53"/>
  <c r="F159" i="53"/>
  <c r="F158" i="53"/>
  <c r="F157" i="53"/>
  <c r="F156" i="53"/>
  <c r="F155" i="53"/>
  <c r="F154" i="53"/>
  <c r="F153" i="53"/>
  <c r="F152" i="53"/>
  <c r="F151" i="53"/>
  <c r="F150" i="53"/>
  <c r="F149" i="53"/>
  <c r="F148" i="53"/>
  <c r="F147" i="53"/>
  <c r="F146" i="53"/>
  <c r="F145" i="53"/>
  <c r="F144" i="53"/>
  <c r="F143" i="53"/>
  <c r="F142" i="53"/>
  <c r="F141" i="53"/>
  <c r="F140" i="53"/>
  <c r="F139" i="53"/>
  <c r="F138" i="53"/>
  <c r="F137" i="53"/>
  <c r="F136" i="53"/>
  <c r="F135" i="53"/>
  <c r="F134" i="53"/>
  <c r="F133" i="53"/>
  <c r="F132" i="53"/>
  <c r="F131" i="53"/>
  <c r="F130" i="53"/>
  <c r="F129" i="53"/>
  <c r="F128" i="53"/>
  <c r="F127" i="53"/>
  <c r="F126" i="53"/>
  <c r="F125" i="53"/>
  <c r="F124" i="53"/>
  <c r="F123" i="53"/>
  <c r="F122" i="53"/>
  <c r="F121" i="53"/>
  <c r="F120" i="53"/>
  <c r="F119" i="53"/>
  <c r="F118" i="53"/>
  <c r="F117" i="53"/>
  <c r="F116" i="53"/>
  <c r="F115" i="53"/>
  <c r="F114" i="53"/>
  <c r="F113" i="53"/>
  <c r="F112" i="53"/>
  <c r="F111" i="53"/>
  <c r="F110" i="53"/>
  <c r="F109" i="53"/>
  <c r="F108" i="53"/>
  <c r="F107" i="53"/>
  <c r="F106" i="53"/>
  <c r="F105" i="53"/>
  <c r="F104" i="53"/>
  <c r="F103" i="53"/>
  <c r="F102" i="53"/>
  <c r="F101" i="53"/>
  <c r="F100" i="53"/>
  <c r="F99" i="53"/>
  <c r="F98" i="53"/>
  <c r="F97" i="53"/>
  <c r="F96" i="53"/>
  <c r="F95" i="53"/>
  <c r="F94" i="53"/>
  <c r="F93" i="53"/>
  <c r="F92" i="53"/>
  <c r="F91" i="53"/>
  <c r="F90" i="53"/>
  <c r="F89" i="53"/>
  <c r="F88" i="53"/>
  <c r="F87" i="53"/>
  <c r="F86" i="53"/>
  <c r="F85" i="53"/>
  <c r="F84" i="53"/>
  <c r="F83" i="53"/>
  <c r="F82" i="53"/>
  <c r="F81" i="53"/>
  <c r="F80" i="53"/>
  <c r="F79" i="53"/>
  <c r="F78" i="53"/>
  <c r="F77" i="53"/>
  <c r="F76" i="53"/>
  <c r="F75" i="53"/>
  <c r="F74" i="53"/>
  <c r="F73" i="53"/>
  <c r="F72" i="53"/>
  <c r="F71" i="53"/>
  <c r="F70" i="53"/>
  <c r="F69" i="53"/>
  <c r="F68" i="53"/>
  <c r="F67" i="53"/>
  <c r="F66" i="53"/>
  <c r="F65" i="53"/>
  <c r="F64" i="53"/>
  <c r="F63" i="53"/>
  <c r="F62" i="53"/>
  <c r="F61" i="53"/>
  <c r="F60" i="53"/>
  <c r="F59" i="53"/>
  <c r="F58" i="53"/>
  <c r="F57" i="53"/>
  <c r="F56" i="53"/>
  <c r="F55" i="53"/>
  <c r="F54" i="53"/>
  <c r="F53" i="53"/>
  <c r="F52" i="53"/>
  <c r="F51" i="53"/>
  <c r="F50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F31" i="53"/>
  <c r="F30" i="53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L10" i="53"/>
  <c r="F10" i="53"/>
  <c r="F9" i="53"/>
  <c r="F8" i="53"/>
  <c r="M7" i="53"/>
  <c r="L7" i="53"/>
  <c r="F7" i="53"/>
  <c r="M6" i="53"/>
  <c r="L6" i="53"/>
  <c r="F6" i="53"/>
  <c r="F5" i="53"/>
  <c r="J4" i="53"/>
  <c r="I4" i="53"/>
  <c r="F4" i="53"/>
  <c r="L3" i="53"/>
  <c r="J3" i="53"/>
  <c r="I3" i="53"/>
  <c r="F3" i="53"/>
  <c r="L2" i="53"/>
  <c r="J2" i="53"/>
  <c r="I2" i="53"/>
  <c r="F2" i="53"/>
  <c r="F721" i="56"/>
  <c r="F720" i="56"/>
  <c r="F719" i="56"/>
  <c r="F718" i="56"/>
  <c r="F717" i="56"/>
  <c r="F716" i="56"/>
  <c r="F715" i="56"/>
  <c r="F714" i="56"/>
  <c r="F713" i="56"/>
  <c r="F712" i="56"/>
  <c r="F711" i="56"/>
  <c r="F710" i="56"/>
  <c r="F709" i="56"/>
  <c r="F708" i="56"/>
  <c r="F707" i="56"/>
  <c r="F706" i="56"/>
  <c r="F705" i="56"/>
  <c r="F704" i="56"/>
  <c r="F703" i="56"/>
  <c r="F702" i="56"/>
  <c r="F701" i="56"/>
  <c r="F700" i="56"/>
  <c r="F699" i="56"/>
  <c r="F698" i="56"/>
  <c r="F697" i="56"/>
  <c r="F696" i="56"/>
  <c r="F695" i="56"/>
  <c r="F694" i="56"/>
  <c r="F693" i="56"/>
  <c r="F692" i="56"/>
  <c r="F691" i="56"/>
  <c r="F690" i="56"/>
  <c r="F689" i="56"/>
  <c r="F688" i="56"/>
  <c r="F687" i="56"/>
  <c r="F686" i="56"/>
  <c r="F685" i="56"/>
  <c r="F684" i="56"/>
  <c r="F683" i="56"/>
  <c r="F682" i="56"/>
  <c r="F681" i="56"/>
  <c r="F680" i="56"/>
  <c r="F679" i="56"/>
  <c r="F678" i="56"/>
  <c r="F677" i="56"/>
  <c r="F676" i="56"/>
  <c r="F675" i="56"/>
  <c r="F674" i="56"/>
  <c r="F673" i="56"/>
  <c r="F672" i="56"/>
  <c r="F671" i="56"/>
  <c r="F670" i="56"/>
  <c r="F669" i="56"/>
  <c r="F668" i="56"/>
  <c r="F667" i="56"/>
  <c r="F666" i="56"/>
  <c r="F665" i="56"/>
  <c r="F664" i="56"/>
  <c r="F663" i="56"/>
  <c r="F662" i="56"/>
  <c r="F661" i="56"/>
  <c r="F660" i="56"/>
  <c r="F659" i="56"/>
  <c r="F658" i="56"/>
  <c r="F657" i="56"/>
  <c r="F656" i="56"/>
  <c r="F655" i="56"/>
  <c r="F654" i="56"/>
  <c r="F653" i="56"/>
  <c r="F652" i="56"/>
  <c r="F651" i="56"/>
  <c r="F650" i="56"/>
  <c r="F649" i="56"/>
  <c r="F648" i="56"/>
  <c r="F647" i="56"/>
  <c r="F646" i="56"/>
  <c r="F645" i="56"/>
  <c r="F644" i="56"/>
  <c r="F643" i="56"/>
  <c r="F642" i="56"/>
  <c r="F641" i="56"/>
  <c r="F640" i="56"/>
  <c r="F639" i="56"/>
  <c r="F638" i="56"/>
  <c r="F637" i="56"/>
  <c r="F636" i="56"/>
  <c r="F635" i="56"/>
  <c r="F634" i="56"/>
  <c r="F633" i="56"/>
  <c r="F632" i="56"/>
  <c r="F631" i="56"/>
  <c r="F630" i="56"/>
  <c r="F629" i="56"/>
  <c r="F628" i="56"/>
  <c r="F627" i="56"/>
  <c r="F626" i="56"/>
  <c r="F625" i="56"/>
  <c r="F624" i="56"/>
  <c r="F623" i="56"/>
  <c r="F622" i="56"/>
  <c r="F621" i="56"/>
  <c r="F620" i="56"/>
  <c r="F619" i="56"/>
  <c r="F618" i="56"/>
  <c r="F617" i="56"/>
  <c r="F616" i="56"/>
  <c r="F615" i="56"/>
  <c r="F614" i="56"/>
  <c r="F613" i="56"/>
  <c r="F612" i="56"/>
  <c r="F611" i="56"/>
  <c r="F610" i="56"/>
  <c r="F609" i="56"/>
  <c r="F608" i="56"/>
  <c r="F607" i="56"/>
  <c r="F606" i="56"/>
  <c r="F605" i="56"/>
  <c r="F604" i="56"/>
  <c r="F603" i="56"/>
  <c r="F602" i="56"/>
  <c r="F601" i="56"/>
  <c r="F600" i="56"/>
  <c r="F599" i="56"/>
  <c r="F598" i="56"/>
  <c r="F597" i="56"/>
  <c r="F596" i="56"/>
  <c r="F595" i="56"/>
  <c r="F594" i="56"/>
  <c r="F593" i="56"/>
  <c r="F592" i="56"/>
  <c r="F591" i="56"/>
  <c r="F590" i="56"/>
  <c r="F589" i="56"/>
  <c r="F588" i="56"/>
  <c r="F587" i="56"/>
  <c r="F586" i="56"/>
  <c r="F585" i="56"/>
  <c r="F584" i="56"/>
  <c r="F583" i="56"/>
  <c r="F582" i="56"/>
  <c r="F581" i="56"/>
  <c r="F580" i="56"/>
  <c r="F579" i="56"/>
  <c r="F578" i="56"/>
  <c r="F577" i="56"/>
  <c r="F576" i="56"/>
  <c r="F575" i="56"/>
  <c r="F574" i="56"/>
  <c r="F573" i="56"/>
  <c r="F572" i="56"/>
  <c r="F571" i="56"/>
  <c r="F570" i="56"/>
  <c r="F569" i="56"/>
  <c r="F568" i="56"/>
  <c r="F567" i="56"/>
  <c r="F566" i="56"/>
  <c r="F565" i="56"/>
  <c r="F564" i="56"/>
  <c r="F563" i="56"/>
  <c r="F562" i="56"/>
  <c r="F561" i="56"/>
  <c r="F560" i="56"/>
  <c r="F559" i="56"/>
  <c r="F558" i="56"/>
  <c r="F557" i="56"/>
  <c r="F556" i="56"/>
  <c r="F555" i="56"/>
  <c r="F554" i="56"/>
  <c r="F553" i="56"/>
  <c r="F552" i="56"/>
  <c r="F551" i="56"/>
  <c r="F550" i="56"/>
  <c r="F549" i="56"/>
  <c r="F548" i="56"/>
  <c r="F547" i="56"/>
  <c r="F546" i="56"/>
  <c r="F545" i="56"/>
  <c r="F544" i="56"/>
  <c r="F543" i="56"/>
  <c r="F542" i="56"/>
  <c r="F541" i="56"/>
  <c r="F540" i="56"/>
  <c r="F539" i="56"/>
  <c r="F538" i="56"/>
  <c r="F537" i="56"/>
  <c r="F536" i="56"/>
  <c r="F535" i="56"/>
  <c r="F534" i="56"/>
  <c r="F533" i="56"/>
  <c r="F532" i="56"/>
  <c r="F531" i="56"/>
  <c r="F530" i="56"/>
  <c r="F529" i="56"/>
  <c r="F528" i="56"/>
  <c r="F527" i="56"/>
  <c r="F526" i="56"/>
  <c r="F525" i="56"/>
  <c r="F524" i="56"/>
  <c r="F523" i="56"/>
  <c r="F522" i="56"/>
  <c r="F521" i="56"/>
  <c r="F520" i="56"/>
  <c r="F519" i="56"/>
  <c r="F518" i="56"/>
  <c r="F517" i="56"/>
  <c r="F516" i="56"/>
  <c r="F515" i="56"/>
  <c r="F514" i="56"/>
  <c r="F513" i="56"/>
  <c r="F512" i="56"/>
  <c r="F511" i="56"/>
  <c r="F510" i="56"/>
  <c r="F509" i="56"/>
  <c r="F508" i="56"/>
  <c r="F507" i="56"/>
  <c r="F506" i="56"/>
  <c r="F505" i="56"/>
  <c r="F504" i="56"/>
  <c r="F503" i="56"/>
  <c r="F502" i="56"/>
  <c r="F501" i="56"/>
  <c r="F500" i="56"/>
  <c r="F499" i="56"/>
  <c r="F498" i="56"/>
  <c r="F497" i="56"/>
  <c r="F496" i="56"/>
  <c r="F495" i="56"/>
  <c r="F494" i="56"/>
  <c r="F493" i="56"/>
  <c r="F492" i="56"/>
  <c r="F491" i="56"/>
  <c r="F490" i="56"/>
  <c r="F489" i="56"/>
  <c r="F488" i="56"/>
  <c r="F487" i="56"/>
  <c r="F486" i="56"/>
  <c r="F485" i="56"/>
  <c r="F484" i="56"/>
  <c r="F483" i="56"/>
  <c r="F482" i="56"/>
  <c r="F481" i="56"/>
  <c r="F480" i="56"/>
  <c r="F479" i="56"/>
  <c r="F478" i="56"/>
  <c r="F477" i="56"/>
  <c r="F476" i="56"/>
  <c r="F475" i="56"/>
  <c r="F474" i="56"/>
  <c r="F473" i="56"/>
  <c r="F472" i="56"/>
  <c r="F471" i="56"/>
  <c r="F470" i="56"/>
  <c r="F469" i="56"/>
  <c r="F468" i="56"/>
  <c r="F467" i="56"/>
  <c r="F466" i="56"/>
  <c r="F465" i="56"/>
  <c r="F464" i="56"/>
  <c r="F463" i="56"/>
  <c r="F462" i="56"/>
  <c r="F461" i="56"/>
  <c r="F460" i="56"/>
  <c r="F459" i="56"/>
  <c r="F458" i="56"/>
  <c r="F457" i="56"/>
  <c r="F456" i="56"/>
  <c r="F455" i="56"/>
  <c r="F454" i="56"/>
  <c r="F453" i="56"/>
  <c r="F452" i="56"/>
  <c r="F451" i="56"/>
  <c r="F450" i="56"/>
  <c r="F449" i="56"/>
  <c r="F448" i="56"/>
  <c r="F447" i="56"/>
  <c r="F446" i="56"/>
  <c r="F445" i="56"/>
  <c r="F444" i="56"/>
  <c r="F443" i="56"/>
  <c r="F442" i="56"/>
  <c r="F441" i="56"/>
  <c r="F440" i="56"/>
  <c r="F439" i="56"/>
  <c r="F438" i="56"/>
  <c r="F437" i="56"/>
  <c r="F436" i="56"/>
  <c r="F435" i="56"/>
  <c r="F434" i="56"/>
  <c r="F433" i="56"/>
  <c r="F432" i="56"/>
  <c r="F431" i="56"/>
  <c r="F430" i="56"/>
  <c r="F429" i="56"/>
  <c r="F428" i="56"/>
  <c r="F427" i="56"/>
  <c r="F426" i="56"/>
  <c r="F425" i="56"/>
  <c r="F424" i="56"/>
  <c r="F423" i="56"/>
  <c r="F422" i="56"/>
  <c r="F421" i="56"/>
  <c r="F420" i="56"/>
  <c r="F419" i="56"/>
  <c r="F418" i="56"/>
  <c r="F417" i="56"/>
  <c r="F416" i="56"/>
  <c r="F415" i="56"/>
  <c r="F414" i="56"/>
  <c r="F413" i="56"/>
  <c r="F412" i="56"/>
  <c r="F411" i="56"/>
  <c r="F410" i="56"/>
  <c r="F409" i="56"/>
  <c r="F408" i="56"/>
  <c r="F407" i="56"/>
  <c r="F406" i="56"/>
  <c r="F405" i="56"/>
  <c r="F404" i="56"/>
  <c r="F403" i="56"/>
  <c r="F402" i="56"/>
  <c r="F401" i="56"/>
  <c r="F400" i="56"/>
  <c r="F399" i="56"/>
  <c r="F398" i="56"/>
  <c r="F397" i="56"/>
  <c r="F396" i="56"/>
  <c r="F395" i="56"/>
  <c r="F394" i="56"/>
  <c r="F393" i="56"/>
  <c r="F392" i="56"/>
  <c r="F391" i="56"/>
  <c r="F390" i="56"/>
  <c r="F389" i="56"/>
  <c r="F388" i="56"/>
  <c r="F387" i="56"/>
  <c r="F386" i="56"/>
  <c r="F385" i="56"/>
  <c r="F384" i="56"/>
  <c r="F383" i="56"/>
  <c r="F382" i="56"/>
  <c r="F381" i="56"/>
  <c r="F380" i="56"/>
  <c r="F379" i="56"/>
  <c r="F378" i="56"/>
  <c r="F377" i="56"/>
  <c r="F376" i="56"/>
  <c r="F375" i="56"/>
  <c r="F374" i="56"/>
  <c r="F373" i="56"/>
  <c r="F372" i="56"/>
  <c r="F371" i="56"/>
  <c r="F370" i="56"/>
  <c r="F369" i="56"/>
  <c r="F368" i="56"/>
  <c r="F367" i="56"/>
  <c r="F366" i="56"/>
  <c r="F365" i="56"/>
  <c r="F364" i="56"/>
  <c r="F363" i="56"/>
  <c r="F362" i="56"/>
  <c r="F361" i="56"/>
  <c r="F360" i="56"/>
  <c r="F359" i="56"/>
  <c r="F358" i="56"/>
  <c r="F357" i="56"/>
  <c r="F356" i="56"/>
  <c r="F355" i="56"/>
  <c r="F354" i="56"/>
  <c r="F353" i="56"/>
  <c r="F352" i="56"/>
  <c r="F351" i="56"/>
  <c r="F350" i="56"/>
  <c r="F349" i="56"/>
  <c r="F348" i="56"/>
  <c r="F347" i="56"/>
  <c r="F346" i="56"/>
  <c r="F345" i="56"/>
  <c r="F344" i="56"/>
  <c r="F343" i="56"/>
  <c r="F342" i="56"/>
  <c r="F341" i="56"/>
  <c r="F340" i="56"/>
  <c r="F339" i="56"/>
  <c r="F338" i="56"/>
  <c r="F337" i="56"/>
  <c r="F336" i="56"/>
  <c r="F335" i="56"/>
  <c r="F334" i="56"/>
  <c r="F333" i="56"/>
  <c r="F332" i="56"/>
  <c r="F331" i="56"/>
  <c r="F330" i="56"/>
  <c r="F329" i="56"/>
  <c r="F328" i="56"/>
  <c r="F327" i="56"/>
  <c r="F326" i="56"/>
  <c r="F325" i="56"/>
  <c r="F324" i="56"/>
  <c r="F323" i="56"/>
  <c r="F322" i="56"/>
  <c r="F321" i="56"/>
  <c r="F320" i="56"/>
  <c r="F319" i="56"/>
  <c r="F318" i="56"/>
  <c r="F317" i="56"/>
  <c r="F316" i="56"/>
  <c r="F315" i="56"/>
  <c r="F314" i="56"/>
  <c r="F313" i="56"/>
  <c r="F312" i="56"/>
  <c r="F311" i="56"/>
  <c r="F310" i="56"/>
  <c r="F309" i="56"/>
  <c r="F308" i="56"/>
  <c r="F307" i="56"/>
  <c r="F306" i="56"/>
  <c r="F305" i="56"/>
  <c r="F304" i="56"/>
  <c r="F303" i="56"/>
  <c r="F302" i="56"/>
  <c r="F301" i="56"/>
  <c r="F300" i="56"/>
  <c r="F299" i="56"/>
  <c r="F298" i="56"/>
  <c r="F297" i="56"/>
  <c r="F296" i="56"/>
  <c r="F295" i="56"/>
  <c r="F294" i="56"/>
  <c r="F293" i="56"/>
  <c r="F292" i="56"/>
  <c r="F291" i="56"/>
  <c r="F290" i="56"/>
  <c r="F289" i="56"/>
  <c r="F288" i="56"/>
  <c r="F287" i="56"/>
  <c r="F286" i="56"/>
  <c r="F285" i="56"/>
  <c r="F284" i="56"/>
  <c r="F283" i="56"/>
  <c r="F282" i="56"/>
  <c r="F281" i="56"/>
  <c r="F280" i="56"/>
  <c r="F279" i="56"/>
  <c r="F278" i="56"/>
  <c r="F277" i="56"/>
  <c r="F276" i="56"/>
  <c r="F275" i="56"/>
  <c r="F274" i="56"/>
  <c r="F273" i="56"/>
  <c r="F272" i="56"/>
  <c r="F271" i="56"/>
  <c r="F270" i="56"/>
  <c r="F269" i="56"/>
  <c r="F268" i="56"/>
  <c r="F267" i="56"/>
  <c r="F266" i="56"/>
  <c r="F265" i="56"/>
  <c r="F264" i="56"/>
  <c r="F263" i="56"/>
  <c r="F262" i="56"/>
  <c r="F261" i="56"/>
  <c r="F260" i="56"/>
  <c r="F259" i="56"/>
  <c r="F258" i="56"/>
  <c r="F257" i="56"/>
  <c r="F256" i="56"/>
  <c r="F255" i="56"/>
  <c r="F254" i="56"/>
  <c r="F253" i="56"/>
  <c r="F252" i="56"/>
  <c r="F251" i="56"/>
  <c r="F250" i="56"/>
  <c r="F249" i="56"/>
  <c r="F248" i="56"/>
  <c r="F247" i="56"/>
  <c r="F246" i="56"/>
  <c r="F245" i="56"/>
  <c r="F244" i="56"/>
  <c r="F243" i="56"/>
  <c r="F242" i="56"/>
  <c r="F241" i="56"/>
  <c r="F240" i="56"/>
  <c r="F239" i="56"/>
  <c r="F238" i="56"/>
  <c r="F237" i="56"/>
  <c r="F236" i="56"/>
  <c r="F235" i="56"/>
  <c r="F234" i="56"/>
  <c r="F233" i="56"/>
  <c r="F232" i="56"/>
  <c r="F231" i="56"/>
  <c r="F230" i="56"/>
  <c r="F229" i="56"/>
  <c r="F228" i="56"/>
  <c r="F227" i="56"/>
  <c r="F226" i="56"/>
  <c r="F225" i="56"/>
  <c r="F224" i="56"/>
  <c r="F223" i="56"/>
  <c r="F222" i="56"/>
  <c r="F221" i="56"/>
  <c r="F220" i="56"/>
  <c r="F219" i="56"/>
  <c r="F218" i="56"/>
  <c r="F217" i="56"/>
  <c r="F216" i="56"/>
  <c r="F215" i="56"/>
  <c r="F214" i="56"/>
  <c r="F213" i="56"/>
  <c r="F212" i="56"/>
  <c r="F211" i="56"/>
  <c r="F210" i="56"/>
  <c r="F209" i="56"/>
  <c r="F208" i="56"/>
  <c r="F207" i="56"/>
  <c r="F206" i="56"/>
  <c r="F205" i="56"/>
  <c r="F204" i="56"/>
  <c r="F203" i="56"/>
  <c r="F202" i="56"/>
  <c r="F201" i="56"/>
  <c r="F200" i="56"/>
  <c r="F199" i="56"/>
  <c r="F198" i="56"/>
  <c r="F197" i="56"/>
  <c r="F196" i="56"/>
  <c r="F195" i="56"/>
  <c r="F194" i="56"/>
  <c r="F193" i="56"/>
  <c r="F192" i="56"/>
  <c r="F191" i="56"/>
  <c r="F190" i="56"/>
  <c r="F189" i="56"/>
  <c r="F188" i="56"/>
  <c r="F187" i="56"/>
  <c r="F186" i="56"/>
  <c r="F185" i="56"/>
  <c r="F184" i="56"/>
  <c r="F183" i="56"/>
  <c r="F182" i="56"/>
  <c r="F181" i="56"/>
  <c r="F180" i="56"/>
  <c r="F179" i="56"/>
  <c r="F178" i="56"/>
  <c r="F177" i="56"/>
  <c r="F176" i="56"/>
  <c r="F175" i="56"/>
  <c r="F174" i="56"/>
  <c r="F173" i="56"/>
  <c r="F172" i="56"/>
  <c r="F171" i="56"/>
  <c r="F170" i="56"/>
  <c r="F169" i="56"/>
  <c r="F168" i="56"/>
  <c r="F167" i="56"/>
  <c r="F166" i="56"/>
  <c r="F165" i="56"/>
  <c r="F164" i="56"/>
  <c r="F163" i="56"/>
  <c r="F162" i="56"/>
  <c r="F161" i="56"/>
  <c r="F160" i="56"/>
  <c r="F159" i="56"/>
  <c r="F158" i="56"/>
  <c r="F157" i="56"/>
  <c r="F156" i="56"/>
  <c r="F155" i="56"/>
  <c r="F154" i="56"/>
  <c r="F153" i="56"/>
  <c r="F152" i="56"/>
  <c r="F151" i="56"/>
  <c r="F150" i="56"/>
  <c r="F149" i="56"/>
  <c r="F148" i="56"/>
  <c r="F147" i="56"/>
  <c r="F146" i="56"/>
  <c r="F145" i="56"/>
  <c r="F144" i="56"/>
  <c r="F143" i="56"/>
  <c r="F142" i="56"/>
  <c r="F141" i="56"/>
  <c r="F140" i="56"/>
  <c r="F139" i="56"/>
  <c r="F138" i="56"/>
  <c r="F137" i="56"/>
  <c r="F136" i="56"/>
  <c r="F135" i="56"/>
  <c r="F134" i="56"/>
  <c r="F133" i="56"/>
  <c r="F132" i="56"/>
  <c r="F131" i="56"/>
  <c r="F130" i="56"/>
  <c r="F129" i="56"/>
  <c r="F128" i="56"/>
  <c r="F127" i="56"/>
  <c r="F126" i="56"/>
  <c r="F125" i="56"/>
  <c r="F124" i="56"/>
  <c r="F123" i="56"/>
  <c r="F122" i="56"/>
  <c r="F121" i="56"/>
  <c r="F120" i="56"/>
  <c r="F119" i="56"/>
  <c r="F118" i="56"/>
  <c r="F117" i="56"/>
  <c r="F116" i="56"/>
  <c r="F115" i="56"/>
  <c r="F114" i="56"/>
  <c r="F113" i="56"/>
  <c r="F112" i="56"/>
  <c r="F111" i="56"/>
  <c r="F110" i="56"/>
  <c r="F109" i="56"/>
  <c r="F108" i="56"/>
  <c r="F107" i="56"/>
  <c r="F106" i="56"/>
  <c r="F105" i="56"/>
  <c r="F104" i="56"/>
  <c r="F103" i="56"/>
  <c r="F102" i="56"/>
  <c r="F101" i="56"/>
  <c r="F100" i="56"/>
  <c r="F99" i="56"/>
  <c r="F98" i="56"/>
  <c r="F97" i="56"/>
  <c r="F96" i="56"/>
  <c r="F95" i="56"/>
  <c r="F94" i="56"/>
  <c r="F93" i="56"/>
  <c r="F92" i="56"/>
  <c r="F91" i="56"/>
  <c r="F90" i="56"/>
  <c r="F89" i="56"/>
  <c r="F88" i="56"/>
  <c r="F87" i="56"/>
  <c r="F86" i="56"/>
  <c r="F85" i="56"/>
  <c r="F84" i="56"/>
  <c r="F83" i="56"/>
  <c r="F82" i="56"/>
  <c r="F81" i="56"/>
  <c r="F80" i="56"/>
  <c r="F79" i="56"/>
  <c r="F78" i="56"/>
  <c r="F77" i="56"/>
  <c r="F76" i="56"/>
  <c r="F75" i="56"/>
  <c r="F74" i="56"/>
  <c r="F73" i="56"/>
  <c r="F72" i="56"/>
  <c r="F71" i="56"/>
  <c r="F70" i="56"/>
  <c r="F69" i="56"/>
  <c r="F68" i="56"/>
  <c r="F67" i="56"/>
  <c r="F66" i="56"/>
  <c r="F65" i="56"/>
  <c r="F64" i="56"/>
  <c r="F63" i="56"/>
  <c r="F62" i="56"/>
  <c r="F61" i="56"/>
  <c r="F60" i="56"/>
  <c r="F59" i="56"/>
  <c r="F58" i="56"/>
  <c r="F57" i="56"/>
  <c r="F56" i="56"/>
  <c r="F55" i="56"/>
  <c r="F54" i="56"/>
  <c r="F53" i="56"/>
  <c r="F52" i="56"/>
  <c r="F51" i="56"/>
  <c r="F50" i="56"/>
  <c r="F49" i="56"/>
  <c r="F48" i="56"/>
  <c r="F47" i="56"/>
  <c r="F46" i="56"/>
  <c r="F45" i="56"/>
  <c r="F44" i="56"/>
  <c r="F43" i="56"/>
  <c r="F42" i="56"/>
  <c r="F41" i="56"/>
  <c r="F40" i="56"/>
  <c r="F39" i="56"/>
  <c r="F38" i="56"/>
  <c r="F37" i="56"/>
  <c r="F36" i="56"/>
  <c r="F35" i="56"/>
  <c r="F34" i="56"/>
  <c r="F33" i="56"/>
  <c r="F32" i="56"/>
  <c r="F31" i="56"/>
  <c r="F30" i="56"/>
  <c r="F29" i="56"/>
  <c r="F28" i="56"/>
  <c r="F27" i="56"/>
  <c r="F26" i="56"/>
  <c r="F25" i="56"/>
  <c r="F24" i="56"/>
  <c r="F23" i="56"/>
  <c r="F22" i="56"/>
  <c r="F21" i="56"/>
  <c r="F20" i="56"/>
  <c r="F19" i="56"/>
  <c r="F18" i="56"/>
  <c r="F17" i="56"/>
  <c r="F16" i="56"/>
  <c r="F15" i="56"/>
  <c r="F14" i="56"/>
  <c r="F13" i="56"/>
  <c r="F12" i="56"/>
  <c r="F11" i="56"/>
  <c r="L10" i="56"/>
  <c r="F10" i="56"/>
  <c r="F9" i="56"/>
  <c r="F8" i="56"/>
  <c r="M7" i="56"/>
  <c r="L7" i="56"/>
  <c r="F7" i="56"/>
  <c r="M6" i="56"/>
  <c r="L6" i="56"/>
  <c r="F6" i="56"/>
  <c r="F5" i="56"/>
  <c r="J4" i="56"/>
  <c r="I4" i="56"/>
  <c r="F4" i="56"/>
  <c r="L3" i="56"/>
  <c r="J3" i="56"/>
  <c r="I3" i="56"/>
  <c r="F3" i="56"/>
  <c r="L2" i="56"/>
  <c r="J2" i="56"/>
  <c r="I2" i="56"/>
  <c r="F2" i="56"/>
  <c r="F721" i="59"/>
  <c r="F720" i="59"/>
  <c r="F719" i="59"/>
  <c r="F718" i="59"/>
  <c r="F717" i="59"/>
  <c r="F716" i="59"/>
  <c r="F715" i="59"/>
  <c r="F714" i="59"/>
  <c r="F713" i="59"/>
  <c r="F712" i="59"/>
  <c r="F711" i="59"/>
  <c r="F710" i="59"/>
  <c r="F709" i="59"/>
  <c r="F708" i="59"/>
  <c r="F707" i="59"/>
  <c r="F706" i="59"/>
  <c r="F705" i="59"/>
  <c r="F704" i="59"/>
  <c r="F703" i="59"/>
  <c r="F702" i="59"/>
  <c r="F701" i="59"/>
  <c r="F700" i="59"/>
  <c r="F699" i="59"/>
  <c r="F698" i="59"/>
  <c r="F697" i="59"/>
  <c r="F696" i="59"/>
  <c r="F695" i="59"/>
  <c r="F694" i="59"/>
  <c r="F693" i="59"/>
  <c r="F692" i="59"/>
  <c r="F691" i="59"/>
  <c r="F690" i="59"/>
  <c r="F689" i="59"/>
  <c r="F688" i="59"/>
  <c r="F687" i="59"/>
  <c r="F686" i="59"/>
  <c r="F685" i="59"/>
  <c r="F684" i="59"/>
  <c r="F683" i="59"/>
  <c r="F682" i="59"/>
  <c r="F681" i="59"/>
  <c r="F680" i="59"/>
  <c r="F679" i="59"/>
  <c r="F678" i="59"/>
  <c r="F677" i="59"/>
  <c r="F676" i="59"/>
  <c r="F675" i="59"/>
  <c r="F674" i="59"/>
  <c r="F673" i="59"/>
  <c r="F672" i="59"/>
  <c r="F671" i="59"/>
  <c r="F670" i="59"/>
  <c r="F669" i="59"/>
  <c r="F668" i="59"/>
  <c r="F667" i="59"/>
  <c r="F666" i="59"/>
  <c r="F665" i="59"/>
  <c r="F664" i="59"/>
  <c r="F663" i="59"/>
  <c r="F662" i="59"/>
  <c r="F661" i="59"/>
  <c r="F660" i="59"/>
  <c r="F659" i="59"/>
  <c r="F658" i="59"/>
  <c r="F657" i="59"/>
  <c r="F656" i="59"/>
  <c r="F655" i="59"/>
  <c r="F654" i="59"/>
  <c r="F653" i="59"/>
  <c r="F652" i="59"/>
  <c r="F651" i="59"/>
  <c r="F650" i="59"/>
  <c r="F649" i="59"/>
  <c r="F648" i="59"/>
  <c r="F647" i="59"/>
  <c r="F646" i="59"/>
  <c r="F645" i="59"/>
  <c r="F644" i="59"/>
  <c r="F643" i="59"/>
  <c r="F642" i="59"/>
  <c r="F641" i="59"/>
  <c r="F640" i="59"/>
  <c r="F639" i="59"/>
  <c r="F638" i="59"/>
  <c r="F637" i="59"/>
  <c r="F636" i="59"/>
  <c r="F635" i="59"/>
  <c r="F634" i="59"/>
  <c r="F633" i="59"/>
  <c r="F632" i="59"/>
  <c r="F631" i="59"/>
  <c r="F630" i="59"/>
  <c r="F629" i="59"/>
  <c r="F628" i="59"/>
  <c r="F627" i="59"/>
  <c r="F626" i="59"/>
  <c r="F625" i="59"/>
  <c r="F624" i="59"/>
  <c r="F623" i="59"/>
  <c r="F622" i="59"/>
  <c r="F621" i="59"/>
  <c r="F620" i="59"/>
  <c r="F619" i="59"/>
  <c r="F618" i="59"/>
  <c r="F617" i="59"/>
  <c r="F616" i="59"/>
  <c r="F615" i="59"/>
  <c r="F614" i="59"/>
  <c r="F613" i="59"/>
  <c r="F612" i="59"/>
  <c r="F611" i="59"/>
  <c r="F610" i="59"/>
  <c r="F609" i="59"/>
  <c r="F608" i="59"/>
  <c r="F607" i="59"/>
  <c r="F606" i="59"/>
  <c r="F605" i="59"/>
  <c r="F604" i="59"/>
  <c r="F603" i="59"/>
  <c r="F602" i="59"/>
  <c r="F601" i="59"/>
  <c r="F600" i="59"/>
  <c r="F599" i="59"/>
  <c r="F598" i="59"/>
  <c r="F597" i="59"/>
  <c r="F596" i="59"/>
  <c r="F595" i="59"/>
  <c r="F594" i="59"/>
  <c r="F593" i="59"/>
  <c r="F592" i="59"/>
  <c r="F591" i="59"/>
  <c r="F590" i="59"/>
  <c r="F589" i="59"/>
  <c r="F588" i="59"/>
  <c r="F587" i="59"/>
  <c r="F586" i="59"/>
  <c r="F585" i="59"/>
  <c r="F584" i="59"/>
  <c r="F583" i="59"/>
  <c r="F582" i="59"/>
  <c r="F581" i="59"/>
  <c r="F580" i="59"/>
  <c r="F579" i="59"/>
  <c r="F578" i="59"/>
  <c r="F577" i="59"/>
  <c r="F576" i="59"/>
  <c r="F575" i="59"/>
  <c r="F574" i="59"/>
  <c r="F573" i="59"/>
  <c r="F572" i="59"/>
  <c r="F571" i="59"/>
  <c r="F570" i="59"/>
  <c r="F569" i="59"/>
  <c r="F568" i="59"/>
  <c r="F567" i="59"/>
  <c r="F566" i="59"/>
  <c r="F565" i="59"/>
  <c r="F564" i="59"/>
  <c r="F563" i="59"/>
  <c r="F562" i="59"/>
  <c r="F561" i="59"/>
  <c r="F560" i="59"/>
  <c r="F559" i="59"/>
  <c r="F558" i="59"/>
  <c r="F557" i="59"/>
  <c r="F556" i="59"/>
  <c r="F555" i="59"/>
  <c r="F554" i="59"/>
  <c r="F553" i="59"/>
  <c r="F552" i="59"/>
  <c r="F551" i="59"/>
  <c r="F550" i="59"/>
  <c r="F549" i="59"/>
  <c r="F548" i="59"/>
  <c r="F547" i="59"/>
  <c r="F546" i="59"/>
  <c r="F545" i="59"/>
  <c r="F544" i="59"/>
  <c r="F543" i="59"/>
  <c r="F542" i="59"/>
  <c r="F541" i="59"/>
  <c r="F540" i="59"/>
  <c r="F539" i="59"/>
  <c r="F538" i="59"/>
  <c r="F537" i="59"/>
  <c r="F536" i="59"/>
  <c r="F535" i="59"/>
  <c r="F534" i="59"/>
  <c r="F533" i="59"/>
  <c r="F532" i="59"/>
  <c r="F531" i="59"/>
  <c r="F530" i="59"/>
  <c r="F529" i="59"/>
  <c r="F528" i="59"/>
  <c r="F527" i="59"/>
  <c r="F526" i="59"/>
  <c r="F525" i="59"/>
  <c r="F524" i="59"/>
  <c r="F523" i="59"/>
  <c r="F522" i="59"/>
  <c r="F521" i="59"/>
  <c r="F520" i="59"/>
  <c r="F519" i="59"/>
  <c r="F518" i="59"/>
  <c r="F517" i="59"/>
  <c r="F516" i="59"/>
  <c r="F515" i="59"/>
  <c r="F514" i="59"/>
  <c r="F513" i="59"/>
  <c r="F512" i="59"/>
  <c r="F511" i="59"/>
  <c r="F510" i="59"/>
  <c r="F509" i="59"/>
  <c r="F508" i="59"/>
  <c r="F507" i="59"/>
  <c r="F506" i="59"/>
  <c r="F505" i="59"/>
  <c r="F504" i="59"/>
  <c r="F503" i="59"/>
  <c r="F502" i="59"/>
  <c r="F501" i="59"/>
  <c r="F500" i="59"/>
  <c r="F499" i="59"/>
  <c r="F498" i="59"/>
  <c r="F497" i="59"/>
  <c r="F496" i="59"/>
  <c r="F495" i="59"/>
  <c r="F494" i="59"/>
  <c r="F493" i="59"/>
  <c r="F492" i="59"/>
  <c r="F491" i="59"/>
  <c r="F490" i="59"/>
  <c r="F489" i="59"/>
  <c r="F488" i="59"/>
  <c r="F487" i="59"/>
  <c r="F486" i="59"/>
  <c r="F485" i="59"/>
  <c r="F484" i="59"/>
  <c r="F483" i="59"/>
  <c r="F482" i="59"/>
  <c r="F481" i="59"/>
  <c r="F480" i="59"/>
  <c r="F479" i="59"/>
  <c r="F478" i="59"/>
  <c r="F477" i="59"/>
  <c r="F476" i="59"/>
  <c r="F475" i="59"/>
  <c r="F474" i="59"/>
  <c r="F473" i="59"/>
  <c r="F472" i="59"/>
  <c r="F471" i="59"/>
  <c r="F470" i="59"/>
  <c r="F469" i="59"/>
  <c r="F468" i="59"/>
  <c r="F467" i="59"/>
  <c r="F466" i="59"/>
  <c r="F465" i="59"/>
  <c r="F464" i="59"/>
  <c r="F463" i="59"/>
  <c r="F462" i="59"/>
  <c r="F461" i="59"/>
  <c r="F460" i="59"/>
  <c r="F459" i="59"/>
  <c r="F458" i="59"/>
  <c r="F457" i="59"/>
  <c r="F456" i="59"/>
  <c r="F455" i="59"/>
  <c r="F454" i="59"/>
  <c r="F453" i="59"/>
  <c r="F452" i="59"/>
  <c r="F451" i="59"/>
  <c r="F450" i="59"/>
  <c r="F449" i="59"/>
  <c r="F448" i="59"/>
  <c r="F447" i="59"/>
  <c r="F446" i="59"/>
  <c r="F445" i="59"/>
  <c r="F444" i="59"/>
  <c r="F443" i="59"/>
  <c r="F442" i="59"/>
  <c r="F441" i="59"/>
  <c r="F440" i="59"/>
  <c r="F439" i="59"/>
  <c r="F438" i="59"/>
  <c r="F437" i="59"/>
  <c r="F436" i="59"/>
  <c r="F435" i="59"/>
  <c r="F434" i="59"/>
  <c r="F433" i="59"/>
  <c r="F432" i="59"/>
  <c r="F431" i="59"/>
  <c r="F430" i="59"/>
  <c r="F429" i="59"/>
  <c r="F428" i="59"/>
  <c r="F427" i="59"/>
  <c r="F426" i="59"/>
  <c r="F425" i="59"/>
  <c r="F424" i="59"/>
  <c r="F423" i="59"/>
  <c r="F422" i="59"/>
  <c r="F421" i="59"/>
  <c r="F420" i="59"/>
  <c r="F419" i="59"/>
  <c r="F418" i="59"/>
  <c r="F417" i="59"/>
  <c r="F416" i="59"/>
  <c r="F415" i="59"/>
  <c r="F414" i="59"/>
  <c r="F413" i="59"/>
  <c r="F412" i="59"/>
  <c r="F411" i="59"/>
  <c r="F410" i="59"/>
  <c r="F409" i="59"/>
  <c r="F408" i="59"/>
  <c r="F407" i="59"/>
  <c r="F406" i="59"/>
  <c r="F405" i="59"/>
  <c r="F404" i="59"/>
  <c r="F403" i="59"/>
  <c r="F402" i="59"/>
  <c r="F401" i="59"/>
  <c r="F400" i="59"/>
  <c r="F399" i="59"/>
  <c r="F398" i="59"/>
  <c r="F397" i="59"/>
  <c r="F396" i="59"/>
  <c r="F395" i="59"/>
  <c r="F394" i="59"/>
  <c r="F393" i="59"/>
  <c r="F392" i="59"/>
  <c r="F391" i="59"/>
  <c r="F390" i="59"/>
  <c r="F389" i="59"/>
  <c r="F388" i="59"/>
  <c r="F387" i="59"/>
  <c r="F386" i="59"/>
  <c r="F385" i="59"/>
  <c r="F384" i="59"/>
  <c r="F383" i="59"/>
  <c r="F382" i="59"/>
  <c r="F381" i="59"/>
  <c r="F380" i="59"/>
  <c r="F379" i="59"/>
  <c r="F378" i="59"/>
  <c r="F377" i="59"/>
  <c r="F376" i="59"/>
  <c r="F375" i="59"/>
  <c r="F374" i="59"/>
  <c r="F373" i="59"/>
  <c r="F372" i="59"/>
  <c r="F371" i="59"/>
  <c r="F370" i="59"/>
  <c r="F369" i="59"/>
  <c r="F368" i="59"/>
  <c r="F367" i="59"/>
  <c r="F366" i="59"/>
  <c r="F365" i="59"/>
  <c r="F364" i="59"/>
  <c r="F363" i="59"/>
  <c r="F362" i="59"/>
  <c r="F361" i="59"/>
  <c r="F360" i="59"/>
  <c r="F359" i="59"/>
  <c r="F358" i="59"/>
  <c r="F357" i="59"/>
  <c r="F356" i="59"/>
  <c r="F355" i="59"/>
  <c r="F354" i="59"/>
  <c r="F353" i="59"/>
  <c r="F352" i="59"/>
  <c r="F351" i="59"/>
  <c r="F350" i="59"/>
  <c r="F349" i="59"/>
  <c r="F348" i="59"/>
  <c r="F347" i="59"/>
  <c r="F346" i="59"/>
  <c r="F345" i="59"/>
  <c r="F344" i="59"/>
  <c r="F343" i="59"/>
  <c r="F342" i="59"/>
  <c r="F341" i="59"/>
  <c r="F340" i="59"/>
  <c r="F339" i="59"/>
  <c r="F338" i="59"/>
  <c r="F337" i="59"/>
  <c r="F336" i="59"/>
  <c r="F335" i="59"/>
  <c r="F334" i="59"/>
  <c r="F333" i="59"/>
  <c r="F332" i="59"/>
  <c r="F331" i="59"/>
  <c r="F330" i="59"/>
  <c r="F329" i="59"/>
  <c r="F328" i="59"/>
  <c r="F327" i="59"/>
  <c r="F326" i="59"/>
  <c r="F325" i="59"/>
  <c r="F324" i="59"/>
  <c r="F323" i="59"/>
  <c r="F322" i="59"/>
  <c r="F321" i="59"/>
  <c r="F320" i="59"/>
  <c r="F319" i="59"/>
  <c r="F318" i="59"/>
  <c r="F317" i="59"/>
  <c r="F316" i="59"/>
  <c r="F315" i="59"/>
  <c r="F314" i="59"/>
  <c r="F313" i="59"/>
  <c r="F312" i="59"/>
  <c r="F311" i="59"/>
  <c r="F310" i="59"/>
  <c r="F309" i="59"/>
  <c r="F308" i="59"/>
  <c r="F307" i="59"/>
  <c r="F306" i="59"/>
  <c r="F305" i="59"/>
  <c r="F304" i="59"/>
  <c r="F303" i="59"/>
  <c r="F302" i="59"/>
  <c r="F301" i="59"/>
  <c r="F300" i="59"/>
  <c r="F299" i="59"/>
  <c r="F298" i="59"/>
  <c r="F297" i="59"/>
  <c r="F296" i="59"/>
  <c r="F295" i="59"/>
  <c r="F294" i="59"/>
  <c r="F293" i="59"/>
  <c r="F292" i="59"/>
  <c r="F291" i="59"/>
  <c r="F290" i="59"/>
  <c r="F289" i="59"/>
  <c r="F288" i="59"/>
  <c r="F287" i="59"/>
  <c r="F286" i="59"/>
  <c r="F285" i="59"/>
  <c r="F284" i="59"/>
  <c r="F283" i="59"/>
  <c r="F282" i="59"/>
  <c r="F281" i="59"/>
  <c r="F280" i="59"/>
  <c r="F279" i="59"/>
  <c r="F278" i="59"/>
  <c r="F277" i="59"/>
  <c r="F276" i="59"/>
  <c r="F275" i="59"/>
  <c r="F274" i="59"/>
  <c r="F273" i="59"/>
  <c r="F272" i="59"/>
  <c r="F271" i="59"/>
  <c r="F270" i="59"/>
  <c r="F269" i="59"/>
  <c r="F268" i="59"/>
  <c r="F267" i="59"/>
  <c r="F266" i="59"/>
  <c r="F265" i="59"/>
  <c r="F264" i="59"/>
  <c r="F263" i="59"/>
  <c r="F262" i="59"/>
  <c r="F261" i="59"/>
  <c r="F260" i="59"/>
  <c r="F259" i="59"/>
  <c r="F258" i="59"/>
  <c r="F257" i="59"/>
  <c r="F256" i="59"/>
  <c r="F255" i="59"/>
  <c r="F254" i="59"/>
  <c r="F253" i="59"/>
  <c r="F252" i="59"/>
  <c r="F251" i="59"/>
  <c r="F250" i="59"/>
  <c r="F249" i="59"/>
  <c r="F248" i="59"/>
  <c r="F247" i="59"/>
  <c r="F246" i="59"/>
  <c r="F245" i="59"/>
  <c r="F244" i="59"/>
  <c r="F243" i="59"/>
  <c r="F242" i="59"/>
  <c r="F241" i="59"/>
  <c r="F240" i="59"/>
  <c r="F239" i="59"/>
  <c r="F238" i="59"/>
  <c r="F237" i="59"/>
  <c r="F236" i="59"/>
  <c r="F235" i="59"/>
  <c r="F234" i="59"/>
  <c r="F233" i="59"/>
  <c r="F232" i="59"/>
  <c r="F231" i="59"/>
  <c r="F230" i="59"/>
  <c r="F229" i="59"/>
  <c r="F228" i="59"/>
  <c r="F227" i="59"/>
  <c r="F226" i="59"/>
  <c r="F225" i="59"/>
  <c r="F224" i="59"/>
  <c r="F223" i="59"/>
  <c r="F222" i="59"/>
  <c r="F221" i="59"/>
  <c r="F220" i="59"/>
  <c r="F219" i="59"/>
  <c r="F218" i="59"/>
  <c r="F217" i="59"/>
  <c r="F216" i="59"/>
  <c r="F215" i="59"/>
  <c r="F214" i="59"/>
  <c r="F213" i="59"/>
  <c r="F212" i="59"/>
  <c r="F211" i="59"/>
  <c r="F210" i="59"/>
  <c r="F209" i="59"/>
  <c r="F208" i="59"/>
  <c r="F207" i="59"/>
  <c r="F206" i="59"/>
  <c r="F205" i="59"/>
  <c r="F204" i="59"/>
  <c r="F203" i="59"/>
  <c r="F202" i="59"/>
  <c r="F201" i="59"/>
  <c r="F200" i="59"/>
  <c r="F199" i="59"/>
  <c r="F198" i="59"/>
  <c r="F197" i="59"/>
  <c r="F196" i="59"/>
  <c r="F195" i="59"/>
  <c r="F194" i="59"/>
  <c r="F193" i="59"/>
  <c r="F192" i="59"/>
  <c r="F191" i="59"/>
  <c r="F190" i="59"/>
  <c r="F189" i="59"/>
  <c r="F188" i="59"/>
  <c r="F187" i="59"/>
  <c r="F186" i="59"/>
  <c r="F185" i="59"/>
  <c r="F184" i="59"/>
  <c r="F183" i="59"/>
  <c r="F182" i="59"/>
  <c r="F181" i="59"/>
  <c r="F180" i="59"/>
  <c r="F179" i="59"/>
  <c r="F178" i="59"/>
  <c r="F177" i="59"/>
  <c r="F176" i="59"/>
  <c r="F175" i="59"/>
  <c r="F174" i="59"/>
  <c r="F173" i="59"/>
  <c r="F172" i="59"/>
  <c r="F171" i="59"/>
  <c r="F170" i="59"/>
  <c r="F169" i="59"/>
  <c r="F168" i="59"/>
  <c r="F167" i="59"/>
  <c r="F166" i="59"/>
  <c r="F165" i="59"/>
  <c r="F164" i="59"/>
  <c r="F163" i="59"/>
  <c r="F162" i="59"/>
  <c r="F161" i="59"/>
  <c r="F160" i="59"/>
  <c r="F159" i="59"/>
  <c r="F158" i="59"/>
  <c r="F157" i="59"/>
  <c r="F156" i="59"/>
  <c r="F155" i="59"/>
  <c r="F154" i="59"/>
  <c r="F153" i="59"/>
  <c r="F152" i="59"/>
  <c r="F151" i="59"/>
  <c r="F150" i="59"/>
  <c r="F149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2" i="59"/>
  <c r="F111" i="59"/>
  <c r="F110" i="59"/>
  <c r="F109" i="59"/>
  <c r="F108" i="59"/>
  <c r="F107" i="59"/>
  <c r="F106" i="59"/>
  <c r="F105" i="59"/>
  <c r="F104" i="59"/>
  <c r="F103" i="59"/>
  <c r="F102" i="59"/>
  <c r="F101" i="59"/>
  <c r="F100" i="59"/>
  <c r="F99" i="59"/>
  <c r="F98" i="59"/>
  <c r="F97" i="59"/>
  <c r="F96" i="59"/>
  <c r="F95" i="59"/>
  <c r="F94" i="59"/>
  <c r="F93" i="59"/>
  <c r="F92" i="59"/>
  <c r="F91" i="59"/>
  <c r="F90" i="59"/>
  <c r="F89" i="59"/>
  <c r="F88" i="59"/>
  <c r="F87" i="59"/>
  <c r="F86" i="59"/>
  <c r="F85" i="59"/>
  <c r="F84" i="59"/>
  <c r="F83" i="59"/>
  <c r="F82" i="59"/>
  <c r="F81" i="59"/>
  <c r="F80" i="59"/>
  <c r="F79" i="59"/>
  <c r="F78" i="59"/>
  <c r="F77" i="59"/>
  <c r="F76" i="59"/>
  <c r="F75" i="59"/>
  <c r="F74" i="59"/>
  <c r="F73" i="59"/>
  <c r="F72" i="59"/>
  <c r="F71" i="59"/>
  <c r="F70" i="59"/>
  <c r="F69" i="59"/>
  <c r="F68" i="59"/>
  <c r="F67" i="59"/>
  <c r="F66" i="59"/>
  <c r="F65" i="59"/>
  <c r="F64" i="59"/>
  <c r="F63" i="59"/>
  <c r="F62" i="59"/>
  <c r="F61" i="59"/>
  <c r="F60" i="59"/>
  <c r="F59" i="59"/>
  <c r="F58" i="59"/>
  <c r="F57" i="59"/>
  <c r="F56" i="59"/>
  <c r="F55" i="59"/>
  <c r="F54" i="59"/>
  <c r="F53" i="59"/>
  <c r="F52" i="59"/>
  <c r="F51" i="59"/>
  <c r="F50" i="59"/>
  <c r="F49" i="59"/>
  <c r="F48" i="59"/>
  <c r="F47" i="59"/>
  <c r="F46" i="59"/>
  <c r="F45" i="59"/>
  <c r="F44" i="59"/>
  <c r="F43" i="59"/>
  <c r="F42" i="59"/>
  <c r="F41" i="59"/>
  <c r="F40" i="59"/>
  <c r="F39" i="59"/>
  <c r="F38" i="59"/>
  <c r="F37" i="59"/>
  <c r="F36" i="59"/>
  <c r="F35" i="59"/>
  <c r="F34" i="59"/>
  <c r="F33" i="59"/>
  <c r="F32" i="59"/>
  <c r="F31" i="59"/>
  <c r="F30" i="59"/>
  <c r="F29" i="59"/>
  <c r="F28" i="59"/>
  <c r="F27" i="59"/>
  <c r="F26" i="59"/>
  <c r="F25" i="59"/>
  <c r="F24" i="59"/>
  <c r="F23" i="59"/>
  <c r="F22" i="59"/>
  <c r="F21" i="59"/>
  <c r="F20" i="59"/>
  <c r="F19" i="59"/>
  <c r="F18" i="59"/>
  <c r="F17" i="59"/>
  <c r="F16" i="59"/>
  <c r="F15" i="59"/>
  <c r="F14" i="59"/>
  <c r="F13" i="59"/>
  <c r="F12" i="59"/>
  <c r="F11" i="59"/>
  <c r="L10" i="59"/>
  <c r="F10" i="59"/>
  <c r="F9" i="59"/>
  <c r="F8" i="59"/>
  <c r="M7" i="59"/>
  <c r="L7" i="59"/>
  <c r="F7" i="59"/>
  <c r="M6" i="59"/>
  <c r="L6" i="59"/>
  <c r="F6" i="59"/>
  <c r="F5" i="59"/>
  <c r="J4" i="59"/>
  <c r="I4" i="59"/>
  <c r="F4" i="59"/>
  <c r="L3" i="59"/>
  <c r="J3" i="59"/>
  <c r="I3" i="59"/>
  <c r="F3" i="59"/>
  <c r="L2" i="59"/>
  <c r="J2" i="59"/>
  <c r="I2" i="59"/>
  <c r="F2" i="59"/>
  <c r="F721" i="62"/>
  <c r="F720" i="62"/>
  <c r="F719" i="62"/>
  <c r="F718" i="62"/>
  <c r="F717" i="62"/>
  <c r="F716" i="62"/>
  <c r="F715" i="62"/>
  <c r="F714" i="62"/>
  <c r="F713" i="62"/>
  <c r="F712" i="62"/>
  <c r="F711" i="62"/>
  <c r="F710" i="62"/>
  <c r="F709" i="62"/>
  <c r="F708" i="62"/>
  <c r="F707" i="62"/>
  <c r="F706" i="62"/>
  <c r="F705" i="62"/>
  <c r="F704" i="62"/>
  <c r="F703" i="62"/>
  <c r="F702" i="62"/>
  <c r="F701" i="62"/>
  <c r="F700" i="62"/>
  <c r="F699" i="62"/>
  <c r="F698" i="62"/>
  <c r="F697" i="62"/>
  <c r="F696" i="62"/>
  <c r="F695" i="62"/>
  <c r="F694" i="62"/>
  <c r="F693" i="62"/>
  <c r="F692" i="62"/>
  <c r="F691" i="62"/>
  <c r="F690" i="62"/>
  <c r="F689" i="62"/>
  <c r="F688" i="62"/>
  <c r="F687" i="62"/>
  <c r="F686" i="62"/>
  <c r="F685" i="62"/>
  <c r="F684" i="62"/>
  <c r="F683" i="62"/>
  <c r="F682" i="62"/>
  <c r="F681" i="62"/>
  <c r="F680" i="62"/>
  <c r="F679" i="62"/>
  <c r="F678" i="62"/>
  <c r="F677" i="62"/>
  <c r="F676" i="62"/>
  <c r="F675" i="62"/>
  <c r="F674" i="62"/>
  <c r="F673" i="62"/>
  <c r="F672" i="62"/>
  <c r="F671" i="62"/>
  <c r="F670" i="62"/>
  <c r="F669" i="62"/>
  <c r="F668" i="62"/>
  <c r="F667" i="62"/>
  <c r="F666" i="62"/>
  <c r="F665" i="62"/>
  <c r="F664" i="62"/>
  <c r="F663" i="62"/>
  <c r="F662" i="62"/>
  <c r="F661" i="62"/>
  <c r="F660" i="62"/>
  <c r="F659" i="62"/>
  <c r="F658" i="62"/>
  <c r="F657" i="62"/>
  <c r="F656" i="62"/>
  <c r="F655" i="62"/>
  <c r="F654" i="62"/>
  <c r="F653" i="62"/>
  <c r="F652" i="62"/>
  <c r="F651" i="62"/>
  <c r="F650" i="62"/>
  <c r="F649" i="62"/>
  <c r="F648" i="62"/>
  <c r="F647" i="62"/>
  <c r="F646" i="62"/>
  <c r="F645" i="62"/>
  <c r="F644" i="62"/>
  <c r="F643" i="62"/>
  <c r="F642" i="62"/>
  <c r="F641" i="62"/>
  <c r="F640" i="62"/>
  <c r="F639" i="62"/>
  <c r="F638" i="62"/>
  <c r="F637" i="62"/>
  <c r="F636" i="62"/>
  <c r="F635" i="62"/>
  <c r="F634" i="62"/>
  <c r="F633" i="62"/>
  <c r="F632" i="62"/>
  <c r="F631" i="62"/>
  <c r="F630" i="62"/>
  <c r="F629" i="62"/>
  <c r="F628" i="62"/>
  <c r="F627" i="62"/>
  <c r="F626" i="62"/>
  <c r="F625" i="62"/>
  <c r="F624" i="62"/>
  <c r="F623" i="62"/>
  <c r="F622" i="62"/>
  <c r="F621" i="62"/>
  <c r="F620" i="62"/>
  <c r="F619" i="62"/>
  <c r="F618" i="62"/>
  <c r="F617" i="62"/>
  <c r="F616" i="62"/>
  <c r="F615" i="62"/>
  <c r="F614" i="62"/>
  <c r="F613" i="62"/>
  <c r="F612" i="62"/>
  <c r="F611" i="62"/>
  <c r="F610" i="62"/>
  <c r="F609" i="62"/>
  <c r="F608" i="62"/>
  <c r="F607" i="62"/>
  <c r="F606" i="62"/>
  <c r="F605" i="62"/>
  <c r="F604" i="62"/>
  <c r="F603" i="62"/>
  <c r="F602" i="62"/>
  <c r="F601" i="62"/>
  <c r="F600" i="62"/>
  <c r="F599" i="62"/>
  <c r="F598" i="62"/>
  <c r="F597" i="62"/>
  <c r="F596" i="62"/>
  <c r="F595" i="62"/>
  <c r="F594" i="62"/>
  <c r="F593" i="62"/>
  <c r="F592" i="62"/>
  <c r="F591" i="62"/>
  <c r="F590" i="62"/>
  <c r="F589" i="62"/>
  <c r="F588" i="62"/>
  <c r="F587" i="62"/>
  <c r="F586" i="62"/>
  <c r="F585" i="62"/>
  <c r="F584" i="62"/>
  <c r="F583" i="62"/>
  <c r="F582" i="62"/>
  <c r="F581" i="62"/>
  <c r="F580" i="62"/>
  <c r="F579" i="62"/>
  <c r="F578" i="62"/>
  <c r="F577" i="62"/>
  <c r="F576" i="62"/>
  <c r="F575" i="62"/>
  <c r="F574" i="62"/>
  <c r="F573" i="62"/>
  <c r="F572" i="62"/>
  <c r="F571" i="62"/>
  <c r="F570" i="62"/>
  <c r="F569" i="62"/>
  <c r="F568" i="62"/>
  <c r="F567" i="62"/>
  <c r="F566" i="62"/>
  <c r="F565" i="62"/>
  <c r="F564" i="62"/>
  <c r="F563" i="62"/>
  <c r="F562" i="62"/>
  <c r="F561" i="62"/>
  <c r="F560" i="62"/>
  <c r="F559" i="62"/>
  <c r="F558" i="62"/>
  <c r="F557" i="62"/>
  <c r="F556" i="62"/>
  <c r="F555" i="62"/>
  <c r="F554" i="62"/>
  <c r="F553" i="62"/>
  <c r="F552" i="62"/>
  <c r="F551" i="62"/>
  <c r="F550" i="62"/>
  <c r="F549" i="62"/>
  <c r="F548" i="62"/>
  <c r="F547" i="62"/>
  <c r="F546" i="62"/>
  <c r="F545" i="62"/>
  <c r="F544" i="62"/>
  <c r="F543" i="62"/>
  <c r="F542" i="62"/>
  <c r="F541" i="62"/>
  <c r="F540" i="62"/>
  <c r="F539" i="62"/>
  <c r="F538" i="62"/>
  <c r="F537" i="62"/>
  <c r="F536" i="62"/>
  <c r="F535" i="62"/>
  <c r="F534" i="62"/>
  <c r="F533" i="62"/>
  <c r="F532" i="62"/>
  <c r="F531" i="62"/>
  <c r="F530" i="62"/>
  <c r="F529" i="62"/>
  <c r="F528" i="62"/>
  <c r="F527" i="62"/>
  <c r="F526" i="62"/>
  <c r="F525" i="62"/>
  <c r="F524" i="62"/>
  <c r="F523" i="62"/>
  <c r="F522" i="62"/>
  <c r="F521" i="62"/>
  <c r="F520" i="62"/>
  <c r="F519" i="62"/>
  <c r="F518" i="62"/>
  <c r="F517" i="62"/>
  <c r="F516" i="62"/>
  <c r="F515" i="62"/>
  <c r="F514" i="62"/>
  <c r="F513" i="62"/>
  <c r="F512" i="62"/>
  <c r="F511" i="62"/>
  <c r="F510" i="62"/>
  <c r="F509" i="62"/>
  <c r="F508" i="62"/>
  <c r="F507" i="62"/>
  <c r="F506" i="62"/>
  <c r="F505" i="62"/>
  <c r="F504" i="62"/>
  <c r="F503" i="62"/>
  <c r="F502" i="62"/>
  <c r="F501" i="62"/>
  <c r="F500" i="62"/>
  <c r="F499" i="62"/>
  <c r="F498" i="62"/>
  <c r="F497" i="62"/>
  <c r="F496" i="62"/>
  <c r="F495" i="62"/>
  <c r="F494" i="62"/>
  <c r="F493" i="62"/>
  <c r="F492" i="62"/>
  <c r="F491" i="62"/>
  <c r="F490" i="62"/>
  <c r="F489" i="62"/>
  <c r="F488" i="62"/>
  <c r="F487" i="62"/>
  <c r="F486" i="62"/>
  <c r="F485" i="62"/>
  <c r="F484" i="62"/>
  <c r="F483" i="62"/>
  <c r="F482" i="62"/>
  <c r="F481" i="62"/>
  <c r="F480" i="62"/>
  <c r="F479" i="62"/>
  <c r="F478" i="62"/>
  <c r="F477" i="62"/>
  <c r="F476" i="62"/>
  <c r="F475" i="62"/>
  <c r="F474" i="62"/>
  <c r="F473" i="62"/>
  <c r="F472" i="62"/>
  <c r="F471" i="62"/>
  <c r="F470" i="62"/>
  <c r="F469" i="62"/>
  <c r="F468" i="62"/>
  <c r="F467" i="62"/>
  <c r="F466" i="62"/>
  <c r="F465" i="62"/>
  <c r="F464" i="62"/>
  <c r="F463" i="62"/>
  <c r="F462" i="62"/>
  <c r="F461" i="62"/>
  <c r="F460" i="62"/>
  <c r="F459" i="62"/>
  <c r="F458" i="62"/>
  <c r="F457" i="62"/>
  <c r="F456" i="62"/>
  <c r="F455" i="62"/>
  <c r="F454" i="62"/>
  <c r="F453" i="62"/>
  <c r="F452" i="62"/>
  <c r="F451" i="62"/>
  <c r="F450" i="62"/>
  <c r="F449" i="62"/>
  <c r="F448" i="62"/>
  <c r="F447" i="62"/>
  <c r="F446" i="62"/>
  <c r="F445" i="62"/>
  <c r="F444" i="62"/>
  <c r="F443" i="62"/>
  <c r="F442" i="62"/>
  <c r="F441" i="62"/>
  <c r="F440" i="62"/>
  <c r="F439" i="62"/>
  <c r="F438" i="62"/>
  <c r="F437" i="62"/>
  <c r="F436" i="62"/>
  <c r="F435" i="62"/>
  <c r="F434" i="62"/>
  <c r="F433" i="62"/>
  <c r="F432" i="62"/>
  <c r="F431" i="62"/>
  <c r="F430" i="62"/>
  <c r="F429" i="62"/>
  <c r="F428" i="62"/>
  <c r="F427" i="62"/>
  <c r="F426" i="62"/>
  <c r="F425" i="62"/>
  <c r="F424" i="62"/>
  <c r="F423" i="62"/>
  <c r="F422" i="62"/>
  <c r="F421" i="62"/>
  <c r="F420" i="62"/>
  <c r="F419" i="62"/>
  <c r="F418" i="62"/>
  <c r="F417" i="62"/>
  <c r="F416" i="62"/>
  <c r="F415" i="62"/>
  <c r="F414" i="62"/>
  <c r="F413" i="62"/>
  <c r="F412" i="62"/>
  <c r="F411" i="62"/>
  <c r="F410" i="62"/>
  <c r="F409" i="62"/>
  <c r="F408" i="62"/>
  <c r="F407" i="62"/>
  <c r="F406" i="62"/>
  <c r="F405" i="62"/>
  <c r="F404" i="62"/>
  <c r="F403" i="62"/>
  <c r="F402" i="62"/>
  <c r="F401" i="62"/>
  <c r="F400" i="62"/>
  <c r="F399" i="62"/>
  <c r="F398" i="62"/>
  <c r="F397" i="62"/>
  <c r="F396" i="62"/>
  <c r="F395" i="62"/>
  <c r="F394" i="62"/>
  <c r="F393" i="62"/>
  <c r="F392" i="62"/>
  <c r="F391" i="62"/>
  <c r="F390" i="62"/>
  <c r="F389" i="62"/>
  <c r="F388" i="62"/>
  <c r="F387" i="62"/>
  <c r="F386" i="62"/>
  <c r="F385" i="62"/>
  <c r="F384" i="62"/>
  <c r="F383" i="62"/>
  <c r="F382" i="62"/>
  <c r="F381" i="62"/>
  <c r="F380" i="62"/>
  <c r="F379" i="62"/>
  <c r="F378" i="62"/>
  <c r="F377" i="62"/>
  <c r="F376" i="62"/>
  <c r="F375" i="62"/>
  <c r="F374" i="62"/>
  <c r="F373" i="62"/>
  <c r="F372" i="62"/>
  <c r="F371" i="62"/>
  <c r="F370" i="62"/>
  <c r="F369" i="62"/>
  <c r="F368" i="62"/>
  <c r="F367" i="62"/>
  <c r="F366" i="62"/>
  <c r="F365" i="62"/>
  <c r="F364" i="62"/>
  <c r="F363" i="62"/>
  <c r="F362" i="62"/>
  <c r="F361" i="62"/>
  <c r="F360" i="62"/>
  <c r="F359" i="62"/>
  <c r="F358" i="62"/>
  <c r="F357" i="62"/>
  <c r="F356" i="62"/>
  <c r="F355" i="62"/>
  <c r="F354" i="62"/>
  <c r="F353" i="62"/>
  <c r="F352" i="62"/>
  <c r="F351" i="62"/>
  <c r="F350" i="62"/>
  <c r="F349" i="62"/>
  <c r="F348" i="62"/>
  <c r="F347" i="62"/>
  <c r="F346" i="62"/>
  <c r="F345" i="62"/>
  <c r="F344" i="62"/>
  <c r="F343" i="62"/>
  <c r="F342" i="62"/>
  <c r="F341" i="62"/>
  <c r="F340" i="62"/>
  <c r="F339" i="62"/>
  <c r="F338" i="62"/>
  <c r="F337" i="62"/>
  <c r="F336" i="62"/>
  <c r="F335" i="62"/>
  <c r="F334" i="62"/>
  <c r="F333" i="62"/>
  <c r="F332" i="62"/>
  <c r="F331" i="62"/>
  <c r="F330" i="62"/>
  <c r="F329" i="62"/>
  <c r="F328" i="62"/>
  <c r="F327" i="62"/>
  <c r="F326" i="62"/>
  <c r="F325" i="62"/>
  <c r="F324" i="62"/>
  <c r="F323" i="62"/>
  <c r="F322" i="62"/>
  <c r="F321" i="62"/>
  <c r="F320" i="62"/>
  <c r="F319" i="62"/>
  <c r="F318" i="62"/>
  <c r="F317" i="62"/>
  <c r="F316" i="62"/>
  <c r="F315" i="62"/>
  <c r="F314" i="62"/>
  <c r="F313" i="62"/>
  <c r="F312" i="62"/>
  <c r="F311" i="62"/>
  <c r="F310" i="62"/>
  <c r="F309" i="62"/>
  <c r="F308" i="62"/>
  <c r="F307" i="62"/>
  <c r="F306" i="62"/>
  <c r="F305" i="62"/>
  <c r="F304" i="62"/>
  <c r="F303" i="62"/>
  <c r="F302" i="62"/>
  <c r="F301" i="62"/>
  <c r="F300" i="62"/>
  <c r="F299" i="62"/>
  <c r="F298" i="62"/>
  <c r="F297" i="62"/>
  <c r="F296" i="62"/>
  <c r="F295" i="62"/>
  <c r="F294" i="62"/>
  <c r="F293" i="62"/>
  <c r="F292" i="62"/>
  <c r="F291" i="62"/>
  <c r="F290" i="62"/>
  <c r="F289" i="62"/>
  <c r="F288" i="62"/>
  <c r="F287" i="62"/>
  <c r="F286" i="62"/>
  <c r="F285" i="62"/>
  <c r="F284" i="62"/>
  <c r="F283" i="62"/>
  <c r="F282" i="62"/>
  <c r="F281" i="62"/>
  <c r="F280" i="62"/>
  <c r="F279" i="62"/>
  <c r="F278" i="62"/>
  <c r="F277" i="62"/>
  <c r="F276" i="62"/>
  <c r="F275" i="62"/>
  <c r="F274" i="62"/>
  <c r="F273" i="62"/>
  <c r="F272" i="62"/>
  <c r="F271" i="62"/>
  <c r="F270" i="62"/>
  <c r="F269" i="62"/>
  <c r="F268" i="62"/>
  <c r="F267" i="62"/>
  <c r="F266" i="62"/>
  <c r="F265" i="62"/>
  <c r="F264" i="62"/>
  <c r="F263" i="62"/>
  <c r="F262" i="62"/>
  <c r="F261" i="62"/>
  <c r="F260" i="62"/>
  <c r="F259" i="62"/>
  <c r="F258" i="62"/>
  <c r="F257" i="62"/>
  <c r="F256" i="62"/>
  <c r="F255" i="62"/>
  <c r="F254" i="62"/>
  <c r="F253" i="62"/>
  <c r="F252" i="62"/>
  <c r="F251" i="62"/>
  <c r="F250" i="62"/>
  <c r="F249" i="62"/>
  <c r="F248" i="62"/>
  <c r="F247" i="62"/>
  <c r="F246" i="62"/>
  <c r="F245" i="62"/>
  <c r="F244" i="62"/>
  <c r="F243" i="62"/>
  <c r="F242" i="62"/>
  <c r="F241" i="62"/>
  <c r="F240" i="62"/>
  <c r="F239" i="62"/>
  <c r="F238" i="62"/>
  <c r="F237" i="62"/>
  <c r="F236" i="62"/>
  <c r="F235" i="62"/>
  <c r="F234" i="62"/>
  <c r="F233" i="62"/>
  <c r="F232" i="62"/>
  <c r="F231" i="62"/>
  <c r="F230" i="62"/>
  <c r="F229" i="62"/>
  <c r="F228" i="62"/>
  <c r="F227" i="62"/>
  <c r="F226" i="62"/>
  <c r="F225" i="62"/>
  <c r="F224" i="62"/>
  <c r="F223" i="62"/>
  <c r="F222" i="62"/>
  <c r="F221" i="62"/>
  <c r="F220" i="62"/>
  <c r="F219" i="62"/>
  <c r="F218" i="62"/>
  <c r="F217" i="62"/>
  <c r="F216" i="62"/>
  <c r="F215" i="62"/>
  <c r="F214" i="62"/>
  <c r="F213" i="62"/>
  <c r="F212" i="62"/>
  <c r="F211" i="62"/>
  <c r="F210" i="62"/>
  <c r="F209" i="62"/>
  <c r="F208" i="62"/>
  <c r="F207" i="62"/>
  <c r="F206" i="62"/>
  <c r="F205" i="62"/>
  <c r="F204" i="62"/>
  <c r="F203" i="62"/>
  <c r="F202" i="62"/>
  <c r="F201" i="62"/>
  <c r="F200" i="62"/>
  <c r="F199" i="62"/>
  <c r="F198" i="62"/>
  <c r="F197" i="62"/>
  <c r="F196" i="62"/>
  <c r="F195" i="62"/>
  <c r="F194" i="62"/>
  <c r="F193" i="62"/>
  <c r="F192" i="62"/>
  <c r="F191" i="62"/>
  <c r="F190" i="62"/>
  <c r="F189" i="62"/>
  <c r="F188" i="62"/>
  <c r="F187" i="62"/>
  <c r="F186" i="62"/>
  <c r="F185" i="62"/>
  <c r="F184" i="62"/>
  <c r="F183" i="62"/>
  <c r="F182" i="62"/>
  <c r="F181" i="62"/>
  <c r="F180" i="62"/>
  <c r="F179" i="62"/>
  <c r="F178" i="62"/>
  <c r="F177" i="62"/>
  <c r="F176" i="62"/>
  <c r="F175" i="62"/>
  <c r="F174" i="62"/>
  <c r="F173" i="62"/>
  <c r="F172" i="62"/>
  <c r="F171" i="62"/>
  <c r="F170" i="62"/>
  <c r="F169" i="62"/>
  <c r="F168" i="62"/>
  <c r="F167" i="62"/>
  <c r="F166" i="62"/>
  <c r="F165" i="62"/>
  <c r="F164" i="62"/>
  <c r="F163" i="62"/>
  <c r="F162" i="62"/>
  <c r="F161" i="62"/>
  <c r="F160" i="62"/>
  <c r="F159" i="62"/>
  <c r="F158" i="62"/>
  <c r="F157" i="62"/>
  <c r="F156" i="62"/>
  <c r="F155" i="62"/>
  <c r="F154" i="62"/>
  <c r="F153" i="62"/>
  <c r="F152" i="62"/>
  <c r="F151" i="62"/>
  <c r="F150" i="62"/>
  <c r="F149" i="62"/>
  <c r="F148" i="62"/>
  <c r="F147" i="62"/>
  <c r="F146" i="62"/>
  <c r="F145" i="62"/>
  <c r="F144" i="62"/>
  <c r="F143" i="62"/>
  <c r="F142" i="62"/>
  <c r="F141" i="62"/>
  <c r="F140" i="62"/>
  <c r="F139" i="62"/>
  <c r="F138" i="62"/>
  <c r="F137" i="62"/>
  <c r="F136" i="62"/>
  <c r="F135" i="62"/>
  <c r="F134" i="62"/>
  <c r="F133" i="62"/>
  <c r="F132" i="62"/>
  <c r="F131" i="62"/>
  <c r="F130" i="62"/>
  <c r="F129" i="62"/>
  <c r="F128" i="62"/>
  <c r="F127" i="62"/>
  <c r="F126" i="62"/>
  <c r="F125" i="62"/>
  <c r="F124" i="62"/>
  <c r="F123" i="62"/>
  <c r="F122" i="62"/>
  <c r="F121" i="62"/>
  <c r="F120" i="62"/>
  <c r="F119" i="62"/>
  <c r="F118" i="62"/>
  <c r="F117" i="62"/>
  <c r="F116" i="62"/>
  <c r="F115" i="62"/>
  <c r="F114" i="62"/>
  <c r="F113" i="62"/>
  <c r="F112" i="62"/>
  <c r="F111" i="62"/>
  <c r="F110" i="62"/>
  <c r="F109" i="62"/>
  <c r="F108" i="62"/>
  <c r="F107" i="62"/>
  <c r="F106" i="62"/>
  <c r="F105" i="62"/>
  <c r="F104" i="62"/>
  <c r="F103" i="62"/>
  <c r="F102" i="62"/>
  <c r="F101" i="62"/>
  <c r="F100" i="62"/>
  <c r="F99" i="62"/>
  <c r="F98" i="62"/>
  <c r="F97" i="62"/>
  <c r="F96" i="62"/>
  <c r="F95" i="62"/>
  <c r="F94" i="62"/>
  <c r="F93" i="62"/>
  <c r="F92" i="62"/>
  <c r="F91" i="62"/>
  <c r="F90" i="62"/>
  <c r="F89" i="62"/>
  <c r="F88" i="62"/>
  <c r="F87" i="62"/>
  <c r="F86" i="62"/>
  <c r="F85" i="62"/>
  <c r="F84" i="62"/>
  <c r="F83" i="62"/>
  <c r="F82" i="62"/>
  <c r="F81" i="62"/>
  <c r="F80" i="62"/>
  <c r="F79" i="62"/>
  <c r="F78" i="62"/>
  <c r="F77" i="62"/>
  <c r="F76" i="62"/>
  <c r="F75" i="62"/>
  <c r="F74" i="62"/>
  <c r="F73" i="62"/>
  <c r="F72" i="62"/>
  <c r="F71" i="62"/>
  <c r="F70" i="62"/>
  <c r="F69" i="62"/>
  <c r="F68" i="62"/>
  <c r="F67" i="62"/>
  <c r="F66" i="62"/>
  <c r="F65" i="62"/>
  <c r="F64" i="62"/>
  <c r="F63" i="62"/>
  <c r="F62" i="62"/>
  <c r="F61" i="62"/>
  <c r="F60" i="62"/>
  <c r="F59" i="62"/>
  <c r="F58" i="62"/>
  <c r="F57" i="62"/>
  <c r="F56" i="62"/>
  <c r="F55" i="62"/>
  <c r="F54" i="62"/>
  <c r="F53" i="62"/>
  <c r="F52" i="62"/>
  <c r="F51" i="62"/>
  <c r="F50" i="62"/>
  <c r="F49" i="62"/>
  <c r="F48" i="62"/>
  <c r="F47" i="62"/>
  <c r="F46" i="62"/>
  <c r="F45" i="62"/>
  <c r="F44" i="62"/>
  <c r="F43" i="62"/>
  <c r="F42" i="62"/>
  <c r="F41" i="62"/>
  <c r="F40" i="62"/>
  <c r="F39" i="62"/>
  <c r="F38" i="62"/>
  <c r="F37" i="62"/>
  <c r="F36" i="62"/>
  <c r="F35" i="62"/>
  <c r="F34" i="62"/>
  <c r="F33" i="62"/>
  <c r="F32" i="62"/>
  <c r="F31" i="62"/>
  <c r="F30" i="62"/>
  <c r="F29" i="62"/>
  <c r="F28" i="62"/>
  <c r="F27" i="62"/>
  <c r="F26" i="62"/>
  <c r="F25" i="62"/>
  <c r="F24" i="62"/>
  <c r="F23" i="62"/>
  <c r="F22" i="62"/>
  <c r="F21" i="62"/>
  <c r="F20" i="62"/>
  <c r="F19" i="62"/>
  <c r="F18" i="62"/>
  <c r="F17" i="62"/>
  <c r="F16" i="62"/>
  <c r="F15" i="62"/>
  <c r="F14" i="62"/>
  <c r="F13" i="62"/>
  <c r="F12" i="62"/>
  <c r="F11" i="62"/>
  <c r="L10" i="62"/>
  <c r="F10" i="62"/>
  <c r="F9" i="62"/>
  <c r="F8" i="62"/>
  <c r="M7" i="62"/>
  <c r="L7" i="62"/>
  <c r="F7" i="62"/>
  <c r="M6" i="62"/>
  <c r="L6" i="62"/>
  <c r="F6" i="62"/>
  <c r="F5" i="62"/>
  <c r="J4" i="62"/>
  <c r="I4" i="62"/>
  <c r="F4" i="62"/>
  <c r="L3" i="62"/>
  <c r="J3" i="62"/>
  <c r="I3" i="62"/>
  <c r="F3" i="62"/>
  <c r="L2" i="62"/>
  <c r="J2" i="62"/>
  <c r="I2" i="62"/>
  <c r="F2" i="62"/>
  <c r="F721" i="66"/>
  <c r="F720" i="66"/>
  <c r="F719" i="66"/>
  <c r="F718" i="66"/>
  <c r="F717" i="66"/>
  <c r="F716" i="66"/>
  <c r="F715" i="66"/>
  <c r="F714" i="66"/>
  <c r="F713" i="66"/>
  <c r="F712" i="66"/>
  <c r="F711" i="66"/>
  <c r="F710" i="66"/>
  <c r="F709" i="66"/>
  <c r="F708" i="66"/>
  <c r="F707" i="66"/>
  <c r="F706" i="66"/>
  <c r="F705" i="66"/>
  <c r="F704" i="66"/>
  <c r="F703" i="66"/>
  <c r="F702" i="66"/>
  <c r="F701" i="66"/>
  <c r="F700" i="66"/>
  <c r="F699" i="66"/>
  <c r="F698" i="66"/>
  <c r="F697" i="66"/>
  <c r="F696" i="66"/>
  <c r="F695" i="66"/>
  <c r="F694" i="66"/>
  <c r="F693" i="66"/>
  <c r="F692" i="66"/>
  <c r="F691" i="66"/>
  <c r="F690" i="66"/>
  <c r="F689" i="66"/>
  <c r="F688" i="66"/>
  <c r="F687" i="66"/>
  <c r="F686" i="66"/>
  <c r="F685" i="66"/>
  <c r="F684" i="66"/>
  <c r="F683" i="66"/>
  <c r="F682" i="66"/>
  <c r="F681" i="66"/>
  <c r="F680" i="66"/>
  <c r="F679" i="66"/>
  <c r="F678" i="66"/>
  <c r="F677" i="66"/>
  <c r="F676" i="66"/>
  <c r="F675" i="66"/>
  <c r="F674" i="66"/>
  <c r="F673" i="66"/>
  <c r="F672" i="66"/>
  <c r="F671" i="66"/>
  <c r="F670" i="66"/>
  <c r="F669" i="66"/>
  <c r="F668" i="66"/>
  <c r="F667" i="66"/>
  <c r="F666" i="66"/>
  <c r="F665" i="66"/>
  <c r="F664" i="66"/>
  <c r="F663" i="66"/>
  <c r="F662" i="66"/>
  <c r="F661" i="66"/>
  <c r="F660" i="66"/>
  <c r="F659" i="66"/>
  <c r="F658" i="66"/>
  <c r="F657" i="66"/>
  <c r="F656" i="66"/>
  <c r="F655" i="66"/>
  <c r="F654" i="66"/>
  <c r="F653" i="66"/>
  <c r="F652" i="66"/>
  <c r="F651" i="66"/>
  <c r="F650" i="66"/>
  <c r="F649" i="66"/>
  <c r="F648" i="66"/>
  <c r="F647" i="66"/>
  <c r="F646" i="66"/>
  <c r="F645" i="66"/>
  <c r="F644" i="66"/>
  <c r="F643" i="66"/>
  <c r="F642" i="66"/>
  <c r="F641" i="66"/>
  <c r="F640" i="66"/>
  <c r="F639" i="66"/>
  <c r="F638" i="66"/>
  <c r="F637" i="66"/>
  <c r="F636" i="66"/>
  <c r="F635" i="66"/>
  <c r="F634" i="66"/>
  <c r="F633" i="66"/>
  <c r="F632" i="66"/>
  <c r="F631" i="66"/>
  <c r="F630" i="66"/>
  <c r="F629" i="66"/>
  <c r="F628" i="66"/>
  <c r="F627" i="66"/>
  <c r="F626" i="66"/>
  <c r="F625" i="66"/>
  <c r="F624" i="66"/>
  <c r="F623" i="66"/>
  <c r="F622" i="66"/>
  <c r="F621" i="66"/>
  <c r="F620" i="66"/>
  <c r="F619" i="66"/>
  <c r="F618" i="66"/>
  <c r="F617" i="66"/>
  <c r="F616" i="66"/>
  <c r="F615" i="66"/>
  <c r="F614" i="66"/>
  <c r="F613" i="66"/>
  <c r="F612" i="66"/>
  <c r="F611" i="66"/>
  <c r="F610" i="66"/>
  <c r="F609" i="66"/>
  <c r="F608" i="66"/>
  <c r="F607" i="66"/>
  <c r="F606" i="66"/>
  <c r="F605" i="66"/>
  <c r="F604" i="66"/>
  <c r="F603" i="66"/>
  <c r="F602" i="66"/>
  <c r="F601" i="66"/>
  <c r="F600" i="66"/>
  <c r="F599" i="66"/>
  <c r="F598" i="66"/>
  <c r="F597" i="66"/>
  <c r="F596" i="66"/>
  <c r="F595" i="66"/>
  <c r="F594" i="66"/>
  <c r="F593" i="66"/>
  <c r="F592" i="66"/>
  <c r="F591" i="66"/>
  <c r="F590" i="66"/>
  <c r="F589" i="66"/>
  <c r="F588" i="66"/>
  <c r="F587" i="66"/>
  <c r="F586" i="66"/>
  <c r="F585" i="66"/>
  <c r="F584" i="66"/>
  <c r="F583" i="66"/>
  <c r="F582" i="66"/>
  <c r="F581" i="66"/>
  <c r="F580" i="66"/>
  <c r="F579" i="66"/>
  <c r="F578" i="66"/>
  <c r="F577" i="66"/>
  <c r="F576" i="66"/>
  <c r="F575" i="66"/>
  <c r="F574" i="66"/>
  <c r="F573" i="66"/>
  <c r="F572" i="66"/>
  <c r="F571" i="66"/>
  <c r="F570" i="66"/>
  <c r="F569" i="66"/>
  <c r="F568" i="66"/>
  <c r="F567" i="66"/>
  <c r="F566" i="66"/>
  <c r="F565" i="66"/>
  <c r="F564" i="66"/>
  <c r="F563" i="66"/>
  <c r="F562" i="66"/>
  <c r="F561" i="66"/>
  <c r="F560" i="66"/>
  <c r="F559" i="66"/>
  <c r="F558" i="66"/>
  <c r="F557" i="66"/>
  <c r="F556" i="66"/>
  <c r="F555" i="66"/>
  <c r="F554" i="66"/>
  <c r="F553" i="66"/>
  <c r="F552" i="66"/>
  <c r="F551" i="66"/>
  <c r="F550" i="66"/>
  <c r="F549" i="66"/>
  <c r="F548" i="66"/>
  <c r="F547" i="66"/>
  <c r="F546" i="66"/>
  <c r="F545" i="66"/>
  <c r="F544" i="66"/>
  <c r="F543" i="66"/>
  <c r="F542" i="66"/>
  <c r="F541" i="66"/>
  <c r="F540" i="66"/>
  <c r="F539" i="66"/>
  <c r="F538" i="66"/>
  <c r="F537" i="66"/>
  <c r="F536" i="66"/>
  <c r="F535" i="66"/>
  <c r="F534" i="66"/>
  <c r="F533" i="66"/>
  <c r="F532" i="66"/>
  <c r="F531" i="66"/>
  <c r="F530" i="66"/>
  <c r="F529" i="66"/>
  <c r="F528" i="66"/>
  <c r="F527" i="66"/>
  <c r="F526" i="66"/>
  <c r="F525" i="66"/>
  <c r="F524" i="66"/>
  <c r="F523" i="66"/>
  <c r="F522" i="66"/>
  <c r="F521" i="66"/>
  <c r="F520" i="66"/>
  <c r="F519" i="66"/>
  <c r="F518" i="66"/>
  <c r="F517" i="66"/>
  <c r="F516" i="66"/>
  <c r="F515" i="66"/>
  <c r="F514" i="66"/>
  <c r="F513" i="66"/>
  <c r="F512" i="66"/>
  <c r="F511" i="66"/>
  <c r="F510" i="66"/>
  <c r="F509" i="66"/>
  <c r="F508" i="66"/>
  <c r="F507" i="66"/>
  <c r="F506" i="66"/>
  <c r="F505" i="66"/>
  <c r="F504" i="66"/>
  <c r="F503" i="66"/>
  <c r="F502" i="66"/>
  <c r="F501" i="66"/>
  <c r="F500" i="66"/>
  <c r="F499" i="66"/>
  <c r="F498" i="66"/>
  <c r="F497" i="66"/>
  <c r="F496" i="66"/>
  <c r="F495" i="66"/>
  <c r="F494" i="66"/>
  <c r="F493" i="66"/>
  <c r="F492" i="66"/>
  <c r="F491" i="66"/>
  <c r="F490" i="66"/>
  <c r="F489" i="66"/>
  <c r="F488" i="66"/>
  <c r="F487" i="66"/>
  <c r="F486" i="66"/>
  <c r="F485" i="66"/>
  <c r="F484" i="66"/>
  <c r="F483" i="66"/>
  <c r="F482" i="66"/>
  <c r="F481" i="66"/>
  <c r="F480" i="66"/>
  <c r="F479" i="66"/>
  <c r="F478" i="66"/>
  <c r="F477" i="66"/>
  <c r="F476" i="66"/>
  <c r="F475" i="66"/>
  <c r="F474" i="66"/>
  <c r="F473" i="66"/>
  <c r="F472" i="66"/>
  <c r="F471" i="66"/>
  <c r="F470" i="66"/>
  <c r="F469" i="66"/>
  <c r="F468" i="66"/>
  <c r="F467" i="66"/>
  <c r="F466" i="66"/>
  <c r="F465" i="66"/>
  <c r="F464" i="66"/>
  <c r="F463" i="66"/>
  <c r="F462" i="66"/>
  <c r="F461" i="66"/>
  <c r="F460" i="66"/>
  <c r="F459" i="66"/>
  <c r="F458" i="66"/>
  <c r="F457" i="66"/>
  <c r="F456" i="66"/>
  <c r="F455" i="66"/>
  <c r="F454" i="66"/>
  <c r="F453" i="66"/>
  <c r="F452" i="66"/>
  <c r="F451" i="66"/>
  <c r="F450" i="66"/>
  <c r="F449" i="66"/>
  <c r="F448" i="66"/>
  <c r="F447" i="66"/>
  <c r="F446" i="66"/>
  <c r="F445" i="66"/>
  <c r="F444" i="66"/>
  <c r="F443" i="66"/>
  <c r="F442" i="66"/>
  <c r="F441" i="66"/>
  <c r="F440" i="66"/>
  <c r="F439" i="66"/>
  <c r="F438" i="66"/>
  <c r="F437" i="66"/>
  <c r="F436" i="66"/>
  <c r="F435" i="66"/>
  <c r="F434" i="66"/>
  <c r="F433" i="66"/>
  <c r="F432" i="66"/>
  <c r="F431" i="66"/>
  <c r="F430" i="66"/>
  <c r="F429" i="66"/>
  <c r="F428" i="66"/>
  <c r="F427" i="66"/>
  <c r="F426" i="66"/>
  <c r="F425" i="66"/>
  <c r="F424" i="66"/>
  <c r="F423" i="66"/>
  <c r="F422" i="66"/>
  <c r="F421" i="66"/>
  <c r="F420" i="66"/>
  <c r="F419" i="66"/>
  <c r="F418" i="66"/>
  <c r="F417" i="66"/>
  <c r="F416" i="66"/>
  <c r="F415" i="66"/>
  <c r="F414" i="66"/>
  <c r="F413" i="66"/>
  <c r="F412" i="66"/>
  <c r="F411" i="66"/>
  <c r="F410" i="66"/>
  <c r="F409" i="66"/>
  <c r="F408" i="66"/>
  <c r="F407" i="66"/>
  <c r="F406" i="66"/>
  <c r="F405" i="66"/>
  <c r="F404" i="66"/>
  <c r="F403" i="66"/>
  <c r="F402" i="66"/>
  <c r="F401" i="66"/>
  <c r="F400" i="66"/>
  <c r="F399" i="66"/>
  <c r="F398" i="66"/>
  <c r="F397" i="66"/>
  <c r="F396" i="66"/>
  <c r="F395" i="66"/>
  <c r="F394" i="66"/>
  <c r="F393" i="66"/>
  <c r="F392" i="66"/>
  <c r="F391" i="66"/>
  <c r="F390" i="66"/>
  <c r="F389" i="66"/>
  <c r="F388" i="66"/>
  <c r="F387" i="66"/>
  <c r="F386" i="66"/>
  <c r="F385" i="66"/>
  <c r="F384" i="66"/>
  <c r="F383" i="66"/>
  <c r="F382" i="66"/>
  <c r="F381" i="66"/>
  <c r="F380" i="66"/>
  <c r="F379" i="66"/>
  <c r="F378" i="66"/>
  <c r="F377" i="66"/>
  <c r="F376" i="66"/>
  <c r="F375" i="66"/>
  <c r="F374" i="66"/>
  <c r="F373" i="66"/>
  <c r="F372" i="66"/>
  <c r="F371" i="66"/>
  <c r="F370" i="66"/>
  <c r="F369" i="66"/>
  <c r="F368" i="66"/>
  <c r="F367" i="66"/>
  <c r="F366" i="66"/>
  <c r="F365" i="66"/>
  <c r="F364" i="66"/>
  <c r="F363" i="66"/>
  <c r="F362" i="66"/>
  <c r="F361" i="66"/>
  <c r="F360" i="66"/>
  <c r="F359" i="66"/>
  <c r="F358" i="66"/>
  <c r="F357" i="66"/>
  <c r="F356" i="66"/>
  <c r="F355" i="66"/>
  <c r="F354" i="66"/>
  <c r="F353" i="66"/>
  <c r="F352" i="66"/>
  <c r="F351" i="66"/>
  <c r="F350" i="66"/>
  <c r="F349" i="66"/>
  <c r="F348" i="66"/>
  <c r="F347" i="66"/>
  <c r="F346" i="66"/>
  <c r="F345" i="66"/>
  <c r="F344" i="66"/>
  <c r="F343" i="66"/>
  <c r="F342" i="66"/>
  <c r="F341" i="66"/>
  <c r="F340" i="66"/>
  <c r="F339" i="66"/>
  <c r="F338" i="66"/>
  <c r="F337" i="66"/>
  <c r="F336" i="66"/>
  <c r="F335" i="66"/>
  <c r="F334" i="66"/>
  <c r="F333" i="66"/>
  <c r="F332" i="66"/>
  <c r="F331" i="66"/>
  <c r="F330" i="66"/>
  <c r="F329" i="66"/>
  <c r="F328" i="66"/>
  <c r="F327" i="66"/>
  <c r="F326" i="66"/>
  <c r="F325" i="66"/>
  <c r="F324" i="66"/>
  <c r="F323" i="66"/>
  <c r="F322" i="66"/>
  <c r="F321" i="66"/>
  <c r="F320" i="66"/>
  <c r="F319" i="66"/>
  <c r="F318" i="66"/>
  <c r="F317" i="66"/>
  <c r="F316" i="66"/>
  <c r="F315" i="66"/>
  <c r="F314" i="66"/>
  <c r="F313" i="66"/>
  <c r="F312" i="66"/>
  <c r="F311" i="66"/>
  <c r="F310" i="66"/>
  <c r="F309" i="66"/>
  <c r="F308" i="66"/>
  <c r="F307" i="66"/>
  <c r="F306" i="66"/>
  <c r="F305" i="66"/>
  <c r="F304" i="66"/>
  <c r="F303" i="66"/>
  <c r="F302" i="66"/>
  <c r="F301" i="66"/>
  <c r="F300" i="66"/>
  <c r="F299" i="66"/>
  <c r="F298" i="66"/>
  <c r="F297" i="66"/>
  <c r="F296" i="66"/>
  <c r="F295" i="66"/>
  <c r="F294" i="66"/>
  <c r="F293" i="66"/>
  <c r="F292" i="66"/>
  <c r="F291" i="66"/>
  <c r="F290" i="66"/>
  <c r="F289" i="66"/>
  <c r="F288" i="66"/>
  <c r="F287" i="66"/>
  <c r="F286" i="66"/>
  <c r="F285" i="66"/>
  <c r="F284" i="66"/>
  <c r="F283" i="66"/>
  <c r="F282" i="66"/>
  <c r="F281" i="66"/>
  <c r="F280" i="66"/>
  <c r="F279" i="66"/>
  <c r="F278" i="66"/>
  <c r="F277" i="66"/>
  <c r="F276" i="66"/>
  <c r="F275" i="66"/>
  <c r="F274" i="66"/>
  <c r="F273" i="66"/>
  <c r="F272" i="66"/>
  <c r="F271" i="66"/>
  <c r="F270" i="66"/>
  <c r="F269" i="66"/>
  <c r="F268" i="66"/>
  <c r="F267" i="66"/>
  <c r="F266" i="66"/>
  <c r="F265" i="66"/>
  <c r="F264" i="66"/>
  <c r="F263" i="66"/>
  <c r="F262" i="66"/>
  <c r="F261" i="66"/>
  <c r="F260" i="66"/>
  <c r="F259" i="66"/>
  <c r="F258" i="66"/>
  <c r="F257" i="66"/>
  <c r="F256" i="66"/>
  <c r="F255" i="66"/>
  <c r="F254" i="66"/>
  <c r="F253" i="66"/>
  <c r="F252" i="66"/>
  <c r="F251" i="66"/>
  <c r="F250" i="66"/>
  <c r="F249" i="66"/>
  <c r="F248" i="66"/>
  <c r="F247" i="66"/>
  <c r="F246" i="66"/>
  <c r="F245" i="66"/>
  <c r="F244" i="66"/>
  <c r="F243" i="66"/>
  <c r="F242" i="66"/>
  <c r="F241" i="66"/>
  <c r="F240" i="66"/>
  <c r="F239" i="66"/>
  <c r="F238" i="66"/>
  <c r="F237" i="66"/>
  <c r="F236" i="66"/>
  <c r="F235" i="66"/>
  <c r="F234" i="66"/>
  <c r="F233" i="66"/>
  <c r="F232" i="66"/>
  <c r="F231" i="66"/>
  <c r="F230" i="66"/>
  <c r="F229" i="66"/>
  <c r="F228" i="66"/>
  <c r="F227" i="66"/>
  <c r="F226" i="66"/>
  <c r="F225" i="66"/>
  <c r="F224" i="66"/>
  <c r="F223" i="66"/>
  <c r="F222" i="66"/>
  <c r="F221" i="66"/>
  <c r="F220" i="66"/>
  <c r="F219" i="66"/>
  <c r="F218" i="66"/>
  <c r="F217" i="66"/>
  <c r="F216" i="66"/>
  <c r="F215" i="66"/>
  <c r="F214" i="66"/>
  <c r="F213" i="66"/>
  <c r="F212" i="66"/>
  <c r="F211" i="66"/>
  <c r="F210" i="66"/>
  <c r="F209" i="66"/>
  <c r="F208" i="66"/>
  <c r="F207" i="66"/>
  <c r="F206" i="66"/>
  <c r="F205" i="66"/>
  <c r="F204" i="66"/>
  <c r="F203" i="66"/>
  <c r="F202" i="66"/>
  <c r="F201" i="66"/>
  <c r="F200" i="66"/>
  <c r="F199" i="66"/>
  <c r="F198" i="66"/>
  <c r="F197" i="66"/>
  <c r="F196" i="66"/>
  <c r="F195" i="66"/>
  <c r="F194" i="66"/>
  <c r="F193" i="66"/>
  <c r="F192" i="66"/>
  <c r="F191" i="66"/>
  <c r="F190" i="66"/>
  <c r="F189" i="66"/>
  <c r="F188" i="66"/>
  <c r="F187" i="66"/>
  <c r="F186" i="66"/>
  <c r="F185" i="66"/>
  <c r="F184" i="66"/>
  <c r="F183" i="66"/>
  <c r="F182" i="66"/>
  <c r="F181" i="66"/>
  <c r="F180" i="66"/>
  <c r="F179" i="66"/>
  <c r="F178" i="66"/>
  <c r="F177" i="66"/>
  <c r="F176" i="66"/>
  <c r="F175" i="66"/>
  <c r="F174" i="66"/>
  <c r="F173" i="66"/>
  <c r="F172" i="66"/>
  <c r="F171" i="66"/>
  <c r="F170" i="66"/>
  <c r="F169" i="66"/>
  <c r="F168" i="66"/>
  <c r="F167" i="66"/>
  <c r="F166" i="66"/>
  <c r="F165" i="66"/>
  <c r="F164" i="66"/>
  <c r="F163" i="66"/>
  <c r="F162" i="66"/>
  <c r="F161" i="66"/>
  <c r="F160" i="66"/>
  <c r="F159" i="66"/>
  <c r="F158" i="66"/>
  <c r="F157" i="66"/>
  <c r="F156" i="66"/>
  <c r="F155" i="66"/>
  <c r="F154" i="66"/>
  <c r="F153" i="66"/>
  <c r="F152" i="66"/>
  <c r="F151" i="66"/>
  <c r="F150" i="66"/>
  <c r="F149" i="66"/>
  <c r="F148" i="66"/>
  <c r="F147" i="66"/>
  <c r="F146" i="66"/>
  <c r="F145" i="66"/>
  <c r="F144" i="66"/>
  <c r="F143" i="66"/>
  <c r="F142" i="66"/>
  <c r="F141" i="66"/>
  <c r="F140" i="66"/>
  <c r="F139" i="66"/>
  <c r="F138" i="66"/>
  <c r="F137" i="66"/>
  <c r="F136" i="66"/>
  <c r="F135" i="66"/>
  <c r="F134" i="66"/>
  <c r="F133" i="66"/>
  <c r="F132" i="66"/>
  <c r="F131" i="66"/>
  <c r="F130" i="66"/>
  <c r="F129" i="66"/>
  <c r="F128" i="66"/>
  <c r="F127" i="66"/>
  <c r="F126" i="66"/>
  <c r="F125" i="66"/>
  <c r="F124" i="66"/>
  <c r="F123" i="66"/>
  <c r="F122" i="66"/>
  <c r="F121" i="66"/>
  <c r="F120" i="66"/>
  <c r="F119" i="66"/>
  <c r="F118" i="66"/>
  <c r="F117" i="66"/>
  <c r="F116" i="66"/>
  <c r="F115" i="66"/>
  <c r="F114" i="66"/>
  <c r="F113" i="66"/>
  <c r="F112" i="66"/>
  <c r="F111" i="66"/>
  <c r="F110" i="66"/>
  <c r="F109" i="66"/>
  <c r="F108" i="66"/>
  <c r="F107" i="66"/>
  <c r="F106" i="66"/>
  <c r="F105" i="66"/>
  <c r="F104" i="66"/>
  <c r="F103" i="66"/>
  <c r="F102" i="66"/>
  <c r="F101" i="66"/>
  <c r="F100" i="66"/>
  <c r="F99" i="66"/>
  <c r="F98" i="66"/>
  <c r="F97" i="66"/>
  <c r="F96" i="66"/>
  <c r="F95" i="66"/>
  <c r="F94" i="66"/>
  <c r="F93" i="66"/>
  <c r="F92" i="66"/>
  <c r="F91" i="66"/>
  <c r="F90" i="66"/>
  <c r="F89" i="66"/>
  <c r="F88" i="66"/>
  <c r="F87" i="66"/>
  <c r="F86" i="66"/>
  <c r="F85" i="66"/>
  <c r="F84" i="66"/>
  <c r="F83" i="66"/>
  <c r="F82" i="66"/>
  <c r="F81" i="66"/>
  <c r="F80" i="66"/>
  <c r="F79" i="66"/>
  <c r="F78" i="66"/>
  <c r="F77" i="66"/>
  <c r="F76" i="66"/>
  <c r="F75" i="66"/>
  <c r="F74" i="66"/>
  <c r="F73" i="66"/>
  <c r="F72" i="66"/>
  <c r="F71" i="66"/>
  <c r="F70" i="66"/>
  <c r="F69" i="66"/>
  <c r="F68" i="66"/>
  <c r="F67" i="66"/>
  <c r="F66" i="66"/>
  <c r="F65" i="66"/>
  <c r="F64" i="66"/>
  <c r="F63" i="66"/>
  <c r="F62" i="66"/>
  <c r="F61" i="66"/>
  <c r="F60" i="66"/>
  <c r="F59" i="66"/>
  <c r="F58" i="66"/>
  <c r="F57" i="66"/>
  <c r="F56" i="66"/>
  <c r="F55" i="66"/>
  <c r="F54" i="66"/>
  <c r="F53" i="66"/>
  <c r="F52" i="66"/>
  <c r="F51" i="66"/>
  <c r="F50" i="66"/>
  <c r="F49" i="66"/>
  <c r="F48" i="66"/>
  <c r="F47" i="66"/>
  <c r="F46" i="66"/>
  <c r="F45" i="66"/>
  <c r="F44" i="66"/>
  <c r="F43" i="66"/>
  <c r="F42" i="66"/>
  <c r="F41" i="66"/>
  <c r="F40" i="66"/>
  <c r="F39" i="66"/>
  <c r="F38" i="66"/>
  <c r="F37" i="66"/>
  <c r="F36" i="66"/>
  <c r="F35" i="66"/>
  <c r="F34" i="66"/>
  <c r="F33" i="66"/>
  <c r="F32" i="66"/>
  <c r="F31" i="66"/>
  <c r="F30" i="66"/>
  <c r="F29" i="66"/>
  <c r="F28" i="66"/>
  <c r="F27" i="66"/>
  <c r="F26" i="66"/>
  <c r="F25" i="66"/>
  <c r="F24" i="66"/>
  <c r="F23" i="66"/>
  <c r="F22" i="66"/>
  <c r="F21" i="66"/>
  <c r="F20" i="66"/>
  <c r="F19" i="66"/>
  <c r="F18" i="66"/>
  <c r="F17" i="66"/>
  <c r="F16" i="66"/>
  <c r="F15" i="66"/>
  <c r="F14" i="66"/>
  <c r="F13" i="66"/>
  <c r="F12" i="66"/>
  <c r="F11" i="66"/>
  <c r="L10" i="66"/>
  <c r="F10" i="66"/>
  <c r="F9" i="66"/>
  <c r="F8" i="66"/>
  <c r="M7" i="66"/>
  <c r="L7" i="66"/>
  <c r="F7" i="66"/>
  <c r="M6" i="66"/>
  <c r="L6" i="66"/>
  <c r="F6" i="66"/>
  <c r="F5" i="66"/>
  <c r="J4" i="66"/>
  <c r="I4" i="66"/>
  <c r="F4" i="66"/>
  <c r="L3" i="66"/>
  <c r="J3" i="66"/>
  <c r="I3" i="66"/>
  <c r="F3" i="66"/>
  <c r="L2" i="66"/>
  <c r="J2" i="66"/>
  <c r="I2" i="66"/>
  <c r="F2" i="66"/>
  <c r="F721" i="68"/>
  <c r="F720" i="68"/>
  <c r="F719" i="68"/>
  <c r="F718" i="68"/>
  <c r="F717" i="68"/>
  <c r="F716" i="68"/>
  <c r="F715" i="68"/>
  <c r="F714" i="68"/>
  <c r="F713" i="68"/>
  <c r="F712" i="68"/>
  <c r="F711" i="68"/>
  <c r="F710" i="68"/>
  <c r="F709" i="68"/>
  <c r="F708" i="68"/>
  <c r="F707" i="68"/>
  <c r="F706" i="68"/>
  <c r="F705" i="68"/>
  <c r="F704" i="68"/>
  <c r="F703" i="68"/>
  <c r="F702" i="68"/>
  <c r="F701" i="68"/>
  <c r="F700" i="68"/>
  <c r="F699" i="68"/>
  <c r="F698" i="68"/>
  <c r="F697" i="68"/>
  <c r="F696" i="68"/>
  <c r="F695" i="68"/>
  <c r="F694" i="68"/>
  <c r="F693" i="68"/>
  <c r="F692" i="68"/>
  <c r="F691" i="68"/>
  <c r="F690" i="68"/>
  <c r="F689" i="68"/>
  <c r="F688" i="68"/>
  <c r="F687" i="68"/>
  <c r="F686" i="68"/>
  <c r="F685" i="68"/>
  <c r="F684" i="68"/>
  <c r="F683" i="68"/>
  <c r="F682" i="68"/>
  <c r="F681" i="68"/>
  <c r="F680" i="68"/>
  <c r="F679" i="68"/>
  <c r="F678" i="68"/>
  <c r="F677" i="68"/>
  <c r="F676" i="68"/>
  <c r="F675" i="68"/>
  <c r="F674" i="68"/>
  <c r="F673" i="68"/>
  <c r="F672" i="68"/>
  <c r="F671" i="68"/>
  <c r="F670" i="68"/>
  <c r="F669" i="68"/>
  <c r="F668" i="68"/>
  <c r="F667" i="68"/>
  <c r="F666" i="68"/>
  <c r="F665" i="68"/>
  <c r="F664" i="68"/>
  <c r="F663" i="68"/>
  <c r="F662" i="68"/>
  <c r="F661" i="68"/>
  <c r="F660" i="68"/>
  <c r="F659" i="68"/>
  <c r="F658" i="68"/>
  <c r="F657" i="68"/>
  <c r="F656" i="68"/>
  <c r="F655" i="68"/>
  <c r="F654" i="68"/>
  <c r="F653" i="68"/>
  <c r="F652" i="68"/>
  <c r="F651" i="68"/>
  <c r="F650" i="68"/>
  <c r="F649" i="68"/>
  <c r="F648" i="68"/>
  <c r="F647" i="68"/>
  <c r="F646" i="68"/>
  <c r="F645" i="68"/>
  <c r="F644" i="68"/>
  <c r="F643" i="68"/>
  <c r="F642" i="68"/>
  <c r="F641" i="68"/>
  <c r="F640" i="68"/>
  <c r="F639" i="68"/>
  <c r="F638" i="68"/>
  <c r="F637" i="68"/>
  <c r="F636" i="68"/>
  <c r="F635" i="68"/>
  <c r="F634" i="68"/>
  <c r="F633" i="68"/>
  <c r="F632" i="68"/>
  <c r="F631" i="68"/>
  <c r="F630" i="68"/>
  <c r="F629" i="68"/>
  <c r="F628" i="68"/>
  <c r="F627" i="68"/>
  <c r="F626" i="68"/>
  <c r="F625" i="68"/>
  <c r="F624" i="68"/>
  <c r="F623" i="68"/>
  <c r="F622" i="68"/>
  <c r="F621" i="68"/>
  <c r="F620" i="68"/>
  <c r="F619" i="68"/>
  <c r="F618" i="68"/>
  <c r="F617" i="68"/>
  <c r="F616" i="68"/>
  <c r="F615" i="68"/>
  <c r="F614" i="68"/>
  <c r="F613" i="68"/>
  <c r="F612" i="68"/>
  <c r="F611" i="68"/>
  <c r="F610" i="68"/>
  <c r="F609" i="68"/>
  <c r="F608" i="68"/>
  <c r="F607" i="68"/>
  <c r="F606" i="68"/>
  <c r="F605" i="68"/>
  <c r="F604" i="68"/>
  <c r="F603" i="68"/>
  <c r="F602" i="68"/>
  <c r="F601" i="68"/>
  <c r="F600" i="68"/>
  <c r="F599" i="68"/>
  <c r="F598" i="68"/>
  <c r="F597" i="68"/>
  <c r="F596" i="68"/>
  <c r="F595" i="68"/>
  <c r="F594" i="68"/>
  <c r="F593" i="68"/>
  <c r="F592" i="68"/>
  <c r="F591" i="68"/>
  <c r="F590" i="68"/>
  <c r="F589" i="68"/>
  <c r="F588" i="68"/>
  <c r="F587" i="68"/>
  <c r="F586" i="68"/>
  <c r="F585" i="68"/>
  <c r="F584" i="68"/>
  <c r="F583" i="68"/>
  <c r="F582" i="68"/>
  <c r="F581" i="68"/>
  <c r="F580" i="68"/>
  <c r="F579" i="68"/>
  <c r="F578" i="68"/>
  <c r="F577" i="68"/>
  <c r="F576" i="68"/>
  <c r="F575" i="68"/>
  <c r="F574" i="68"/>
  <c r="F573" i="68"/>
  <c r="F572" i="68"/>
  <c r="F571" i="68"/>
  <c r="F570" i="68"/>
  <c r="F569" i="68"/>
  <c r="F568" i="68"/>
  <c r="F567" i="68"/>
  <c r="F566" i="68"/>
  <c r="F565" i="68"/>
  <c r="F564" i="68"/>
  <c r="F563" i="68"/>
  <c r="F562" i="68"/>
  <c r="F561" i="68"/>
  <c r="F560" i="68"/>
  <c r="F559" i="68"/>
  <c r="F558" i="68"/>
  <c r="F557" i="68"/>
  <c r="F556" i="68"/>
  <c r="F555" i="68"/>
  <c r="F554" i="68"/>
  <c r="F553" i="68"/>
  <c r="F552" i="68"/>
  <c r="F551" i="68"/>
  <c r="F550" i="68"/>
  <c r="F549" i="68"/>
  <c r="F548" i="68"/>
  <c r="F547" i="68"/>
  <c r="F546" i="68"/>
  <c r="F545" i="68"/>
  <c r="F544" i="68"/>
  <c r="F543" i="68"/>
  <c r="F542" i="68"/>
  <c r="F541" i="68"/>
  <c r="F540" i="68"/>
  <c r="F539" i="68"/>
  <c r="F538" i="68"/>
  <c r="F537" i="68"/>
  <c r="F536" i="68"/>
  <c r="F535" i="68"/>
  <c r="F534" i="68"/>
  <c r="F533" i="68"/>
  <c r="F532" i="68"/>
  <c r="F531" i="68"/>
  <c r="F530" i="68"/>
  <c r="F529" i="68"/>
  <c r="F528" i="68"/>
  <c r="F527" i="68"/>
  <c r="F526" i="68"/>
  <c r="F525" i="68"/>
  <c r="F524" i="68"/>
  <c r="F523" i="68"/>
  <c r="F522" i="68"/>
  <c r="F521" i="68"/>
  <c r="F520" i="68"/>
  <c r="F519" i="68"/>
  <c r="F518" i="68"/>
  <c r="F517" i="68"/>
  <c r="F516" i="68"/>
  <c r="F515" i="68"/>
  <c r="F514" i="68"/>
  <c r="F513" i="68"/>
  <c r="F512" i="68"/>
  <c r="F511" i="68"/>
  <c r="F510" i="68"/>
  <c r="F509" i="68"/>
  <c r="F508" i="68"/>
  <c r="F507" i="68"/>
  <c r="F506" i="68"/>
  <c r="F505" i="68"/>
  <c r="F504" i="68"/>
  <c r="F503" i="68"/>
  <c r="F502" i="68"/>
  <c r="F501" i="68"/>
  <c r="F500" i="68"/>
  <c r="F499" i="68"/>
  <c r="F498" i="68"/>
  <c r="F497" i="68"/>
  <c r="F496" i="68"/>
  <c r="F495" i="68"/>
  <c r="F494" i="68"/>
  <c r="F493" i="68"/>
  <c r="F492" i="68"/>
  <c r="F491" i="68"/>
  <c r="F490" i="68"/>
  <c r="F489" i="68"/>
  <c r="F488" i="68"/>
  <c r="F487" i="68"/>
  <c r="F486" i="68"/>
  <c r="F485" i="68"/>
  <c r="F484" i="68"/>
  <c r="F483" i="68"/>
  <c r="F482" i="68"/>
  <c r="F481" i="68"/>
  <c r="F480" i="68"/>
  <c r="F479" i="68"/>
  <c r="F478" i="68"/>
  <c r="F477" i="68"/>
  <c r="F476" i="68"/>
  <c r="F475" i="68"/>
  <c r="F474" i="68"/>
  <c r="F473" i="68"/>
  <c r="F472" i="68"/>
  <c r="F471" i="68"/>
  <c r="F470" i="68"/>
  <c r="F469" i="68"/>
  <c r="F468" i="68"/>
  <c r="F467" i="68"/>
  <c r="F466" i="68"/>
  <c r="F465" i="68"/>
  <c r="F464" i="68"/>
  <c r="F463" i="68"/>
  <c r="F462" i="68"/>
  <c r="F461" i="68"/>
  <c r="F460" i="68"/>
  <c r="F459" i="68"/>
  <c r="F458" i="68"/>
  <c r="F457" i="68"/>
  <c r="F456" i="68"/>
  <c r="F455" i="68"/>
  <c r="F454" i="68"/>
  <c r="F453" i="68"/>
  <c r="F452" i="68"/>
  <c r="F451" i="68"/>
  <c r="F450" i="68"/>
  <c r="F449" i="68"/>
  <c r="F448" i="68"/>
  <c r="F447" i="68"/>
  <c r="F446" i="68"/>
  <c r="F445" i="68"/>
  <c r="F444" i="68"/>
  <c r="F443" i="68"/>
  <c r="F442" i="68"/>
  <c r="F441" i="68"/>
  <c r="F440" i="68"/>
  <c r="F439" i="68"/>
  <c r="F438" i="68"/>
  <c r="F437" i="68"/>
  <c r="F436" i="68"/>
  <c r="F435" i="68"/>
  <c r="F434" i="68"/>
  <c r="F433" i="68"/>
  <c r="F432" i="68"/>
  <c r="F431" i="68"/>
  <c r="F430" i="68"/>
  <c r="F429" i="68"/>
  <c r="F428" i="68"/>
  <c r="F427" i="68"/>
  <c r="F426" i="68"/>
  <c r="F425" i="68"/>
  <c r="F424" i="68"/>
  <c r="F423" i="68"/>
  <c r="F422" i="68"/>
  <c r="F421" i="68"/>
  <c r="F420" i="68"/>
  <c r="F419" i="68"/>
  <c r="F418" i="68"/>
  <c r="F417" i="68"/>
  <c r="F416" i="68"/>
  <c r="F415" i="68"/>
  <c r="F414" i="68"/>
  <c r="F413" i="68"/>
  <c r="F412" i="68"/>
  <c r="F411" i="68"/>
  <c r="F410" i="68"/>
  <c r="F409" i="68"/>
  <c r="F408" i="68"/>
  <c r="F407" i="68"/>
  <c r="F406" i="68"/>
  <c r="F405" i="68"/>
  <c r="F404" i="68"/>
  <c r="F403" i="68"/>
  <c r="F402" i="68"/>
  <c r="F401" i="68"/>
  <c r="F400" i="68"/>
  <c r="F399" i="68"/>
  <c r="F398" i="68"/>
  <c r="F397" i="68"/>
  <c r="F396" i="68"/>
  <c r="F395" i="68"/>
  <c r="F394" i="68"/>
  <c r="F393" i="68"/>
  <c r="F392" i="68"/>
  <c r="F391" i="68"/>
  <c r="F390" i="68"/>
  <c r="F389" i="68"/>
  <c r="F388" i="68"/>
  <c r="F387" i="68"/>
  <c r="F386" i="68"/>
  <c r="F385" i="68"/>
  <c r="F384" i="68"/>
  <c r="F383" i="68"/>
  <c r="F382" i="68"/>
  <c r="F381" i="68"/>
  <c r="F380" i="68"/>
  <c r="F379" i="68"/>
  <c r="F378" i="68"/>
  <c r="F377" i="68"/>
  <c r="F376" i="68"/>
  <c r="F375" i="68"/>
  <c r="F374" i="68"/>
  <c r="F373" i="68"/>
  <c r="F372" i="68"/>
  <c r="F371" i="68"/>
  <c r="F370" i="68"/>
  <c r="F369" i="68"/>
  <c r="F368" i="68"/>
  <c r="F367" i="68"/>
  <c r="F366" i="68"/>
  <c r="F365" i="68"/>
  <c r="F364" i="68"/>
  <c r="F363" i="68"/>
  <c r="F362" i="68"/>
  <c r="F361" i="68"/>
  <c r="F360" i="68"/>
  <c r="F359" i="68"/>
  <c r="F358" i="68"/>
  <c r="F357" i="68"/>
  <c r="F356" i="68"/>
  <c r="F355" i="68"/>
  <c r="F354" i="68"/>
  <c r="F353" i="68"/>
  <c r="F352" i="68"/>
  <c r="F351" i="68"/>
  <c r="F350" i="68"/>
  <c r="F349" i="68"/>
  <c r="F348" i="68"/>
  <c r="F347" i="68"/>
  <c r="F346" i="68"/>
  <c r="F345" i="68"/>
  <c r="F344" i="68"/>
  <c r="F343" i="68"/>
  <c r="F342" i="68"/>
  <c r="F341" i="68"/>
  <c r="F340" i="68"/>
  <c r="F339" i="68"/>
  <c r="F338" i="68"/>
  <c r="F337" i="68"/>
  <c r="F336" i="68"/>
  <c r="F335" i="68"/>
  <c r="F334" i="68"/>
  <c r="F333" i="68"/>
  <c r="F332" i="68"/>
  <c r="F331" i="68"/>
  <c r="F330" i="68"/>
  <c r="F329" i="68"/>
  <c r="F328" i="68"/>
  <c r="F327" i="68"/>
  <c r="F326" i="68"/>
  <c r="F325" i="68"/>
  <c r="F324" i="68"/>
  <c r="F323" i="68"/>
  <c r="F322" i="68"/>
  <c r="F321" i="68"/>
  <c r="F320" i="68"/>
  <c r="F319" i="68"/>
  <c r="F318" i="68"/>
  <c r="F317" i="68"/>
  <c r="F316" i="68"/>
  <c r="F315" i="68"/>
  <c r="F314" i="68"/>
  <c r="F313" i="68"/>
  <c r="F312" i="68"/>
  <c r="F311" i="68"/>
  <c r="F310" i="68"/>
  <c r="F309" i="68"/>
  <c r="F308" i="68"/>
  <c r="F307" i="68"/>
  <c r="F306" i="68"/>
  <c r="F305" i="68"/>
  <c r="F304" i="68"/>
  <c r="F303" i="68"/>
  <c r="F302" i="68"/>
  <c r="F301" i="68"/>
  <c r="F300" i="68"/>
  <c r="F299" i="68"/>
  <c r="F298" i="68"/>
  <c r="F297" i="68"/>
  <c r="F296" i="68"/>
  <c r="F295" i="68"/>
  <c r="F294" i="68"/>
  <c r="F293" i="68"/>
  <c r="F292" i="68"/>
  <c r="F291" i="68"/>
  <c r="F290" i="68"/>
  <c r="F289" i="68"/>
  <c r="F288" i="68"/>
  <c r="F287" i="68"/>
  <c r="F286" i="68"/>
  <c r="F285" i="68"/>
  <c r="F284" i="68"/>
  <c r="F283" i="68"/>
  <c r="F282" i="68"/>
  <c r="F281" i="68"/>
  <c r="F280" i="68"/>
  <c r="F279" i="68"/>
  <c r="F278" i="68"/>
  <c r="F277" i="68"/>
  <c r="F276" i="68"/>
  <c r="F275" i="68"/>
  <c r="F274" i="68"/>
  <c r="F273" i="68"/>
  <c r="F272" i="68"/>
  <c r="F271" i="68"/>
  <c r="F270" i="68"/>
  <c r="F269" i="68"/>
  <c r="F268" i="68"/>
  <c r="F267" i="68"/>
  <c r="F266" i="68"/>
  <c r="F265" i="68"/>
  <c r="F264" i="68"/>
  <c r="F263" i="68"/>
  <c r="F262" i="68"/>
  <c r="F261" i="68"/>
  <c r="F260" i="68"/>
  <c r="F259" i="68"/>
  <c r="F258" i="68"/>
  <c r="F257" i="68"/>
  <c r="F256" i="68"/>
  <c r="F255" i="68"/>
  <c r="F254" i="68"/>
  <c r="F253" i="68"/>
  <c r="F252" i="68"/>
  <c r="F251" i="68"/>
  <c r="F250" i="68"/>
  <c r="F249" i="68"/>
  <c r="F248" i="68"/>
  <c r="F247" i="68"/>
  <c r="F246" i="68"/>
  <c r="F245" i="68"/>
  <c r="F244" i="68"/>
  <c r="F243" i="68"/>
  <c r="F242" i="68"/>
  <c r="F241" i="68"/>
  <c r="F240" i="68"/>
  <c r="F239" i="68"/>
  <c r="F238" i="68"/>
  <c r="F237" i="68"/>
  <c r="F236" i="68"/>
  <c r="F235" i="68"/>
  <c r="F234" i="68"/>
  <c r="F233" i="68"/>
  <c r="F232" i="68"/>
  <c r="F231" i="68"/>
  <c r="F230" i="68"/>
  <c r="F229" i="68"/>
  <c r="F228" i="68"/>
  <c r="F227" i="68"/>
  <c r="F226" i="68"/>
  <c r="F225" i="68"/>
  <c r="F224" i="68"/>
  <c r="F223" i="68"/>
  <c r="F222" i="68"/>
  <c r="F221" i="68"/>
  <c r="F220" i="68"/>
  <c r="F219" i="68"/>
  <c r="F218" i="68"/>
  <c r="F217" i="68"/>
  <c r="F216" i="68"/>
  <c r="F215" i="68"/>
  <c r="F214" i="68"/>
  <c r="F213" i="68"/>
  <c r="F212" i="68"/>
  <c r="F211" i="68"/>
  <c r="F210" i="68"/>
  <c r="F209" i="68"/>
  <c r="F208" i="68"/>
  <c r="F207" i="68"/>
  <c r="F206" i="68"/>
  <c r="F205" i="68"/>
  <c r="F204" i="68"/>
  <c r="F203" i="68"/>
  <c r="F202" i="68"/>
  <c r="F201" i="68"/>
  <c r="F200" i="68"/>
  <c r="F199" i="68"/>
  <c r="F198" i="68"/>
  <c r="F197" i="68"/>
  <c r="F196" i="68"/>
  <c r="F195" i="68"/>
  <c r="F194" i="68"/>
  <c r="F193" i="68"/>
  <c r="F192" i="68"/>
  <c r="F191" i="68"/>
  <c r="F190" i="68"/>
  <c r="F189" i="68"/>
  <c r="F188" i="68"/>
  <c r="F187" i="68"/>
  <c r="F186" i="68"/>
  <c r="F185" i="68"/>
  <c r="F184" i="68"/>
  <c r="F183" i="68"/>
  <c r="F182" i="68"/>
  <c r="F181" i="68"/>
  <c r="F180" i="68"/>
  <c r="F179" i="68"/>
  <c r="F178" i="68"/>
  <c r="F177" i="68"/>
  <c r="F176" i="68"/>
  <c r="F175" i="68"/>
  <c r="F174" i="68"/>
  <c r="F173" i="68"/>
  <c r="F172" i="68"/>
  <c r="F171" i="68"/>
  <c r="F170" i="68"/>
  <c r="F169" i="68"/>
  <c r="F168" i="68"/>
  <c r="F167" i="68"/>
  <c r="F166" i="68"/>
  <c r="F165" i="68"/>
  <c r="F164" i="68"/>
  <c r="F163" i="68"/>
  <c r="F162" i="68"/>
  <c r="F161" i="68"/>
  <c r="F160" i="68"/>
  <c r="F159" i="68"/>
  <c r="F158" i="68"/>
  <c r="F157" i="68"/>
  <c r="F156" i="68"/>
  <c r="F155" i="68"/>
  <c r="F154" i="68"/>
  <c r="F153" i="68"/>
  <c r="F152" i="68"/>
  <c r="F151" i="68"/>
  <c r="F150" i="68"/>
  <c r="F149" i="68"/>
  <c r="F148" i="68"/>
  <c r="F147" i="68"/>
  <c r="F146" i="68"/>
  <c r="F145" i="68"/>
  <c r="F144" i="68"/>
  <c r="F143" i="68"/>
  <c r="F142" i="68"/>
  <c r="F141" i="68"/>
  <c r="F140" i="68"/>
  <c r="F139" i="68"/>
  <c r="F138" i="68"/>
  <c r="F137" i="68"/>
  <c r="F136" i="68"/>
  <c r="F135" i="68"/>
  <c r="F134" i="68"/>
  <c r="F133" i="68"/>
  <c r="F132" i="68"/>
  <c r="F131" i="68"/>
  <c r="F130" i="68"/>
  <c r="F129" i="68"/>
  <c r="F128" i="68"/>
  <c r="F127" i="68"/>
  <c r="F126" i="68"/>
  <c r="F125" i="68"/>
  <c r="F124" i="68"/>
  <c r="F123" i="68"/>
  <c r="F122" i="68"/>
  <c r="F121" i="68"/>
  <c r="F120" i="68"/>
  <c r="F119" i="68"/>
  <c r="F118" i="68"/>
  <c r="F117" i="68"/>
  <c r="F116" i="68"/>
  <c r="F115" i="68"/>
  <c r="F114" i="68"/>
  <c r="F113" i="68"/>
  <c r="F112" i="68"/>
  <c r="F111" i="68"/>
  <c r="F110" i="68"/>
  <c r="F109" i="68"/>
  <c r="F108" i="68"/>
  <c r="F107" i="68"/>
  <c r="F106" i="68"/>
  <c r="F105" i="68"/>
  <c r="F104" i="68"/>
  <c r="F103" i="68"/>
  <c r="F102" i="68"/>
  <c r="F101" i="68"/>
  <c r="F100" i="68"/>
  <c r="F99" i="68"/>
  <c r="F98" i="68"/>
  <c r="F97" i="68"/>
  <c r="F96" i="68"/>
  <c r="F95" i="68"/>
  <c r="F94" i="68"/>
  <c r="F93" i="68"/>
  <c r="F92" i="68"/>
  <c r="F91" i="68"/>
  <c r="F90" i="68"/>
  <c r="F89" i="68"/>
  <c r="F88" i="68"/>
  <c r="F87" i="68"/>
  <c r="F86" i="68"/>
  <c r="F85" i="68"/>
  <c r="F84" i="68"/>
  <c r="F83" i="68"/>
  <c r="F82" i="68"/>
  <c r="F81" i="68"/>
  <c r="F80" i="68"/>
  <c r="F79" i="68"/>
  <c r="F78" i="68"/>
  <c r="F77" i="68"/>
  <c r="F76" i="68"/>
  <c r="F75" i="68"/>
  <c r="F74" i="68"/>
  <c r="F73" i="68"/>
  <c r="F72" i="68"/>
  <c r="F71" i="68"/>
  <c r="F70" i="68"/>
  <c r="F69" i="68"/>
  <c r="F68" i="68"/>
  <c r="F67" i="68"/>
  <c r="F66" i="68"/>
  <c r="F65" i="68"/>
  <c r="F64" i="68"/>
  <c r="F63" i="68"/>
  <c r="F62" i="68"/>
  <c r="F61" i="68"/>
  <c r="F60" i="68"/>
  <c r="F59" i="68"/>
  <c r="F58" i="68"/>
  <c r="F57" i="68"/>
  <c r="F56" i="68"/>
  <c r="F55" i="68"/>
  <c r="F54" i="68"/>
  <c r="F53" i="68"/>
  <c r="F52" i="68"/>
  <c r="F51" i="68"/>
  <c r="F50" i="68"/>
  <c r="F49" i="68"/>
  <c r="F48" i="68"/>
  <c r="F47" i="68"/>
  <c r="F46" i="68"/>
  <c r="F45" i="68"/>
  <c r="F44" i="68"/>
  <c r="F43" i="68"/>
  <c r="F42" i="68"/>
  <c r="F41" i="68"/>
  <c r="F40" i="68"/>
  <c r="F39" i="68"/>
  <c r="F38" i="68"/>
  <c r="F37" i="68"/>
  <c r="F36" i="68"/>
  <c r="F35" i="68"/>
  <c r="F34" i="68"/>
  <c r="F33" i="68"/>
  <c r="F32" i="68"/>
  <c r="F31" i="68"/>
  <c r="F30" i="68"/>
  <c r="F29" i="68"/>
  <c r="F28" i="68"/>
  <c r="F27" i="68"/>
  <c r="F26" i="68"/>
  <c r="F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L10" i="68"/>
  <c r="F10" i="68"/>
  <c r="F9" i="68"/>
  <c r="F8" i="68"/>
  <c r="M7" i="68"/>
  <c r="L7" i="68"/>
  <c r="F7" i="68"/>
  <c r="M6" i="68"/>
  <c r="L6" i="68"/>
  <c r="F6" i="68"/>
  <c r="F5" i="68"/>
  <c r="J4" i="68"/>
  <c r="I4" i="68"/>
  <c r="F4" i="68"/>
  <c r="L3" i="68"/>
  <c r="J3" i="68"/>
  <c r="I3" i="68"/>
  <c r="F3" i="68"/>
  <c r="L2" i="68"/>
  <c r="J2" i="68"/>
  <c r="I2" i="68"/>
  <c r="F2" i="6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04B90CA-1E83-49C5-B351-897895186752}" keepAlive="1" name="Query - RTO" description="Connection to the 'RTO' query in the workbook." type="5" refreshedVersion="8" background="1" saveData="1">
    <dbPr connection="Provider=Microsoft.Mashup.OleDb.1;Data Source=$Workbook$;Location=RTO;Extended Properties=&quot;&quot;" command="SELECT * FROM [RTO]"/>
  </connection>
  <connection id="2" xr16:uid="{AD0939AF-9453-4217-B709-F01DD80E16D8}" keepAlive="1" name="Query - RTO (10)" description="Connection to the 'RTO (10)' query in the workbook." type="5" refreshedVersion="0" background="1">
    <dbPr connection="Provider=Microsoft.Mashup.OleDb.1;Data Source=$Workbook$;Location=&quot;RTO (10)&quot;;Extended Properties=&quot;&quot;" command="SELECT * FROM [RTO (10)]"/>
  </connection>
  <connection id="3" xr16:uid="{2308F711-49EE-423A-91B8-C5560788957B}" keepAlive="1" name="Query - RTO (11)" description="Connection to the 'RTO (11)' query in the workbook." type="5" refreshedVersion="8" background="1" saveData="1">
    <dbPr connection="Provider=Microsoft.Mashup.OleDb.1;Data Source=$Workbook$;Location=&quot;RTO (11)&quot;;Extended Properties=&quot;&quot;" command="SELECT * FROM [RTO (11)]"/>
  </connection>
  <connection id="4" xr16:uid="{BA790697-3003-4A10-BBC6-78E67DCEB73A}" keepAlive="1" name="Query - RTO (12)" description="Connection to the 'RTO (12)' query in the workbook." type="5" refreshedVersion="0" background="1">
    <dbPr connection="Provider=Microsoft.Mashup.OleDb.1;Data Source=$Workbook$;Location=&quot;RTO (12)&quot;;Extended Properties=&quot;&quot;" command="SELECT * FROM [RTO (12)]"/>
  </connection>
  <connection id="5" xr16:uid="{EA810AE4-67B0-41ED-ABFE-7DCADA568FCD}" keepAlive="1" name="Query - RTO (13)" description="Connection to the 'RTO (13)' query in the workbook." type="5" refreshedVersion="8" background="1" saveData="1">
    <dbPr connection="Provider=Microsoft.Mashup.OleDb.1;Data Source=$Workbook$;Location=&quot;RTO (13)&quot;;Extended Properties=&quot;&quot;" command="SELECT * FROM [RTO (13)]"/>
  </connection>
  <connection id="6" xr16:uid="{A6570213-FC8A-4A52-86B4-5FE714466F70}" keepAlive="1" name="Query - RTO (14)" description="Connection to the 'RTO (14)' query in the workbook." type="5" refreshedVersion="8" background="1" saveData="1">
    <dbPr connection="Provider=Microsoft.Mashup.OleDb.1;Data Source=$Workbook$;Location=&quot;RTO (14)&quot;;Extended Properties=&quot;&quot;" command="SELECT * FROM [RTO (14)]"/>
  </connection>
  <connection id="7" xr16:uid="{53A63283-D7F8-494B-8B16-1C2B410051A7}" keepAlive="1" name="Query - RTO (15)" description="Connection to the 'RTO (15)' query in the workbook." type="5" refreshedVersion="8" background="1" saveData="1">
    <dbPr connection="Provider=Microsoft.Mashup.OleDb.1;Data Source=$Workbook$;Location=&quot;RTO (15)&quot;;Extended Properties=&quot;&quot;" command="SELECT * FROM [RTO (15)]"/>
  </connection>
  <connection id="8" xr16:uid="{CD950797-76BE-4FEB-AB34-B2317DD143E1}" keepAlive="1" name="Query - RTO (16)" description="Connection to the 'RTO (16)' query in the workbook." type="5" refreshedVersion="0" background="1">
    <dbPr connection="Provider=Microsoft.Mashup.OleDb.1;Data Source=$Workbook$;Location=&quot;RTO (16)&quot;;Extended Properties=&quot;&quot;" command="SELECT * FROM [RTO (16)]"/>
  </connection>
  <connection id="9" xr16:uid="{C7393435-AC23-4604-87B0-C1440F0CAF91}" keepAlive="1" name="Query - RTO (17)" description="Connection to the 'RTO (17)' query in the workbook." type="5" refreshedVersion="8" background="1" saveData="1">
    <dbPr connection="Provider=Microsoft.Mashup.OleDb.1;Data Source=$Workbook$;Location=&quot;RTO (17)&quot;;Extended Properties=&quot;&quot;" command="SELECT * FROM [RTO (17)]"/>
  </connection>
  <connection id="10" xr16:uid="{AE4DF1D8-D8B1-4CEA-9173-7216095EFD69}" keepAlive="1" name="Query - RTO (18)" description="Connection to the 'RTO (18)' query in the workbook." type="5" refreshedVersion="8" background="1" saveData="1">
    <dbPr connection="Provider=Microsoft.Mashup.OleDb.1;Data Source=$Workbook$;Location=&quot;RTO (18)&quot;;Extended Properties=&quot;&quot;" command="SELECT * FROM [RTO (18)]"/>
  </connection>
  <connection id="11" xr16:uid="{B62F456F-E4C2-4995-A7BA-F7717F904D53}" keepAlive="1" name="Query - RTO (19)" description="Connection to the 'RTO (19)' query in the workbook." type="5" refreshedVersion="0" background="1">
    <dbPr connection="Provider=Microsoft.Mashup.OleDb.1;Data Source=$Workbook$;Location=&quot;RTO (19)&quot;;Extended Properties=&quot;&quot;" command="SELECT * FROM [RTO (19)]"/>
  </connection>
  <connection id="12" xr16:uid="{9F2E4FAE-7F9F-4C8D-9D53-DAE84713B445}" keepAlive="1" name="Query - RTO (2)" description="Connection to the 'RTO (2)' query in the workbook." type="5" refreshedVersion="8" background="1" saveData="1">
    <dbPr connection="Provider=Microsoft.Mashup.OleDb.1;Data Source=$Workbook$;Location=&quot;RTO (2)&quot;;Extended Properties=&quot;&quot;" command="SELECT * FROM [RTO (2)]"/>
  </connection>
  <connection id="13" xr16:uid="{0F293068-4668-419D-B04E-3D51623C827C}" keepAlive="1" name="Query - RTO (20)" description="Connection to the 'RTO (20)' query in the workbook." type="5" refreshedVersion="8" background="1" saveData="1">
    <dbPr connection="Provider=Microsoft.Mashup.OleDb.1;Data Source=$Workbook$;Location=&quot;RTO (20)&quot;;Extended Properties=&quot;&quot;" command="SELECT * FROM [RTO (20)]"/>
  </connection>
  <connection id="14" xr16:uid="{95DA3159-479A-4EAD-9A47-8084F9CD63C4}" keepAlive="1" name="Query - RTO (21)" description="Connection to the 'RTO (21)' query in the workbook." type="5" refreshedVersion="8" background="1" saveData="1">
    <dbPr connection="Provider=Microsoft.Mashup.OleDb.1;Data Source=$Workbook$;Location=&quot;RTO (21)&quot;;Extended Properties=&quot;&quot;" command="SELECT * FROM [RTO (21)]"/>
  </connection>
  <connection id="15" xr16:uid="{63AF965B-BDF6-4957-AFF1-886663DA3938}" keepAlive="1" name="Query - RTO (22)" description="Connection to the 'RTO (22)' query in the workbook." type="5" refreshedVersion="0" background="1">
    <dbPr connection="Provider=Microsoft.Mashup.OleDb.1;Data Source=$Workbook$;Location=&quot;RTO (22)&quot;;Extended Properties=&quot;&quot;" command="SELECT * FROM [RTO (22)]"/>
  </connection>
  <connection id="16" xr16:uid="{B1184DE4-0B22-4CBD-8D6E-78A215BAA5C8}" keepAlive="1" name="Query - RTO (23)" description="Connection to the 'RTO (23)' query in the workbook." type="5" refreshedVersion="8" background="1" saveData="1">
    <dbPr connection="Provider=Microsoft.Mashup.OleDb.1;Data Source=$Workbook$;Location=&quot;RTO (23)&quot;;Extended Properties=&quot;&quot;" command="SELECT * FROM [RTO (23)]"/>
  </connection>
  <connection id="17" xr16:uid="{612C3F2F-AC19-40C2-A1CA-8557A11FEBA0}" keepAlive="1" name="Query - RTO (24)" description="Connection to the 'RTO (24)' query in the workbook." type="5" refreshedVersion="8" background="1" saveData="1">
    <dbPr connection="Provider=Microsoft.Mashup.OleDb.1;Data Source=$Workbook$;Location=&quot;RTO (24)&quot;;Extended Properties=&quot;&quot;" command="SELECT * FROM [RTO (24)]"/>
  </connection>
  <connection id="18" xr16:uid="{1284D3CF-670E-4CF0-A333-C017CC31918F}" keepAlive="1" name="Query - RTO (25)" description="Connection to the 'RTO (25)' query in the workbook." type="5" refreshedVersion="0" background="1">
    <dbPr connection="Provider=Microsoft.Mashup.OleDb.1;Data Source=$Workbook$;Location=&quot;RTO (25)&quot;;Extended Properties=&quot;&quot;" command="SELECT * FROM [RTO (25)]"/>
  </connection>
  <connection id="19" xr16:uid="{9F940D8F-EB69-493E-9C1E-1B19E40BDEAE}" keepAlive="1" name="Query - RTO (26)" description="Connection to the 'RTO (26)' query in the workbook." type="5" refreshedVersion="8" background="1" saveData="1">
    <dbPr connection="Provider=Microsoft.Mashup.OleDb.1;Data Source=$Workbook$;Location=&quot;RTO (26)&quot;;Extended Properties=&quot;&quot;" command="SELECT * FROM [RTO (26)]"/>
  </connection>
  <connection id="20" xr16:uid="{E6FD780B-C344-4C29-ACCC-D825925580C5}" keepAlive="1" name="Query - RTO (27)" description="Connection to the 'RTO (27)' query in the workbook." type="5" refreshedVersion="8" background="1" saveData="1">
    <dbPr connection="Provider=Microsoft.Mashup.OleDb.1;Data Source=$Workbook$;Location=&quot;RTO (27)&quot;;Extended Properties=&quot;&quot;" command="SELECT * FROM [RTO (27)]"/>
  </connection>
  <connection id="21" xr16:uid="{024BBE85-7CD7-41D0-92A4-8D0F65618A18}" keepAlive="1" name="Query - RTO (28)" description="Connection to the 'RTO (28)' query in the workbook." type="5" refreshedVersion="0" background="1">
    <dbPr connection="Provider=Microsoft.Mashup.OleDb.1;Data Source=$Workbook$;Location=&quot;RTO (28)&quot;;Extended Properties=&quot;&quot;" command="SELECT * FROM [RTO (28)]"/>
  </connection>
  <connection id="22" xr16:uid="{4D56C547-9FC5-49BD-82CA-506C2EA20C5D}" keepAlive="1" name="Query - RTO (29)" description="Connection to the 'RTO (29)' query in the workbook." type="5" refreshedVersion="8" background="1" saveData="1">
    <dbPr connection="Provider=Microsoft.Mashup.OleDb.1;Data Source=$Workbook$;Location=&quot;RTO (29)&quot;;Extended Properties=&quot;&quot;" command="SELECT * FROM [RTO (29)]"/>
  </connection>
  <connection id="23" xr16:uid="{F7B26CA7-4912-4388-A3EF-47733FA1CDC4}" keepAlive="1" name="Query - RTO (3)" description="Connection to the 'RTO (3)' query in the workbook." type="5" refreshedVersion="0" background="1">
    <dbPr connection="Provider=Microsoft.Mashup.OleDb.1;Data Source=$Workbook$;Location=&quot;RTO (3)&quot;;Extended Properties=&quot;&quot;" command="SELECT * FROM [RTO (3)]"/>
  </connection>
  <connection id="24" xr16:uid="{595B6BCC-A9B1-4881-AE24-E35B43312D98}" keepAlive="1" name="Query - RTO (30)" description="Connection to the 'RTO (30)' query in the workbook." type="5" refreshedVersion="8" background="1" saveData="1">
    <dbPr connection="Provider=Microsoft.Mashup.OleDb.1;Data Source=$Workbook$;Location=&quot;RTO (30)&quot;;Extended Properties=&quot;&quot;" command="SELECT * FROM [RTO (30)]"/>
  </connection>
  <connection id="25" xr16:uid="{0CE5232A-9DF1-4260-8EE8-6FD10C5BCA9E}" keepAlive="1" name="Query - RTO (31)" description="Connection to the 'RTO (31)' query in the workbook." type="5" refreshedVersion="0" background="1">
    <dbPr connection="Provider=Microsoft.Mashup.OleDb.1;Data Source=$Workbook$;Location=&quot;RTO (31)&quot;;Extended Properties=&quot;&quot;" command="SELECT * FROM [RTO (31)]"/>
  </connection>
  <connection id="26" xr16:uid="{BA81665F-29DE-4389-A017-572410DE2121}" keepAlive="1" name="Query - RTO (32)" description="Connection to the 'RTO (32)' query in the workbook." type="5" refreshedVersion="8" background="1" saveData="1">
    <dbPr connection="Provider=Microsoft.Mashup.OleDb.1;Data Source=$Workbook$;Location=&quot;RTO (32)&quot;;Extended Properties=&quot;&quot;" command="SELECT * FROM [RTO (32)]"/>
  </connection>
  <connection id="27" xr16:uid="{950DAC27-B1D2-4E5B-9F61-DA586BC17344}" keepAlive="1" name="Query - RTO (33)" description="Connection to the 'RTO (33)' query in the workbook." type="5" refreshedVersion="0" background="1">
    <dbPr connection="Provider=Microsoft.Mashup.OleDb.1;Data Source=$Workbook$;Location=&quot;RTO (33)&quot;;Extended Properties=&quot;&quot;" command="SELECT * FROM [RTO (33)]"/>
  </connection>
  <connection id="28" xr16:uid="{687A4D55-513C-4E5A-B1D2-AE6BDE932D4B}" keepAlive="1" name="Query - RTO (34)" description="Connection to the 'RTO (34)' query in the workbook." type="5" refreshedVersion="8" background="1" saveData="1">
    <dbPr connection="Provider=Microsoft.Mashup.OleDb.1;Data Source=$Workbook$;Location=&quot;RTO (34)&quot;;Extended Properties=&quot;&quot;" command="SELECT * FROM [RTO (34)]"/>
  </connection>
  <connection id="29" xr16:uid="{C85EC48D-8D97-4879-9BAF-80195018070B}" keepAlive="1" name="Query - RTO (35)" description="Connection to the 'RTO (35)' query in the workbook." type="5" refreshedVersion="8" background="1" saveData="1">
    <dbPr connection="Provider=Microsoft.Mashup.OleDb.1;Data Source=$Workbook$;Location=&quot;RTO (35)&quot;;Extended Properties=&quot;&quot;" command="SELECT * FROM [RTO (35)]"/>
  </connection>
  <connection id="30" xr16:uid="{9733D88C-7E51-47AF-A105-64222332EDF3}" keepAlive="1" name="Query - RTO (36)" description="Connection to the 'RTO (36)' query in the workbook." type="5" refreshedVersion="0" background="1">
    <dbPr connection="Provider=Microsoft.Mashup.OleDb.1;Data Source=$Workbook$;Location=&quot;RTO (36)&quot;;Extended Properties=&quot;&quot;" command="SELECT * FROM [RTO (36)]"/>
  </connection>
  <connection id="31" xr16:uid="{49C109C8-6B43-4DC9-99E4-580A0D71C22D}" keepAlive="1" name="Query - RTO (37)" description="Connection to the 'RTO (37)' query in the workbook." type="5" refreshedVersion="8" background="1" saveData="1">
    <dbPr connection="Provider=Microsoft.Mashup.OleDb.1;Data Source=$Workbook$;Location=&quot;RTO (37)&quot;;Extended Properties=&quot;&quot;" command="SELECT * FROM [RTO (37)]"/>
  </connection>
  <connection id="32" xr16:uid="{D58CE81A-F7CD-42C6-856E-E293D2CB3514}" keepAlive="1" name="Query - RTO (38)" description="Connection to the 'RTO (38)' query in the workbook." type="5" refreshedVersion="8" background="1" saveData="1">
    <dbPr connection="Provider=Microsoft.Mashup.OleDb.1;Data Source=$Workbook$;Location=&quot;RTO (38)&quot;;Extended Properties=&quot;&quot;" command="SELECT * FROM [RTO (38)]"/>
  </connection>
  <connection id="33" xr16:uid="{DC0A9810-855B-4F77-A104-F6E8C1AB599F}" keepAlive="1" name="Query - RTO (39)" description="Connection to the 'RTO (39)' query in the workbook." type="5" refreshedVersion="0" background="1">
    <dbPr connection="Provider=Microsoft.Mashup.OleDb.1;Data Source=$Workbook$;Location=&quot;RTO (39)&quot;;Extended Properties=&quot;&quot;" command="SELECT * FROM [RTO (39)]"/>
  </connection>
  <connection id="34" xr16:uid="{077678E6-B605-46F8-AA2D-D96DD64AD16D}" keepAlive="1" name="Query - RTO (4)" description="Connection to the 'RTO (4)' query in the workbook." type="5" refreshedVersion="8" background="1" saveData="1">
    <dbPr connection="Provider=Microsoft.Mashup.OleDb.1;Data Source=$Workbook$;Location=&quot;RTO (4)&quot;;Extended Properties=&quot;&quot;" command="SELECT * FROM [RTO (4)]"/>
  </connection>
  <connection id="35" xr16:uid="{6CD55F22-5253-46C4-B5A5-5635956ACE4F}" keepAlive="1" name="Query - RTO (40)" description="Connection to the 'RTO (40)' query in the workbook." type="5" refreshedVersion="8" background="1" saveData="1">
    <dbPr connection="Provider=Microsoft.Mashup.OleDb.1;Data Source=$Workbook$;Location=&quot;RTO (40)&quot;;Extended Properties=&quot;&quot;" command="SELECT * FROM [RTO (40)]"/>
  </connection>
  <connection id="36" xr16:uid="{C3178D1D-54B5-48CF-AD34-844CEF2BBE88}" keepAlive="1" name="Query - RTO (41)" description="Connection to the 'RTO (41)' query in the workbook." type="5" refreshedVersion="0" background="1">
    <dbPr connection="Provider=Microsoft.Mashup.OleDb.1;Data Source=$Workbook$;Location=&quot;RTO (41)&quot;;Extended Properties=&quot;&quot;" command="SELECT * FROM [RTO (41)]"/>
  </connection>
  <connection id="37" xr16:uid="{642E852D-F4D9-490A-86D9-096C37543BC6}" keepAlive="1" name="Query - RTO (42)" description="Connection to the 'RTO (42)' query in the workbook." type="5" refreshedVersion="8" background="1" saveData="1">
    <dbPr connection="Provider=Microsoft.Mashup.OleDb.1;Data Source=$Workbook$;Location=&quot;RTO (42)&quot;;Extended Properties=&quot;&quot;" command="SELECT * FROM [RTO (42)]"/>
  </connection>
  <connection id="38" xr16:uid="{753ED48D-F5C7-4682-8D77-1A9D31EC5249}" keepAlive="1" name="Query - RTO (43)" description="Connection to the 'RTO (43)' query in the workbook." type="5" refreshedVersion="8" background="1" saveData="1">
    <dbPr connection="Provider=Microsoft.Mashup.OleDb.1;Data Source=$Workbook$;Location=&quot;RTO (43)&quot;;Extended Properties=&quot;&quot;" command="SELECT * FROM [RTO (43)]"/>
  </connection>
  <connection id="39" xr16:uid="{CF1DF253-C573-41A1-B661-4BC30F4C9FF7}" keepAlive="1" name="Query - RTO (44)" description="Connection to the 'RTO (44)' query in the workbook." type="5" refreshedVersion="0" background="1">
    <dbPr connection="Provider=Microsoft.Mashup.OleDb.1;Data Source=$Workbook$;Location=&quot;RTO (44)&quot;;Extended Properties=&quot;&quot;" command="SELECT * FROM [RTO (44)]"/>
  </connection>
  <connection id="40" xr16:uid="{3891B532-E4B9-4EA8-90E4-383F9AF61C6A}" keepAlive="1" name="Query - RTO (45)" description="Connection to the 'RTO (45)' query in the workbook." type="5" refreshedVersion="8" background="1" saveData="1">
    <dbPr connection="Provider=Microsoft.Mashup.OleDb.1;Data Source=$Workbook$;Location=&quot;RTO (45)&quot;;Extended Properties=&quot;&quot;" command="SELECT * FROM [RTO (45)]"/>
  </connection>
  <connection id="41" xr16:uid="{2E941F4E-BA15-4C1A-A99E-6A841946CA3B}" keepAlive="1" name="Query - RTO (46)" description="Connection to the 'RTO (46)' query in the workbook." type="5" refreshedVersion="8" background="1" saveData="1">
    <dbPr connection="Provider=Microsoft.Mashup.OleDb.1;Data Source=$Workbook$;Location=&quot;RTO (46)&quot;;Extended Properties=&quot;&quot;" command="SELECT * FROM [RTO (46)]"/>
  </connection>
  <connection id="42" xr16:uid="{63A40016-D6B9-423D-B0A5-C5FCB43EE543}" keepAlive="1" name="Query - RTO (47)" description="Connection to the 'RTO (47)' query in the workbook." type="5" refreshedVersion="8" background="1" saveData="1">
    <dbPr connection="Provider=Microsoft.Mashup.OleDb.1;Data Source=$Workbook$;Location=&quot;RTO (47)&quot;;Extended Properties=&quot;&quot;" command="SELECT * FROM [RTO (47)]"/>
  </connection>
  <connection id="43" xr16:uid="{C70CD72B-3B80-4A12-8FC4-BCDAB1268ABD}" keepAlive="1" name="Query - RTO (48)" description="Connection to the 'RTO (48)' query in the workbook." type="5" refreshedVersion="0" background="1">
    <dbPr connection="Provider=Microsoft.Mashup.OleDb.1;Data Source=$Workbook$;Location=&quot;RTO (48)&quot;;Extended Properties=&quot;&quot;" command="SELECT * FROM [RTO (48)]"/>
  </connection>
  <connection id="44" xr16:uid="{476C2CDF-3D1D-4528-8691-D2C41AB0264A}" keepAlive="1" name="Query - RTO (49)" description="Connection to the 'RTO (49)' query in the workbook." type="5" refreshedVersion="8" background="1" saveData="1">
    <dbPr connection="Provider=Microsoft.Mashup.OleDb.1;Data Source=$Workbook$;Location=&quot;RTO (49)&quot;;Extended Properties=&quot;&quot;" command="SELECT * FROM [RTO (49)]"/>
  </connection>
  <connection id="45" xr16:uid="{F662F523-8604-4D14-A460-96A739316E7F}" keepAlive="1" name="Query - RTO (5)" description="Connection to the 'RTO (5)' query in the workbook." type="5" refreshedVersion="8" background="1" saveData="1">
    <dbPr connection="Provider=Microsoft.Mashup.OleDb.1;Data Source=$Workbook$;Location=&quot;RTO (5)&quot;;Extended Properties=&quot;&quot;" command="SELECT * FROM [RTO (5)]"/>
  </connection>
  <connection id="46" xr16:uid="{95E2B1CB-3302-41FC-9023-1DA12240426A}" keepAlive="1" name="Query - RTO (50)" description="Connection to the 'RTO (50)' query in the workbook." type="5" refreshedVersion="8" background="1" saveData="1">
    <dbPr connection="Provider=Microsoft.Mashup.OleDb.1;Data Source=$Workbook$;Location=&quot;RTO (50)&quot;;Extended Properties=&quot;&quot;" command="SELECT * FROM [RTO (50)]"/>
  </connection>
  <connection id="47" xr16:uid="{186BAED4-FCE5-4D8A-A1CB-340D0B0922F7}" keepAlive="1" name="Query - RTO (51)" description="Connection to the 'RTO (51)' query in the workbook." type="5" refreshedVersion="0" background="1">
    <dbPr connection="Provider=Microsoft.Mashup.OleDb.1;Data Source=$Workbook$;Location=&quot;RTO (51)&quot;;Extended Properties=&quot;&quot;" command="SELECT * FROM [RTO (51)]"/>
  </connection>
  <connection id="48" xr16:uid="{BB0F9324-0664-4F0E-8545-9714E9B924B4}" keepAlive="1" name="Query - RTO (52)" description="Connection to the 'RTO (52)' query in the workbook." type="5" refreshedVersion="8" background="1" saveData="1">
    <dbPr connection="Provider=Microsoft.Mashup.OleDb.1;Data Source=$Workbook$;Location=&quot;RTO (52)&quot;;Extended Properties=&quot;&quot;" command="SELECT * FROM [RTO (52)]"/>
  </connection>
  <connection id="49" xr16:uid="{D506F0B8-4A04-4BE6-888A-9EE1E112EC8B}" keepAlive="1" name="Query - RTO (53)" description="Connection to the 'RTO (53)' query in the workbook." type="5" refreshedVersion="8" background="1" saveData="1">
    <dbPr connection="Provider=Microsoft.Mashup.OleDb.1;Data Source=$Workbook$;Location=&quot;RTO (53)&quot;;Extended Properties=&quot;&quot;" command="SELECT * FROM [RTO (53)]"/>
  </connection>
  <connection id="50" xr16:uid="{ADC5720B-81F8-49DB-9E69-64234B44787A}" keepAlive="1" name="Query - RTO (54)" description="Connection to the 'RTO (54)' query in the workbook." type="5" refreshedVersion="0" background="1">
    <dbPr connection="Provider=Microsoft.Mashup.OleDb.1;Data Source=$Workbook$;Location=&quot;RTO (54)&quot;;Extended Properties=&quot;&quot;" command="SELECT * FROM [RTO (54)]"/>
  </connection>
  <connection id="51" xr16:uid="{7B9B2A9A-FEC0-4D8B-8567-9CDD6ABFFD0C}" keepAlive="1" name="Query - RTO (55)" description="Connection to the 'RTO (55)' query in the workbook." type="5" refreshedVersion="8" background="1" saveData="1">
    <dbPr connection="Provider=Microsoft.Mashup.OleDb.1;Data Source=$Workbook$;Location=&quot;RTO (55)&quot;;Extended Properties=&quot;&quot;" command="SELECT * FROM [RTO (55)]"/>
  </connection>
  <connection id="52" xr16:uid="{ABE6E4B8-3A8A-4108-97A3-D9B75AC897F8}" keepAlive="1" name="Query - RTO (56)" description="Connection to the 'RTO (56)' query in the workbook." type="5" refreshedVersion="8" background="1" saveData="1">
    <dbPr connection="Provider=Microsoft.Mashup.OleDb.1;Data Source=$Workbook$;Location=&quot;RTO (56)&quot;;Extended Properties=&quot;&quot;" command="SELECT * FROM [RTO (56)]"/>
  </connection>
  <connection id="53" xr16:uid="{F898AD80-6558-44AC-9A94-7D4A7D3FCF30}" keepAlive="1" name="Query - RTO (57)" description="Connection to the 'RTO (57)' query in the workbook." type="5" refreshedVersion="0" background="1">
    <dbPr connection="Provider=Microsoft.Mashup.OleDb.1;Data Source=$Workbook$;Location=&quot;RTO (57)&quot;;Extended Properties=&quot;&quot;" command="SELECT * FROM [RTO (57)]"/>
  </connection>
  <connection id="54" xr16:uid="{F73D7753-EADE-4F2E-9625-055CFA7E120A}" keepAlive="1" name="Query - RTO (58)" description="Connection to the 'RTO (58)' query in the workbook." type="5" refreshedVersion="8" background="1" saveData="1">
    <dbPr connection="Provider=Microsoft.Mashup.OleDb.1;Data Source=$Workbook$;Location=&quot;RTO (58)&quot;;Extended Properties=&quot;&quot;" command="SELECT * FROM [RTO (58)]"/>
  </connection>
  <connection id="55" xr16:uid="{AD081866-6E04-4C05-9780-8455B857E59D}" keepAlive="1" name="Query - RTO (59)" description="Connection to the 'RTO (59)' query in the workbook." type="5" refreshedVersion="0" background="1">
    <dbPr connection="Provider=Microsoft.Mashup.OleDb.1;Data Source=$Workbook$;Location=&quot;RTO (59)&quot;;Extended Properties=&quot;&quot;" command="SELECT * FROM [RTO (59)]"/>
  </connection>
  <connection id="56" xr16:uid="{634319B6-72B1-4DFF-BBEA-EC799F69EBAF}" keepAlive="1" name="Query - RTO (6)" description="Connection to the 'RTO (6)' query in the workbook." type="5" refreshedVersion="8" background="1" saveData="1">
    <dbPr connection="Provider=Microsoft.Mashup.OleDb.1;Data Source=$Workbook$;Location=&quot;RTO (6)&quot;;Extended Properties=&quot;&quot;" command="SELECT * FROM [RTO (6)]"/>
  </connection>
  <connection id="57" xr16:uid="{E76E8C30-5BC2-4C8B-B13A-24137156CE71}" keepAlive="1" name="Query - RTO (60)" description="Connection to the 'RTO (60)' query in the workbook." type="5" refreshedVersion="8" background="1" saveData="1">
    <dbPr connection="Provider=Microsoft.Mashup.OleDb.1;Data Source=$Workbook$;Location=&quot;RTO (60)&quot;;Extended Properties=&quot;&quot;" command="SELECT * FROM [RTO (60)]"/>
  </connection>
  <connection id="58" xr16:uid="{38A40033-FD10-4C86-BDC3-1B07C6F0D984}" keepAlive="1" name="Query - RTO (61)" description="Connection to the 'RTO (61)' query in the workbook." type="5" refreshedVersion="0" background="1">
    <dbPr connection="Provider=Microsoft.Mashup.OleDb.1;Data Source=$Workbook$;Location=&quot;RTO (61)&quot;;Extended Properties=&quot;&quot;" command="SELECT * FROM [RTO (61)]"/>
  </connection>
  <connection id="59" xr16:uid="{7F4B1576-0AAC-4A53-B5EB-B3FC84CA11EB}" keepAlive="1" name="Query - RTO (62)" description="Connection to the 'RTO (62)' query in the workbook." type="5" refreshedVersion="8" background="1" saveData="1">
    <dbPr connection="Provider=Microsoft.Mashup.OleDb.1;Data Source=$Workbook$;Location=&quot;RTO (62)&quot;;Extended Properties=&quot;&quot;" command="SELECT * FROM [RTO (62)]"/>
  </connection>
  <connection id="60" xr16:uid="{BBD514A0-63DF-4D36-95A0-EE1FA76B0F66}" keepAlive="1" name="Query - RTO (63)" description="Connection to the 'RTO (63)' query in the workbook." type="5" refreshedVersion="8" background="1" saveData="1">
    <dbPr connection="Provider=Microsoft.Mashup.OleDb.1;Data Source=$Workbook$;Location=&quot;RTO (63)&quot;;Extended Properties=&quot;&quot;" command="SELECT * FROM [RTO (63)]"/>
  </connection>
  <connection id="61" xr16:uid="{2F8C44DE-E6F4-4458-9370-9CD8F38A111F}" keepAlive="1" name="Query - RTO (64)" description="Connection to the 'RTO (64)' query in the workbook." type="5" refreshedVersion="0" background="1">
    <dbPr connection="Provider=Microsoft.Mashup.OleDb.1;Data Source=$Workbook$;Location=&quot;RTO (64)&quot;;Extended Properties=&quot;&quot;" command="SELECT * FROM [RTO (64)]"/>
  </connection>
  <connection id="62" xr16:uid="{535072ED-FC24-4B74-BF21-4C4E95FBDFDE}" keepAlive="1" name="Query - RTO (65)" description="Connection to the 'RTO (65)' query in the workbook." type="5" refreshedVersion="8" background="1" saveData="1">
    <dbPr connection="Provider=Microsoft.Mashup.OleDb.1;Data Source=$Workbook$;Location=&quot;RTO (65)&quot;;Extended Properties=&quot;&quot;" command="SELECT * FROM [RTO (65)]"/>
  </connection>
  <connection id="63" xr16:uid="{BCD2059D-AF0D-4825-9A52-1800E2001A12}" keepAlive="1" name="Query - RTO (66)" description="Connection to the 'RTO (66)' query in the workbook." type="5" refreshedVersion="8" background="1" saveData="1">
    <dbPr connection="Provider=Microsoft.Mashup.OleDb.1;Data Source=$Workbook$;Location=&quot;RTO (66)&quot;;Extended Properties=&quot;&quot;" command="SELECT * FROM [RTO (66)]"/>
  </connection>
  <connection id="64" xr16:uid="{C455717C-CB22-4D4E-9EEF-23DF4225D11E}" keepAlive="1" name="Query - RTO (67)" description="Connection to the 'RTO (67)' query in the workbook." type="5" refreshedVersion="0" background="1">
    <dbPr connection="Provider=Microsoft.Mashup.OleDb.1;Data Source=$Workbook$;Location=&quot;RTO (67)&quot;;Extended Properties=&quot;&quot;" command="SELECT * FROM [RTO (67)]"/>
  </connection>
  <connection id="65" xr16:uid="{70496AC5-6DD1-4B43-9EA9-0F6FF4B167E0}" keepAlive="1" name="Query - RTO (68)" description="Connection to the 'RTO (68)' query in the workbook." type="5" refreshedVersion="8" background="1" saveData="1">
    <dbPr connection="Provider=Microsoft.Mashup.OleDb.1;Data Source=$Workbook$;Location=&quot;RTO (68)&quot;;Extended Properties=&quot;&quot;" command="SELECT * FROM [RTO (68)]"/>
  </connection>
  <connection id="66" xr16:uid="{74A5DE02-AA5E-4A70-8477-2430144DA32F}" keepAlive="1" name="Query - RTO (69)" description="Connection to the 'RTO (69)' query in the workbook." type="5" refreshedVersion="8" background="1" saveData="1">
    <dbPr connection="Provider=Microsoft.Mashup.OleDb.1;Data Source=$Workbook$;Location=&quot;RTO (69)&quot;;Extended Properties=&quot;&quot;" command="SELECT * FROM [RTO (69)]"/>
  </connection>
  <connection id="67" xr16:uid="{5FDE42D5-ED76-434C-9CCD-BE0ACC5F1850}" keepAlive="1" name="Query - RTO (7)" description="Connection to the 'RTO (7)' query in the workbook." type="5" refreshedVersion="0" background="1">
    <dbPr connection="Provider=Microsoft.Mashup.OleDb.1;Data Source=$Workbook$;Location=&quot;RTO (7)&quot;;Extended Properties=&quot;&quot;" command="SELECT * FROM [RTO (7)]"/>
  </connection>
  <connection id="68" xr16:uid="{083EBF28-2792-457A-B5AA-4715FC9FFD4F}" keepAlive="1" name="Query - RTO (70)" description="Connection to the 'RTO (70)' query in the workbook." type="5" refreshedVersion="0" background="1">
    <dbPr connection="Provider=Microsoft.Mashup.OleDb.1;Data Source=$Workbook$;Location=&quot;RTO (70)&quot;;Extended Properties=&quot;&quot;" command="SELECT * FROM [RTO (70)]"/>
  </connection>
  <connection id="69" xr16:uid="{C72F1D1E-36E3-48B0-A392-310814888370}" keepAlive="1" name="Query - RTO (71)" description="Connection to the 'RTO (71)' query in the workbook." type="5" refreshedVersion="8" background="1" saveData="1">
    <dbPr connection="Provider=Microsoft.Mashup.OleDb.1;Data Source=$Workbook$;Location=&quot;RTO (71)&quot;;Extended Properties=&quot;&quot;" command="SELECT * FROM [RTO (71)]"/>
  </connection>
  <connection id="70" xr16:uid="{A7BBB175-7210-4BC5-97FE-E2B0EE6F95CB}" keepAlive="1" name="Query - RTO (72)" description="Connection to the 'RTO (72)' query in the workbook." type="5" refreshedVersion="8" background="1" saveData="1">
    <dbPr connection="Provider=Microsoft.Mashup.OleDb.1;Data Source=$Workbook$;Location=&quot;RTO (72)&quot;;Extended Properties=&quot;&quot;" command="SELECT * FROM [RTO (72)]"/>
  </connection>
  <connection id="71" xr16:uid="{8506467B-5B17-4D26-AD99-9CB3B71CF48D}" keepAlive="1" name="Query - RTO (73)" description="Connection to the 'RTO (73)' query in the workbook." type="5" refreshedVersion="0" background="1">
    <dbPr connection="Provider=Microsoft.Mashup.OleDb.1;Data Source=$Workbook$;Location=&quot;RTO (73)&quot;;Extended Properties=&quot;&quot;" command="SELECT * FROM [RTO (73)]"/>
  </connection>
  <connection id="72" xr16:uid="{82F8B8EA-95B1-4686-96F6-9DF8669D391E}" keepAlive="1" name="Query - RTO (74)" description="Connection to the 'RTO (74)' query in the workbook." type="5" refreshedVersion="8" background="1" saveData="1">
    <dbPr connection="Provider=Microsoft.Mashup.OleDb.1;Data Source=$Workbook$;Location=&quot;RTO (74)&quot;;Extended Properties=&quot;&quot;" command="SELECT * FROM [RTO (74)]"/>
  </connection>
  <connection id="73" xr16:uid="{14C7739A-2FF5-4D7B-9F0F-E706E4E41BD2}" keepAlive="1" name="Query - RTO (75)" description="Connection to the 'RTO (75)' query in the workbook." type="5" refreshedVersion="8" background="1" saveData="1">
    <dbPr connection="Provider=Microsoft.Mashup.OleDb.1;Data Source=$Workbook$;Location=&quot;RTO (75)&quot;;Extended Properties=&quot;&quot;" command="SELECT * FROM [RTO (75)]"/>
  </connection>
  <connection id="74" xr16:uid="{A0E22AE5-19C0-447F-AC80-30DE29E4281E}" keepAlive="1" name="Query - RTO (8)" description="Connection to the 'RTO (8)' query in the workbook." type="5" refreshedVersion="8" background="1" saveData="1">
    <dbPr connection="Provider=Microsoft.Mashup.OleDb.1;Data Source=$Workbook$;Location=&quot;RTO (8)&quot;;Extended Properties=&quot;&quot;" command="SELECT * FROM [RTO (8)]"/>
  </connection>
  <connection id="75" xr16:uid="{320EF63C-B063-40B6-AF21-3DF976DCA4EE}" keepAlive="1" name="Query - RTO (9)" description="Connection to the 'RTO (9)' query in the workbook." type="5" refreshedVersion="8" background="1" saveData="1">
    <dbPr connection="Provider=Microsoft.Mashup.OleDb.1;Data Source=$Workbook$;Location=&quot;RTO (9)&quot;;Extended Properties=&quot;&quot;" command="SELECT * FROM [RTO (9)]"/>
  </connection>
</connections>
</file>

<file path=xl/sharedStrings.xml><?xml version="1.0" encoding="utf-8"?>
<sst xmlns="http://schemas.openxmlformats.org/spreadsheetml/2006/main" count="985" uniqueCount="82">
  <si>
    <t>(a)</t>
  </si>
  <si>
    <t>(b)</t>
  </si>
  <si>
    <t>(c)</t>
  </si>
  <si>
    <t>Voltage Level</t>
  </si>
  <si>
    <t xml:space="preserve">Secondary </t>
  </si>
  <si>
    <t>Primary</t>
  </si>
  <si>
    <t>Transmission - 69kV</t>
  </si>
  <si>
    <t>Transmission - 115kV</t>
  </si>
  <si>
    <t>(d)</t>
  </si>
  <si>
    <t>New Mexico System</t>
  </si>
  <si>
    <t xml:space="preserve">Voltage </t>
  </si>
  <si>
    <t>Unit Rate</t>
  </si>
  <si>
    <t xml:space="preserve">Unit Rate  </t>
  </si>
  <si>
    <t>(d) = (b) x (c)</t>
  </si>
  <si>
    <t>Notes:</t>
  </si>
  <si>
    <t>Per twentieth revised Rate No. 18 (NM Case No. 20-00104-UT, Effective first billing cycle on or after  07/10/2021)</t>
  </si>
  <si>
    <t>Average Price</t>
  </si>
  <si>
    <r>
      <t>Factor</t>
    </r>
    <r>
      <rPr>
        <vertAlign val="superscript"/>
        <sz val="12"/>
        <rFont val="Arial"/>
        <family val="2"/>
      </rPr>
      <t>1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</si>
  <si>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</si>
  <si>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</si>
  <si>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</si>
  <si>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</si>
  <si>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</si>
  <si>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</si>
  <si>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</si>
  <si>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</si>
  <si>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</si>
  <si>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</si>
  <si>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</si>
  <si>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</si>
  <si>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</si>
  <si>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</si>
  <si>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</si>
  <si>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</si>
  <si>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</si>
  <si>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</si>
  <si>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</si>
  <si>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</si>
  <si>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</si>
  <si>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</si>
  <si>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</si>
  <si>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</si>
  <si>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 xml:space="preserve">  (1)</t>
  </si>
  <si>
    <t>(e)</t>
  </si>
  <si>
    <t>(f)</t>
  </si>
  <si>
    <t>NON-TOD Rate</t>
  </si>
  <si>
    <t>ON-PEAK Rate</t>
  </si>
  <si>
    <t>OFF-PEAK Rate</t>
  </si>
  <si>
    <t>(h)</t>
  </si>
  <si>
    <t>(g)</t>
  </si>
  <si>
    <t>(d) = (b) x (d)</t>
  </si>
  <si>
    <t>(d) = (b) x (e)</t>
  </si>
  <si>
    <t>Day of Week</t>
  </si>
  <si>
    <t>Hour</t>
  </si>
  <si>
    <t>Month</t>
  </si>
  <si>
    <t>30 Day Average</t>
  </si>
  <si>
    <t>mWh</t>
  </si>
  <si>
    <t>kWh</t>
  </si>
  <si>
    <t>OFF-Peak TOD Average</t>
  </si>
  <si>
    <t>On / Off-Peak</t>
  </si>
  <si>
    <t>REPORT_ITEM.REPORT_DATA.OPR_DATE</t>
  </si>
  <si>
    <t>ON-Peak  TOD Average</t>
  </si>
  <si>
    <t>Pricing</t>
  </si>
  <si>
    <t>Date</t>
  </si>
  <si>
    <t>For bills issued in the month of:</t>
  </si>
  <si>
    <t>Days in Cycle</t>
  </si>
  <si>
    <t>Average price included  for date range:</t>
  </si>
  <si>
    <t>EL PASO ELECTRIC COMPANY</t>
  </si>
  <si>
    <t>NEW MEXICO PURCHASE POWER FACTORS FOR QUALIFYING FACILITIES</t>
  </si>
  <si>
    <t>TO BE BILLED IN THE MONTH OF JUNE 2025 - (Average price from April 26 through May 26)*</t>
  </si>
  <si>
    <t>TO BE BILLED IN THE MONTH OF JULY 2025 - (Average price from May 27 through June 25)*</t>
  </si>
  <si>
    <t>TO BE BILLED IN THE MONTH OF AUGUST 2025 - (Average price from June 27 through July 26)*</t>
  </si>
  <si>
    <t>TO BE BILLED IN THE MONTH OF SEPTEMBER 2025 - (Average price from July 28 through August 26)*</t>
  </si>
  <si>
    <t>TO BE BILLED IN THE MONTH OF OCTOBER 2025 - (Average price from August 27 through September 25)*</t>
  </si>
  <si>
    <t>TO BE BILLED IN THE MONTH OF NOVEMBER 2025 - (Average price from September 27 through October 26)*</t>
  </si>
  <si>
    <t>25</t>
  </si>
  <si>
    <t>TO BE BILLED IN THE MONTH OF JANUARY 2026 - (Average price from November 26 through December 26)*</t>
  </si>
  <si>
    <t>TO BE BILLED IN THE MONTH OF DECEMBER 2025 - (Average price from October 27 through November 25)*</t>
  </si>
  <si>
    <t>TO BE BILLED IN THE MONTH OF FEBRUARY 2026 - (Average price from December 27 through January 26)*</t>
  </si>
  <si>
    <t>TO BE BILLED IN THE MONTH OF MARCH 2026 - (Average price from January 24 through February 23)*</t>
  </si>
  <si>
    <t>TO BE BILLED IN THE MONTH OF MAY 2026 - (Average price from March 27 through April 25)*</t>
  </si>
  <si>
    <t>TO BE BILLED IN THE MONTH OF APRIL 2026 - (Average price from February 25 through March 26)*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</si>
</sst>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#,##0.00000_);\(#,##0.00000\)"/>
    <numFmt numFmtId="165" formatCode="#,##0.000000_);\(#,##0.000000\)"/>
    <numFmt numFmtId="166" formatCode="&quot;$&quot;#,##0.00000_);\(&quot;$&quot;#,##0.00000\)"/>
    <numFmt numFmtId="167" formatCode="#,##0.0000000_);\(#,##0.0000000\)"/>
    <numFmt numFmtId="168" formatCode="0.00000_);\(0.00000\)"/>
    <numFmt numFmtId="169" formatCode="0.000%"/>
    <numFmt numFmtId="170" formatCode="_(&quot;$&quot;* #,##0.000000_);_(&quot;$&quot;* \(#,##0.000000\);_(&quot;$&quot;* &quot;-&quot;??_);_(@_)"/>
    <numFmt numFmtId="171" formatCode="[$-F800]dddd\,\ mmmm\ dd\,\ yyyy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u/>
      <sz val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37" fontId="2" fillId="0" borderId="0" xfId="1" applyNumberFormat="1" applyFont="1"/>
    <xf numFmtId="0" fontId="3" fillId="0" borderId="0" xfId="1" applyFont="1"/>
    <xf numFmtId="0" fontId="2" fillId="0" borderId="0" xfId="1" quotePrefix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/>
    <xf numFmtId="165" fontId="2" fillId="0" borderId="0" xfId="1" applyNumberFormat="1" applyFont="1"/>
    <xf numFmtId="0" fontId="2" fillId="0" borderId="0" xfId="1" applyFont="1" applyAlignment="1">
      <alignment horizontal="right"/>
    </xf>
    <xf numFmtId="0" fontId="2" fillId="0" borderId="0" xfId="1" quotePrefix="1" applyFont="1"/>
    <xf numFmtId="0" fontId="1" fillId="0" borderId="0" xfId="1"/>
    <xf numFmtId="37" fontId="1" fillId="0" borderId="0" xfId="1" applyNumberFormat="1"/>
    <xf numFmtId="166" fontId="1" fillId="0" borderId="0" xfId="1" applyNumberFormat="1"/>
    <xf numFmtId="0" fontId="1" fillId="0" borderId="0" xfId="1" quotePrefix="1" applyAlignment="1">
      <alignment horizontal="center"/>
    </xf>
    <xf numFmtId="164" fontId="1" fillId="0" borderId="0" xfId="1" applyNumberFormat="1"/>
    <xf numFmtId="164" fontId="1" fillId="0" borderId="0" xfId="1" applyNumberFormat="1" applyAlignment="1">
      <alignment horizontal="center"/>
    </xf>
    <xf numFmtId="165" fontId="1" fillId="0" borderId="0" xfId="1" applyNumberFormat="1"/>
    <xf numFmtId="166" fontId="1" fillId="0" borderId="0" xfId="1" quotePrefix="1" applyNumberFormat="1"/>
    <xf numFmtId="167" fontId="1" fillId="0" borderId="0" xfId="1" applyNumberFormat="1"/>
    <xf numFmtId="168" fontId="1" fillId="0" borderId="0" xfId="1" applyNumberFormat="1"/>
    <xf numFmtId="0" fontId="3" fillId="0" borderId="0" xfId="1" applyFont="1" applyAlignment="1">
      <alignment horizontal="right"/>
    </xf>
    <xf numFmtId="37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169" fontId="2" fillId="0" borderId="0" xfId="2" applyNumberFormat="1" applyFont="1"/>
    <xf numFmtId="37" fontId="6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170" fontId="0" fillId="0" borderId="0" xfId="3" applyNumberFormat="1" applyFon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/>
    <xf numFmtId="2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/>
    </xf>
    <xf numFmtId="0" fontId="7" fillId="0" borderId="0" xfId="0" applyFont="1"/>
    <xf numFmtId="44" fontId="0" fillId="0" borderId="0" xfId="3" applyFont="1"/>
    <xf numFmtId="0" fontId="0" fillId="0" borderId="1" xfId="0" applyBorder="1" applyAlignment="1">
      <alignment horizontal="left"/>
    </xf>
    <xf numFmtId="44" fontId="0" fillId="0" borderId="2" xfId="3" applyFont="1" applyBorder="1" applyAlignment="1">
      <alignment horizontal="left"/>
    </xf>
    <xf numFmtId="44" fontId="0" fillId="0" borderId="3" xfId="3" applyFont="1" applyBorder="1" applyAlignment="1">
      <alignment horizontal="left"/>
    </xf>
    <xf numFmtId="1" fontId="0" fillId="0" borderId="0" xfId="3" applyNumberFormat="1" applyFont="1" applyFill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quotePrefix="1" applyNumberFormat="1" applyFont="1"/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3" applyNumberFormat="1" applyFont="1" applyFill="1" applyAlignment="1">
      <alignment horizontal="center" vertical="center"/>
    </xf>
    <xf numFmtId="44" fontId="0" fillId="0" borderId="0" xfId="3" applyFont="1" applyFill="1" applyAlignment="1">
      <alignment horizontal="center" vertical="center"/>
    </xf>
    <xf numFmtId="14" fontId="7" fillId="0" borderId="0" xfId="0" applyNumberFormat="1" applyFont="1" applyAlignment="1">
      <alignment horizontal="left"/>
    </xf>
    <xf numFmtId="171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1" xfId="0" applyBorder="1"/>
    <xf numFmtId="171" fontId="0" fillId="0" borderId="0" xfId="0" applyNumberFormat="1"/>
    <xf numFmtId="2" fontId="7" fillId="0" borderId="0" xfId="0" applyNumberFormat="1" applyFont="1" applyAlignment="1">
      <alignment horizontal="left"/>
    </xf>
  </cellXfs>
  <cellStyles count="4">
    <cellStyle name="Currency" xfId="3" builtinId="4"/>
    <cellStyle name="Normal" xfId="0" builtinId="0"/>
    <cellStyle name="Normal 2" xfId="1" xr:uid="{B2CBAE2A-0D28-40A0-BF9B-1C97C87FB510}"/>
    <cellStyle name="Percent" xfId="2" builtinId="5"/>
  </cellStyles>
  <dxfs count="420"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1" formatCode="[$-F800]dddd\,\ mmmm\ dd\,\ yyyy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71" formatCode="[$-F800]dddd\,\ mmmm\ dd\,\ 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71" formatCode="[$-F800]dddd\,\ mmmm\ dd\,\ 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47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14.xml"/><Relationship Id="rId55" Type="http://schemas.openxmlformats.org/officeDocument/2006/relationships/externalLink" Target="externalLinks/externalLink19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externalLink" Target="externalLinks/externalLink9.xml"/><Relationship Id="rId53" Type="http://schemas.openxmlformats.org/officeDocument/2006/relationships/externalLink" Target="externalLinks/externalLink17.xml"/><Relationship Id="rId58" Type="http://schemas.openxmlformats.org/officeDocument/2006/relationships/externalLink" Target="externalLinks/externalLink22.xml"/><Relationship Id="rId5" Type="http://schemas.openxmlformats.org/officeDocument/2006/relationships/worksheet" Target="worksheets/sheet5.xml"/><Relationship Id="rId61" Type="http://schemas.openxmlformats.org/officeDocument/2006/relationships/connections" Target="connection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7.xml"/><Relationship Id="rId48" Type="http://schemas.openxmlformats.org/officeDocument/2006/relationships/externalLink" Target="externalLinks/externalLink12.xml"/><Relationship Id="rId56" Type="http://schemas.openxmlformats.org/officeDocument/2006/relationships/externalLink" Target="externalLinks/externalLink20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externalLink" Target="externalLinks/externalLink10.xml"/><Relationship Id="rId59" Type="http://schemas.openxmlformats.org/officeDocument/2006/relationships/externalLink" Target="externalLinks/externalLink2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5.xml"/><Relationship Id="rId54" Type="http://schemas.openxmlformats.org/officeDocument/2006/relationships/externalLink" Target="externalLinks/externalLink18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3.xml"/><Relationship Id="rId57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8.xml"/><Relationship Id="rId52" Type="http://schemas.openxmlformats.org/officeDocument/2006/relationships/externalLink" Target="externalLinks/externalLink16.xml"/><Relationship Id="rId60" Type="http://schemas.openxmlformats.org/officeDocument/2006/relationships/theme" Target="theme/theme1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Energy%20A\P%20&amp;%20G\Generation\4cwk19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DUTY%202013\GAS%20DUTY%2003_MAR_2013\ACCOUNTING\GRAMS-MAR_2013_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%20Reconciliation\NM-Rate%20Case-Apr%202006\SB-Exhibits%20WP\SB-4-Fuel-Tables-June07-May08-UNIT5-W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erez1\AppData\Roaming\Hyland%20Software,%20Inc\Hyland.Canvas.Controls\checkout\201512%20CR%20SOURCES%20LOAD%20ENERGY%20EXPENSE%20AMORTIZATION%20SCH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ure_Gas_Duty_Central\GAS%20DUTY%202018\GAS%20DUTY%2006%20JUN_2018\ACCOUNTING\9.%20JE%206190%20-%20ACTUAL\JE%201806-6190%20CR%20SOURCES%20LOAD%20ENERGY%20EXPENSE%20GAS%20INVOICES%20AND%20INVOICE%20LO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\NMC_CS_FIN\Financial%20Management\Accounting%20Advice\Customer%20Invoices\BNCC%20Invoices%202008\2008%2001%20Jan\Dec07%20APS%20Invoi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ferred%20Fuel\2005\0507\0507%20Def_Fue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enstor1b\op2f\RATE_AD1\Monthly%20Closing\Deferred%20Fuel\2014\1407\1407%20Cum_Correct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_AD1/NMPRC/550/2021/July/2021%20NM%20550%20Report%20-%20Filed%20-%2007.26.202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_AD1\Monthly%20Closing\Deferred%20Fuel\2013\1302\1302%20Amortization%20Sch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iana\Allocations\IT%20Clearing%202014\IT%20Template%20-%20FinSys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UEL\2004\Texas\EXH-May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erez1\AppData\Local\Temp\201408%20CR%20SOURCES%20LOAD%20ENERGY%20EXPENSE%20AMORTIZATION%20SCH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9%20NM%20Rate%20Case\Settlement%20Rate%20Design%209-25-09%20mcarrasco%20updated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DUTY%202010\GAS%20DUTY%2008_AUG_2010\Imbalance_AUGUST2010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2005\Texas\New%20Fuel\FR21-wp3%20%20Purch%20Pw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2004\Texas\New-Fuel\FR21-wp3%20%20Purch%20Pw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nm_main\data\USER\spcd\Economic%20Models\BCNM%20Model\SJCC\SJUG%206.5%20ExtExp%2010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FUEL-NEW\EPEC-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herna2\AppData\Local\Microsoft\Windows\Temporary%20Internet%20Files\Content.IE5\ZK84I1WX\WP%20TX%20Forecasted%20Revenues%202017%20-%20Load%20Forecast%20kWh%20MC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ferred%20Fuel\2004\0404\ARC102%2004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eferred%20Fuel\2007\0712\0712%20Def_Fu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"/>
      <sheetName val="Apr"/>
      <sheetName val="May"/>
      <sheetName val="Jun"/>
      <sheetName val="Aug"/>
      <sheetName val="July"/>
      <sheetName val="Dec99"/>
      <sheetName val="Nov"/>
      <sheetName val="Oct"/>
      <sheetName val="Sept"/>
      <sheetName val="Current (2)"/>
      <sheetName val="Dec"/>
      <sheetName val="Jan"/>
      <sheetName val="Feb"/>
    </sheetNames>
    <sheetDataSet>
      <sheetData sheetId="0"/>
      <sheetData sheetId="1"/>
      <sheetData sheetId="2"/>
      <sheetData sheetId="3"/>
      <sheetData sheetId="4"/>
      <sheetData sheetId="5">
        <row r="1">
          <cell r="BB1" t="str">
            <v>Four Corners Project Plant Statistics</v>
          </cell>
        </row>
        <row r="39">
          <cell r="BJ39" t="str">
            <v>4C Participants</v>
          </cell>
        </row>
        <row r="42">
          <cell r="BB42" t="str">
            <v>Four Corners Project Plant Statistics</v>
          </cell>
        </row>
        <row r="43">
          <cell r="BB43" t="str">
            <v>uly 1999</v>
          </cell>
        </row>
        <row r="44">
          <cell r="BB44" t="str">
            <v>Four Corner Fuel Allocations between Fixed (Start-Up and No Load) and Generation</v>
          </cell>
        </row>
        <row r="46">
          <cell r="BD46" t="str">
            <v>APS</v>
          </cell>
          <cell r="BE46" t="str">
            <v>EPE</v>
          </cell>
          <cell r="BF46" t="str">
            <v>PNM</v>
          </cell>
          <cell r="BG46" t="str">
            <v>SRP</v>
          </cell>
          <cell r="BH46" t="str">
            <v>SCE</v>
          </cell>
          <cell r="BI46" t="str">
            <v>TEP</v>
          </cell>
          <cell r="BJ46" t="str">
            <v>Unit 4-5</v>
          </cell>
          <cell r="BK46" t="str">
            <v>Units</v>
          </cell>
          <cell r="BL46" t="str">
            <v xml:space="preserve">Total </v>
          </cell>
        </row>
        <row r="47">
          <cell r="BB47" t="str">
            <v>Participant</v>
          </cell>
          <cell r="BC47" t="str">
            <v>%</v>
          </cell>
          <cell r="BD47">
            <v>0.15</v>
          </cell>
          <cell r="BE47">
            <v>7.0000000000000007E-2</v>
          </cell>
          <cell r="BF47">
            <v>0.13</v>
          </cell>
          <cell r="BG47">
            <v>0.1</v>
          </cell>
          <cell r="BH47">
            <v>0.48</v>
          </cell>
          <cell r="BI47">
            <v>7.0000000000000007E-2</v>
          </cell>
          <cell r="BJ47">
            <v>1</v>
          </cell>
          <cell r="BK47" t="str">
            <v>1-2-3</v>
          </cell>
          <cell r="BL47" t="str">
            <v>Plant</v>
          </cell>
        </row>
        <row r="48">
          <cell r="BB48" t="str">
            <v>Coal Burned (Tons)</v>
          </cell>
        </row>
        <row r="49">
          <cell r="BB49" t="str">
            <v>Incremental</v>
          </cell>
          <cell r="BC49" t="str">
            <v>Tons</v>
          </cell>
          <cell r="BD49">
            <v>10470</v>
          </cell>
          <cell r="BE49">
            <v>3393</v>
          </cell>
          <cell r="BF49">
            <v>21359</v>
          </cell>
          <cell r="BG49">
            <v>17640</v>
          </cell>
          <cell r="BH49">
            <v>26115</v>
          </cell>
          <cell r="BI49">
            <v>10198</v>
          </cell>
          <cell r="BJ49">
            <v>89175</v>
          </cell>
          <cell r="BK49">
            <v>25912</v>
          </cell>
          <cell r="BL49">
            <v>115087</v>
          </cell>
        </row>
        <row r="50">
          <cell r="BB50" t="str">
            <v xml:space="preserve">Contract </v>
          </cell>
          <cell r="BC50" t="str">
            <v>Tons</v>
          </cell>
          <cell r="BD50">
            <v>76791</v>
          </cell>
          <cell r="BE50">
            <v>30533</v>
          </cell>
          <cell r="BF50">
            <v>54922</v>
          </cell>
          <cell r="BG50">
            <v>41160</v>
          </cell>
          <cell r="BH50">
            <v>235030</v>
          </cell>
          <cell r="BI50">
            <v>30593</v>
          </cell>
          <cell r="BJ50">
            <v>469029</v>
          </cell>
          <cell r="BK50">
            <v>190019</v>
          </cell>
          <cell r="BL50">
            <v>659048</v>
          </cell>
        </row>
        <row r="51">
          <cell r="BB51" t="str">
            <v>Total</v>
          </cell>
          <cell r="BD51">
            <v>87261</v>
          </cell>
          <cell r="BE51">
            <v>33926</v>
          </cell>
          <cell r="BF51">
            <v>76281</v>
          </cell>
          <cell r="BG51">
            <v>58800</v>
          </cell>
          <cell r="BH51">
            <v>261145</v>
          </cell>
          <cell r="BI51">
            <v>40791</v>
          </cell>
          <cell r="BJ51">
            <v>558204</v>
          </cell>
          <cell r="BK51">
            <v>215931</v>
          </cell>
          <cell r="BL51">
            <v>774135</v>
          </cell>
        </row>
        <row r="52">
          <cell r="BB52" t="str">
            <v>Gas Burned (MCF)</v>
          </cell>
        </row>
        <row r="53">
          <cell r="BB53" t="str">
            <v>Participants % of Fixed</v>
          </cell>
          <cell r="BD53">
            <v>0.15</v>
          </cell>
          <cell r="BE53">
            <v>7.0000000000000007E-2</v>
          </cell>
          <cell r="BF53">
            <v>0.13</v>
          </cell>
          <cell r="BG53">
            <v>0.1</v>
          </cell>
          <cell r="BH53">
            <v>0.48</v>
          </cell>
          <cell r="BI53">
            <v>7.0000000000000007E-2</v>
          </cell>
          <cell r="BJ53">
            <v>1</v>
          </cell>
        </row>
        <row r="54">
          <cell r="BB54" t="str">
            <v xml:space="preserve"> Fixed (MCF)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L54">
            <v>0</v>
          </cell>
        </row>
        <row r="55">
          <cell r="BB55" t="str">
            <v xml:space="preserve"> Generation (MCF)</v>
          </cell>
          <cell r="BD55">
            <v>1151.8399999999999</v>
          </cell>
          <cell r="BE55">
            <v>447.79</v>
          </cell>
          <cell r="BF55">
            <v>1006.87</v>
          </cell>
          <cell r="BG55">
            <v>776.12</v>
          </cell>
          <cell r="BH55">
            <v>3446.97</v>
          </cell>
          <cell r="BI55">
            <v>538.41</v>
          </cell>
          <cell r="BJ55">
            <v>7368</v>
          </cell>
          <cell r="BK55" t="str">
            <v xml:space="preserve"> </v>
          </cell>
          <cell r="BL55" t="str">
            <v xml:space="preserve"> </v>
          </cell>
        </row>
        <row r="56">
          <cell r="BB56" t="str">
            <v>Total Gas Burned for Generation (MCF)</v>
          </cell>
          <cell r="BD56">
            <v>1151.8399999999999</v>
          </cell>
          <cell r="BE56">
            <v>447.79</v>
          </cell>
          <cell r="BF56">
            <v>1006.87</v>
          </cell>
          <cell r="BG56">
            <v>776.12</v>
          </cell>
          <cell r="BH56">
            <v>3446.97</v>
          </cell>
          <cell r="BI56">
            <v>538.41</v>
          </cell>
          <cell r="BJ56">
            <v>7368</v>
          </cell>
          <cell r="BK56">
            <v>32198.6</v>
          </cell>
          <cell r="BL56">
            <v>39566.6</v>
          </cell>
        </row>
        <row r="57">
          <cell r="BK57" t="str">
            <v>.</v>
          </cell>
        </row>
        <row r="58">
          <cell r="BB58" t="str">
            <v>Participant % of Common and Related</v>
          </cell>
          <cell r="BD58">
            <v>0.15</v>
          </cell>
          <cell r="BE58">
            <v>7.0000000000000007E-2</v>
          </cell>
          <cell r="BF58">
            <v>0.13</v>
          </cell>
          <cell r="BG58">
            <v>0.1</v>
          </cell>
          <cell r="BH58">
            <v>0.48</v>
          </cell>
          <cell r="BI58">
            <v>7.0000000000000007E-2</v>
          </cell>
        </row>
        <row r="59">
          <cell r="BB59" t="str">
            <v>Common and Related (MCF)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</row>
        <row r="61">
          <cell r="BB61" t="str">
            <v>Total Gas to Participants (MCF)</v>
          </cell>
          <cell r="BD61">
            <v>1151.8399999999999</v>
          </cell>
          <cell r="BE61">
            <v>447.79</v>
          </cell>
          <cell r="BF61">
            <v>1006.87</v>
          </cell>
          <cell r="BG61">
            <v>776.12</v>
          </cell>
          <cell r="BH61">
            <v>3446.97</v>
          </cell>
          <cell r="BI61">
            <v>538.41</v>
          </cell>
          <cell r="BJ61">
            <v>7368</v>
          </cell>
          <cell r="BK61">
            <v>32198.6</v>
          </cell>
          <cell r="BL61">
            <v>39566.6</v>
          </cell>
        </row>
        <row r="62">
          <cell r="BB62" t="str">
            <v>Fuel Burned (MMBTU)</v>
          </cell>
        </row>
        <row r="63">
          <cell r="BB63" t="str">
            <v>Incremental Coal</v>
          </cell>
          <cell r="BD63">
            <v>185318.8</v>
          </cell>
          <cell r="BE63">
            <v>60038.9</v>
          </cell>
          <cell r="BF63">
            <v>377995.6</v>
          </cell>
          <cell r="BG63">
            <v>312180.2</v>
          </cell>
          <cell r="BH63">
            <v>462160.6</v>
          </cell>
          <cell r="BI63">
            <v>180473.2</v>
          </cell>
          <cell r="BJ63">
            <v>1578167.3</v>
          </cell>
          <cell r="BK63">
            <v>458486</v>
          </cell>
          <cell r="BL63">
            <v>2036653.3</v>
          </cell>
        </row>
        <row r="64">
          <cell r="BB64" t="str">
            <v>Contract Coal</v>
          </cell>
          <cell r="BD64">
            <v>1359004.8</v>
          </cell>
          <cell r="BE64">
            <v>540350.30000000005</v>
          </cell>
          <cell r="BF64">
            <v>971988.7</v>
          </cell>
          <cell r="BG64">
            <v>728420.5</v>
          </cell>
          <cell r="BH64">
            <v>4159445.5</v>
          </cell>
          <cell r="BI64">
            <v>541419.69999999995</v>
          </cell>
          <cell r="BJ64">
            <v>8300629.5</v>
          </cell>
          <cell r="BK64">
            <v>3362230.7</v>
          </cell>
          <cell r="BL64">
            <v>11662860.199999999</v>
          </cell>
        </row>
        <row r="65">
          <cell r="BB65" t="str">
            <v>Total Coal</v>
          </cell>
          <cell r="BD65">
            <v>1544323.6</v>
          </cell>
          <cell r="BE65">
            <v>600389.20000000007</v>
          </cell>
          <cell r="BF65">
            <v>1349984.2999999998</v>
          </cell>
          <cell r="BG65">
            <v>1040600.7</v>
          </cell>
          <cell r="BH65">
            <v>4621606.0999999996</v>
          </cell>
          <cell r="BI65">
            <v>721892.89999999991</v>
          </cell>
          <cell r="BJ65">
            <v>9878796.8000000007</v>
          </cell>
          <cell r="BK65">
            <v>3820716.7</v>
          </cell>
          <cell r="BL65">
            <v>13699513.5</v>
          </cell>
        </row>
        <row r="67">
          <cell r="BB67" t="str">
            <v>Gas for Generation</v>
          </cell>
          <cell r="BC67">
            <v>1.0070000000000001</v>
          </cell>
          <cell r="BD67">
            <v>1159.9000000000005</v>
          </cell>
          <cell r="BE67">
            <v>450.9</v>
          </cell>
          <cell r="BF67">
            <v>1013.9</v>
          </cell>
          <cell r="BG67">
            <v>781.6</v>
          </cell>
          <cell r="BH67">
            <v>3471.1</v>
          </cell>
          <cell r="BI67">
            <v>542.20000000000005</v>
          </cell>
          <cell r="BJ67">
            <v>7419.6</v>
          </cell>
          <cell r="BK67">
            <v>32424</v>
          </cell>
          <cell r="BL67">
            <v>39843.599999999999</v>
          </cell>
        </row>
        <row r="68">
          <cell r="BB68" t="str">
            <v>Total Gas</v>
          </cell>
          <cell r="BD68">
            <v>1159.9000000000005</v>
          </cell>
          <cell r="BE68">
            <v>450.9</v>
          </cell>
          <cell r="BF68">
            <v>1013.9</v>
          </cell>
          <cell r="BG68">
            <v>781.6</v>
          </cell>
          <cell r="BH68">
            <v>3471.1</v>
          </cell>
          <cell r="BI68">
            <v>542.20000000000005</v>
          </cell>
          <cell r="BJ68">
            <v>7419.6</v>
          </cell>
          <cell r="BK68">
            <v>32424</v>
          </cell>
          <cell r="BL68">
            <v>39843.599999999999</v>
          </cell>
        </row>
        <row r="69">
          <cell r="BB69" t="str">
            <v>Fuel Cost (Dollars)</v>
          </cell>
        </row>
        <row r="70">
          <cell r="BB70" t="str">
            <v>Incremental Coal</v>
          </cell>
          <cell r="BD70">
            <v>126057.93</v>
          </cell>
          <cell r="BE70">
            <v>40839.769999999997</v>
          </cell>
          <cell r="BF70">
            <v>257120.91</v>
          </cell>
          <cell r="BG70">
            <v>212351.81</v>
          </cell>
          <cell r="BH70">
            <v>314371.78999999998</v>
          </cell>
          <cell r="BI70">
            <v>122761.82</v>
          </cell>
          <cell r="BJ70">
            <v>1073504.03</v>
          </cell>
          <cell r="BK70">
            <v>311872.26</v>
          </cell>
          <cell r="BL70">
            <v>1385376.29</v>
          </cell>
        </row>
        <row r="71">
          <cell r="BB71" t="str">
            <v>Contract Coal</v>
          </cell>
          <cell r="BD71">
            <v>4986313.22</v>
          </cell>
          <cell r="BE71">
            <v>570688.72</v>
          </cell>
          <cell r="BF71">
            <v>1026561.82</v>
          </cell>
          <cell r="BG71">
            <v>769318.28</v>
          </cell>
          <cell r="BH71">
            <v>4392981.05</v>
          </cell>
          <cell r="BI71">
            <v>571818.16</v>
          </cell>
          <cell r="BJ71">
            <v>12317681.25</v>
          </cell>
          <cell r="BK71">
            <v>3551005.96</v>
          </cell>
          <cell r="BL71">
            <v>15868687.210000001</v>
          </cell>
        </row>
        <row r="72">
          <cell r="BB72" t="str">
            <v>Total Coal</v>
          </cell>
          <cell r="BD72">
            <v>5112371.1499999994</v>
          </cell>
          <cell r="BE72">
            <v>611528.49</v>
          </cell>
          <cell r="BF72">
            <v>1283682.73</v>
          </cell>
          <cell r="BG72">
            <v>981670.09000000008</v>
          </cell>
          <cell r="BH72">
            <v>4707352.84</v>
          </cell>
          <cell r="BI72">
            <v>694579.98</v>
          </cell>
          <cell r="BJ72">
            <v>13391185.279999999</v>
          </cell>
          <cell r="BK72">
            <v>3862878.2199999997</v>
          </cell>
          <cell r="BL72">
            <v>17254063.5</v>
          </cell>
        </row>
        <row r="74">
          <cell r="BB74" t="str">
            <v>Gas for Generation</v>
          </cell>
          <cell r="BD74">
            <v>3179.09</v>
          </cell>
          <cell r="BE74">
            <v>1235.9000000000001</v>
          </cell>
          <cell r="BF74">
            <v>2778.96</v>
          </cell>
          <cell r="BG74">
            <v>2142.09</v>
          </cell>
          <cell r="BH74">
            <v>9513.6299999999992</v>
          </cell>
          <cell r="BI74">
            <v>1486.01</v>
          </cell>
          <cell r="BJ74">
            <v>20335.679999999997</v>
          </cell>
          <cell r="BK74">
            <v>88868.13</v>
          </cell>
          <cell r="BL74">
            <v>109203.81</v>
          </cell>
        </row>
        <row r="75">
          <cell r="BB75" t="str">
            <v>Common and Related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</row>
        <row r="76">
          <cell r="BB76" t="str">
            <v>Total Gas</v>
          </cell>
          <cell r="BD76">
            <v>3179.09</v>
          </cell>
          <cell r="BE76">
            <v>1235.9000000000001</v>
          </cell>
          <cell r="BF76">
            <v>2778.96</v>
          </cell>
          <cell r="BG76">
            <v>2142.09</v>
          </cell>
          <cell r="BH76">
            <v>9513.6299999999992</v>
          </cell>
          <cell r="BI76">
            <v>1486.01</v>
          </cell>
          <cell r="BJ76">
            <v>20335.679999999997</v>
          </cell>
          <cell r="BK76">
            <v>88868.13</v>
          </cell>
          <cell r="BL76">
            <v>109203.81</v>
          </cell>
        </row>
        <row r="80">
          <cell r="BB80" t="str">
            <v xml:space="preserve"> </v>
          </cell>
        </row>
        <row r="81">
          <cell r="BB81" t="str">
            <v xml:space="preserve"> </v>
          </cell>
        </row>
        <row r="85">
          <cell r="BB85" t="str">
            <v xml:space="preserve">BASIC DATA FOR </v>
          </cell>
          <cell r="BD85" t="str">
            <v>uly 1999</v>
          </cell>
        </row>
        <row r="87">
          <cell r="BE87" t="str">
            <v>Agreement # 1</v>
          </cell>
          <cell r="BG87" t="str">
            <v>Agreement # 2</v>
          </cell>
          <cell r="BI87" t="str">
            <v>Total</v>
          </cell>
        </row>
        <row r="88">
          <cell r="BE88" t="str">
            <v>-</v>
          </cell>
          <cell r="BG88" t="str">
            <v>-</v>
          </cell>
          <cell r="BI88" t="str">
            <v>-</v>
          </cell>
        </row>
        <row r="89">
          <cell r="BB89" t="str">
            <v>MMBTU from Utah Invoice WKSHT B</v>
          </cell>
          <cell r="BE89">
            <v>3820716.7</v>
          </cell>
          <cell r="BG89">
            <v>9878796.8000000007</v>
          </cell>
          <cell r="BI89">
            <v>13699513.5</v>
          </cell>
        </row>
        <row r="90">
          <cell r="BB90" t="str">
            <v>Dollars from Utah Invoice WKSHT B</v>
          </cell>
          <cell r="BE90">
            <v>4886580.88</v>
          </cell>
          <cell r="BG90">
            <v>12367482.620000001</v>
          </cell>
          <cell r="BI90">
            <v>17254063.5</v>
          </cell>
        </row>
        <row r="91">
          <cell r="BB91" t="str">
            <v>Tons from Utah Invoice WKSHT B</v>
          </cell>
          <cell r="BE91">
            <v>215931</v>
          </cell>
          <cell r="BG91">
            <v>558204</v>
          </cell>
          <cell r="BI91">
            <v>774135</v>
          </cell>
        </row>
        <row r="93">
          <cell r="BH93" t="str">
            <v>INV CHECK -&gt;</v>
          </cell>
          <cell r="BI93">
            <v>17254063.5</v>
          </cell>
        </row>
        <row r="96">
          <cell r="BB96" t="str">
            <v>FOB Price:   Average $/Ton</v>
          </cell>
          <cell r="BE96">
            <v>22.288184000000001</v>
          </cell>
        </row>
        <row r="97">
          <cell r="BB97" t="str">
            <v xml:space="preserve">             Average c/MMBTU</v>
          </cell>
          <cell r="BE97">
            <v>125.94654199999999</v>
          </cell>
        </row>
        <row r="100">
          <cell r="BE100" t="str">
            <v>MMBTU</v>
          </cell>
          <cell r="BG100" t="str">
            <v>Tons</v>
          </cell>
          <cell r="BI100" t="str">
            <v>$</v>
          </cell>
        </row>
        <row r="101">
          <cell r="BB101" t="str">
            <v>For Unit 4 &amp; Unit 5 total</v>
          </cell>
          <cell r="BE101" t="str">
            <v>-</v>
          </cell>
          <cell r="BG101" t="str">
            <v>-</v>
          </cell>
          <cell r="BI101" t="str">
            <v>-</v>
          </cell>
        </row>
        <row r="102">
          <cell r="BB102" t="str">
            <v xml:space="preserve">Coal Fuel Burned: </v>
          </cell>
          <cell r="BE102">
            <v>9878796.8000000007</v>
          </cell>
          <cell r="BG102">
            <v>558204</v>
          </cell>
          <cell r="BI102">
            <v>10013628.01</v>
          </cell>
        </row>
        <row r="103">
          <cell r="BB103" t="str">
            <v>Residual Waste</v>
          </cell>
          <cell r="BI103">
            <v>29500.34</v>
          </cell>
        </row>
        <row r="104">
          <cell r="BB104" t="str">
            <v>Coal Handling :</v>
          </cell>
          <cell r="BI104">
            <v>485915.81</v>
          </cell>
        </row>
        <row r="105">
          <cell r="BB105" t="str">
            <v>For  4C Common:</v>
          </cell>
        </row>
        <row r="106">
          <cell r="BB106" t="str">
            <v>Coal Handling :</v>
          </cell>
          <cell r="BD106">
            <v>54589.17</v>
          </cell>
          <cell r="BE106" t="str">
            <v>x .7242</v>
          </cell>
          <cell r="BI106">
            <v>39533.480000000003</v>
          </cell>
        </row>
        <row r="107">
          <cell r="BG107" t="str">
            <v>Total Coal Expense</v>
          </cell>
          <cell r="BI107">
            <v>10568577.640000001</v>
          </cell>
        </row>
        <row r="113">
          <cell r="BB113" t="str">
            <v>Coal Burned:   $/Ton</v>
          </cell>
          <cell r="BE113">
            <v>7.0822999999999997E-2</v>
          </cell>
        </row>
        <row r="114">
          <cell r="BB114" t="str">
            <v>Coal Burned:   c/MMBTU</v>
          </cell>
          <cell r="BE114">
            <v>0.40018500000000001</v>
          </cell>
        </row>
        <row r="115">
          <cell r="BB115" t="str">
            <v>Coal Burned:   Mills/Kwh</v>
          </cell>
          <cell r="BE115">
            <v>5.0486000000000003E-2</v>
          </cell>
        </row>
        <row r="117">
          <cell r="BB117" t="str">
            <v>GAS BURNED:</v>
          </cell>
          <cell r="BE117" t="str">
            <v>MMBTU</v>
          </cell>
          <cell r="BG117" t="str">
            <v>Mcf</v>
          </cell>
          <cell r="BI117" t="str">
            <v>$</v>
          </cell>
        </row>
        <row r="118">
          <cell r="BE118" t="str">
            <v>-</v>
          </cell>
          <cell r="BG118" t="str">
            <v>-</v>
          </cell>
          <cell r="BI118" t="str">
            <v>-</v>
          </cell>
        </row>
        <row r="119">
          <cell r="BE119">
            <v>7419.6</v>
          </cell>
          <cell r="BG119">
            <v>7368</v>
          </cell>
          <cell r="BI119">
            <v>20335.679999999997</v>
          </cell>
        </row>
        <row r="122">
          <cell r="BB122" t="str">
            <v>Gas Burned:    c/Mcf   (FOB &amp; Burned)</v>
          </cell>
          <cell r="BE122">
            <v>276</v>
          </cell>
        </row>
        <row r="123">
          <cell r="BB123" t="str">
            <v xml:space="preserve">               c/MMBTU (FOB &amp; Burned)</v>
          </cell>
          <cell r="BE123">
            <v>274.08054299999998</v>
          </cell>
        </row>
        <row r="124">
          <cell r="BB124" t="str">
            <v xml:space="preserve">               Mills/Kwh</v>
          </cell>
          <cell r="BE124">
            <v>2.597E-2</v>
          </cell>
        </row>
        <row r="125">
          <cell r="BG125" t="str">
            <v>MMBTU</v>
          </cell>
          <cell r="BI125" t="str">
            <v>$</v>
          </cell>
        </row>
        <row r="126">
          <cell r="BG126" t="str">
            <v>-</v>
          </cell>
          <cell r="BI126" t="str">
            <v>-</v>
          </cell>
        </row>
        <row r="127">
          <cell r="BB127" t="str">
            <v>Total Fuel Burned</v>
          </cell>
          <cell r="BG127">
            <v>9886216.4000000004</v>
          </cell>
          <cell r="BI127">
            <v>20335.679999999997</v>
          </cell>
        </row>
        <row r="128">
          <cell r="BB128" t="str">
            <v>Total Fuel Burned  c/MMBTU</v>
          </cell>
          <cell r="BI128">
            <v>0.20569699999999999</v>
          </cell>
        </row>
        <row r="129">
          <cell r="BB129" t="str">
            <v>Total Fuel Burned  MILLS/KWH</v>
          </cell>
          <cell r="BI129">
            <v>2.597E-2</v>
          </cell>
        </row>
        <row r="132">
          <cell r="BB132" t="str">
            <v>Net Adjusted Participation   (Mwh)</v>
          </cell>
          <cell r="BD132">
            <v>783058.36240999994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Budget 1"/>
      <sheetName val="CRITERIA1"/>
      <sheetName val="sheet1"/>
    </sheetNames>
    <sheetDataSet>
      <sheetData sheetId="0" refreshError="1"/>
      <sheetData sheetId="1" refreshError="1"/>
      <sheetData sheetId="2" refreshError="1">
        <row r="2">
          <cell r="B2" t="str">
            <v>EPE Set of Books</v>
          </cell>
        </row>
        <row r="13">
          <cell r="B13" t="str">
            <v>EPE 2002 BUDGET</v>
          </cell>
        </row>
        <row r="14">
          <cell r="B14" t="str">
            <v>EPE BUDGETING</v>
          </cell>
        </row>
        <row r="16">
          <cell r="B16" t="str">
            <v>USD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1a.DECRIPTION-NOTES"/>
      <sheetName val="1b.PATHING RECEIPT MAPS"/>
      <sheetName val="      "/>
      <sheetName val="2a.GENERAL and PPA INPUT"/>
      <sheetName val="2b.INTER CAPACITY-RESERV INPUT"/>
      <sheetName val="2c.INTER SHRINKAGE INPUT"/>
      <sheetName val="2d.INTER MAINLINE INPUT"/>
      <sheetName val="2e.INTRA INPUT"/>
      <sheetName val="2f.Gas Storage INPUT"/>
      <sheetName val="2g.GRAMS Change Log"/>
      <sheetName val=" "/>
      <sheetName val="3a.iPYRAMID GAS PRICE CALC"/>
      <sheetName val="3b.PYRAMID PIPELINE CAP CHECK"/>
      <sheetName val="  _"/>
      <sheetName val="4a.IFERC, GDA INDEX PRICE SUM"/>
      <sheetName val="4bb.INTER PRICE DTH SUPPLIER"/>
      <sheetName val="4b.INTER PRICE DTH SUPPLIER CHK"/>
      <sheetName val="4c.FDD-SUPPLR RECEIPT PRICE DTH"/>
      <sheetName val="4d.FDD-SUPPLR DELIVERED DTH"/>
      <sheetName val="4e.INTER DAILY PRICE DTH PLANT"/>
      <sheetName val="4f.DLVRD PRICE SUMMARY"/>
      <sheetName val="______"/>
      <sheetName val="5a.INTRA INDEX PRICE SUMMARY"/>
      <sheetName val="5b. INTRASTATE DETAIL-VOL-EXP"/>
      <sheetName val="     "/>
      <sheetName val="6.ZaiNet DATA"/>
      <sheetName val="    "/>
      <sheetName val="7.MONTHLY IMBALANCE"/>
      <sheetName val="       _"/>
      <sheetName val="8.Storage DAILY LOG "/>
      <sheetName val="_____"/>
      <sheetName val="9.DAILY EMAIL"/>
      <sheetName val="9.a  86C Tiie OUT"/>
      <sheetName val="9.b Invoice TieOuts"/>
      <sheetName val="   "/>
      <sheetName val="10. Gas Estimate FA-New"/>
      <sheetName val="10. Gas Estimate JE 6191"/>
      <sheetName val="10. Gas Estimate FA"/>
      <sheetName val="10a.GAS INVOICE REVIEW"/>
      <sheetName val="Suppliers"/>
      <sheetName val="10aa.Base GAS Price Monthly Sum"/>
      <sheetName val="10b.INTRASTATE INVOICE TIE OUT"/>
      <sheetName val="10c.Invoice Check Summary"/>
      <sheetName val="10d.STORAGE INVOICE REVIEW"/>
      <sheetName val="____"/>
      <sheetName val="A-INTER MAINLINE, GRT CALC"/>
      <sheetName val="B-INTER SHRINKAGE CALC"/>
      <sheetName val="A-B EXAMPLE MATRIX"/>
      <sheetName val="C-INTER NM TAX MATRIX"/>
      <sheetName val="D-INTER PYRA-LUNA-AFTON PPA$"/>
      <sheetName val="E-INTRA FL$ AND DLVRD$ CALC"/>
      <sheetName val="&lt;&lt;&lt;&lt;&gt;&gt;&gt;&gt;"/>
      <sheetName val="11. FERC BREKOUT"/>
      <sheetName val="AA-RECEIPT INDEX,FIX MIX"/>
      <sheetName val="BB-DELIVERY MTC MIX"/>
      <sheetName val="CC-RECEIPT MTC MIX"/>
      <sheetName val="DD-BASE PRICE BY RECIPT"/>
      <sheetName val="Suppliers TEST"/>
    </sheetNames>
    <sheetDataSet>
      <sheetData sheetId="0"/>
      <sheetData sheetId="1">
        <row r="1">
          <cell r="A1" t="str">
            <v>EL PASO ELECTRIC COMPANY</v>
          </cell>
        </row>
      </sheetData>
      <sheetData sheetId="2"/>
      <sheetData sheetId="3"/>
      <sheetData sheetId="4">
        <row r="5">
          <cell r="C5">
            <v>41334</v>
          </cell>
        </row>
      </sheetData>
      <sheetData sheetId="5"/>
      <sheetData sheetId="6">
        <row r="30">
          <cell r="Y30">
            <v>2.1999999999999999E-2</v>
          </cell>
        </row>
      </sheetData>
      <sheetData sheetId="7"/>
      <sheetData sheetId="8"/>
      <sheetData sheetId="9">
        <row r="23">
          <cell r="W23">
            <v>41334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A5">
            <v>41334</v>
          </cell>
        </row>
      </sheetData>
      <sheetData sheetId="29"/>
      <sheetData sheetId="30">
        <row r="22">
          <cell r="O22">
            <v>164423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12">
          <cell r="W112" t="str">
            <v>ESTIMATE</v>
          </cell>
        </row>
      </sheetData>
      <sheetData sheetId="42">
        <row r="112">
          <cell r="W112" t="str">
            <v>ESTIMATE</v>
          </cell>
        </row>
        <row r="113">
          <cell r="W113" t="str">
            <v>FINAL</v>
          </cell>
        </row>
      </sheetData>
      <sheetData sheetId="43">
        <row r="112">
          <cell r="W112" t="str">
            <v>ESTIMATE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-4-PUBLIC"/>
      <sheetName val="SB-4 CONF"/>
      <sheetName val="SB-4 b"/>
      <sheetName val="Budget-Summary 1"/>
      <sheetName val="Budget-Summary 2"/>
      <sheetName val="Table 1"/>
      <sheetName val="TABLE 2-STATION GEN"/>
      <sheetName val="TABLE 3-PP"/>
      <sheetName val="TABLE 4-OPP SALES"/>
      <sheetName val="TABLE 5- PV UNIT Expenses"/>
      <sheetName val="Notes"/>
      <sheetName val="BUDGET-TOTAL.TPL"/>
      <sheetName val="Gas Price Impact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>
        <row r="1">
          <cell r="A1" t="str">
            <v>RunId</v>
          </cell>
          <cell r="B1" t="str">
            <v>Year</v>
          </cell>
          <cell r="C1" t="str">
            <v>Month</v>
          </cell>
          <cell r="D1" t="str">
            <v>Plant</v>
          </cell>
          <cell r="E1" t="str">
            <v>UnitNum</v>
          </cell>
          <cell r="F1" t="str">
            <v>Purch</v>
          </cell>
          <cell r="G1" t="str">
            <v>Sale</v>
          </cell>
          <cell r="H1" t="str">
            <v>ReceiptsFuelCost: ($)</v>
          </cell>
          <cell r="I1" t="str">
            <v>VarOMCost: ($)</v>
          </cell>
          <cell r="J1" t="str">
            <v>MaxCap: (MW)</v>
          </cell>
          <cell r="K1" t="str">
            <v>UnitGeneration: (MWH)</v>
          </cell>
          <cell r="L1" t="str">
            <v>FuelHeatConsumpByUnit: (MBTU)</v>
          </cell>
          <cell r="M1" t="str">
            <v>HandlingCost: (K$)</v>
          </cell>
          <cell r="N1" t="str">
            <v>PurchEnergyByComp: (MWH)</v>
          </cell>
          <cell r="O1" t="str">
            <v>PurchCap: (MW)</v>
          </cell>
          <cell r="P1" t="str">
            <v>PurchEnergyCost: ($)</v>
          </cell>
          <cell r="Q1" t="str">
            <v>SaleEnergyByComp: (MWH)</v>
          </cell>
          <cell r="R1" t="str">
            <v>SaleCap: (MW)</v>
          </cell>
          <cell r="S1" t="str">
            <v>SaleEnergyCost: ($)</v>
          </cell>
          <cell r="T1" t="str">
            <v>SaleEnergyProdCost: ($)</v>
          </cell>
          <cell r="U1" t="str">
            <v>SaleEnergyMarkup: ($)</v>
          </cell>
          <cell r="V1" t="str">
            <v>Emergency: (GWH)</v>
          </cell>
          <cell r="W1" t="str">
            <v>EmergencyCost: (K$)</v>
          </cell>
        </row>
        <row r="2">
          <cell r="A2" t="str">
            <v>NM1</v>
          </cell>
          <cell r="B2">
            <v>2007</v>
          </cell>
          <cell r="C2">
            <v>6</v>
          </cell>
          <cell r="M2">
            <v>47.02</v>
          </cell>
          <cell r="V2">
            <v>0.02</v>
          </cell>
          <cell r="W2">
            <v>5.53</v>
          </cell>
        </row>
        <row r="3">
          <cell r="A3" t="str">
            <v>NM1</v>
          </cell>
          <cell r="B3">
            <v>2007</v>
          </cell>
          <cell r="C3">
            <v>6</v>
          </cell>
          <cell r="G3" t="str">
            <v>LOSS-OTH</v>
          </cell>
          <cell r="Q3">
            <v>1629</v>
          </cell>
          <cell r="R3">
            <v>3</v>
          </cell>
        </row>
        <row r="4">
          <cell r="A4" t="str">
            <v>NM1</v>
          </cell>
          <cell r="B4">
            <v>2007</v>
          </cell>
          <cell r="C4">
            <v>6</v>
          </cell>
          <cell r="G4" t="str">
            <v>OPP SAL2</v>
          </cell>
          <cell r="Q4">
            <v>7027.76</v>
          </cell>
          <cell r="R4">
            <v>400</v>
          </cell>
          <cell r="S4">
            <v>550615.93999999994</v>
          </cell>
          <cell r="T4">
            <v>504827.19</v>
          </cell>
          <cell r="U4">
            <v>45788.73</v>
          </cell>
        </row>
        <row r="5">
          <cell r="A5" t="str">
            <v>NM1</v>
          </cell>
          <cell r="B5">
            <v>2007</v>
          </cell>
          <cell r="C5">
            <v>6</v>
          </cell>
          <cell r="F5" t="str">
            <v>OPP SAL2</v>
          </cell>
          <cell r="O5">
            <v>400</v>
          </cell>
        </row>
        <row r="6">
          <cell r="A6" t="str">
            <v>NM1</v>
          </cell>
          <cell r="B6">
            <v>2007</v>
          </cell>
          <cell r="C6">
            <v>6</v>
          </cell>
          <cell r="F6" t="str">
            <v>TIELINES</v>
          </cell>
          <cell r="N6">
            <v>33683.83</v>
          </cell>
          <cell r="P6">
            <v>1765042.88</v>
          </cell>
        </row>
        <row r="7">
          <cell r="A7" t="str">
            <v>NM1</v>
          </cell>
          <cell r="B7">
            <v>2007</v>
          </cell>
          <cell r="C7">
            <v>6</v>
          </cell>
          <cell r="F7" t="str">
            <v>WIND</v>
          </cell>
          <cell r="N7">
            <v>237.6</v>
          </cell>
          <cell r="O7">
            <v>1.32</v>
          </cell>
          <cell r="P7">
            <v>326.24</v>
          </cell>
        </row>
        <row r="8">
          <cell r="A8" t="str">
            <v>NM1</v>
          </cell>
          <cell r="B8">
            <v>2007</v>
          </cell>
          <cell r="C8">
            <v>6</v>
          </cell>
          <cell r="D8" t="str">
            <v>COPPER</v>
          </cell>
          <cell r="E8">
            <v>1</v>
          </cell>
          <cell r="H8">
            <v>33941.620000000003</v>
          </cell>
          <cell r="I8">
            <v>951.43</v>
          </cell>
          <cell r="J8">
            <v>62</v>
          </cell>
          <cell r="K8">
            <v>210.74</v>
          </cell>
          <cell r="L8">
            <v>3845.67</v>
          </cell>
        </row>
        <row r="9">
          <cell r="A9" t="str">
            <v>NM1</v>
          </cell>
          <cell r="B9">
            <v>2007</v>
          </cell>
          <cell r="C9">
            <v>6</v>
          </cell>
          <cell r="D9" t="str">
            <v>FOUR COR</v>
          </cell>
          <cell r="E9">
            <v>4</v>
          </cell>
          <cell r="H9">
            <v>531294.06000000006</v>
          </cell>
          <cell r="I9">
            <v>40841.129999999997</v>
          </cell>
          <cell r="J9">
            <v>52</v>
          </cell>
          <cell r="K9">
            <v>36304.49</v>
          </cell>
          <cell r="L9">
            <v>357533</v>
          </cell>
        </row>
        <row r="10">
          <cell r="A10" t="str">
            <v>NM1</v>
          </cell>
          <cell r="B10">
            <v>2007</v>
          </cell>
          <cell r="C10">
            <v>6</v>
          </cell>
          <cell r="D10" t="str">
            <v>FOUR COR</v>
          </cell>
          <cell r="E10">
            <v>5</v>
          </cell>
          <cell r="H10">
            <v>517365.48</v>
          </cell>
          <cell r="I10">
            <v>39649.339999999997</v>
          </cell>
          <cell r="J10">
            <v>52</v>
          </cell>
          <cell r="K10">
            <v>35245.089999999997</v>
          </cell>
          <cell r="L10">
            <v>347353.78</v>
          </cell>
        </row>
        <row r="11">
          <cell r="A11" t="str">
            <v>NM1</v>
          </cell>
          <cell r="B11">
            <v>2007</v>
          </cell>
          <cell r="C11">
            <v>6</v>
          </cell>
          <cell r="D11" t="str">
            <v>NEWMAN</v>
          </cell>
          <cell r="E11">
            <v>1</v>
          </cell>
          <cell r="H11">
            <v>1683620.2</v>
          </cell>
          <cell r="I11">
            <v>13403.34</v>
          </cell>
          <cell r="J11">
            <v>74</v>
          </cell>
          <cell r="K11">
            <v>15381.55</v>
          </cell>
          <cell r="L11">
            <v>190245.54</v>
          </cell>
        </row>
        <row r="12">
          <cell r="A12" t="str">
            <v>NM1</v>
          </cell>
          <cell r="B12">
            <v>2007</v>
          </cell>
          <cell r="C12">
            <v>6</v>
          </cell>
          <cell r="D12" t="str">
            <v>NEWMAN</v>
          </cell>
          <cell r="E12">
            <v>2</v>
          </cell>
          <cell r="H12">
            <v>1754562.31</v>
          </cell>
          <cell r="I12">
            <v>14582.25</v>
          </cell>
          <cell r="J12">
            <v>76</v>
          </cell>
          <cell r="K12">
            <v>16740.68</v>
          </cell>
          <cell r="L12">
            <v>197851.87</v>
          </cell>
        </row>
        <row r="13">
          <cell r="A13" t="str">
            <v>NM1</v>
          </cell>
          <cell r="B13">
            <v>2007</v>
          </cell>
          <cell r="C13">
            <v>6</v>
          </cell>
          <cell r="D13" t="str">
            <v>NEWMAN</v>
          </cell>
          <cell r="E13">
            <v>3</v>
          </cell>
          <cell r="H13">
            <v>2129377.4</v>
          </cell>
          <cell r="I13">
            <v>18842.54</v>
          </cell>
          <cell r="J13">
            <v>97</v>
          </cell>
          <cell r="K13">
            <v>21623.53</v>
          </cell>
          <cell r="L13">
            <v>240349.55</v>
          </cell>
        </row>
        <row r="14">
          <cell r="A14" t="str">
            <v>NM1</v>
          </cell>
          <cell r="B14">
            <v>2007</v>
          </cell>
          <cell r="C14">
            <v>6</v>
          </cell>
          <cell r="D14" t="str">
            <v>NEWMAN</v>
          </cell>
          <cell r="E14">
            <v>4</v>
          </cell>
          <cell r="H14">
            <v>7128573</v>
          </cell>
          <cell r="I14">
            <v>64913.79</v>
          </cell>
          <cell r="J14">
            <v>207</v>
          </cell>
          <cell r="K14">
            <v>74494.5</v>
          </cell>
          <cell r="L14">
            <v>810908.16000000003</v>
          </cell>
        </row>
        <row r="15">
          <cell r="A15" t="str">
            <v>NM1</v>
          </cell>
          <cell r="B15">
            <v>2007</v>
          </cell>
          <cell r="C15">
            <v>6</v>
          </cell>
          <cell r="D15" t="str">
            <v>NEWMAN</v>
          </cell>
          <cell r="E15">
            <v>5</v>
          </cell>
          <cell r="H15">
            <v>7490039</v>
          </cell>
          <cell r="I15">
            <v>114914.34</v>
          </cell>
          <cell r="J15">
            <v>288</v>
          </cell>
          <cell r="K15">
            <v>103222.42</v>
          </cell>
          <cell r="L15">
            <v>867907.19</v>
          </cell>
        </row>
        <row r="16">
          <cell r="A16" t="str">
            <v>NM1</v>
          </cell>
          <cell r="B16">
            <v>2007</v>
          </cell>
          <cell r="C16">
            <v>6</v>
          </cell>
          <cell r="D16" t="str">
            <v>PALO VER</v>
          </cell>
          <cell r="E16">
            <v>1</v>
          </cell>
          <cell r="H16">
            <v>674861.19</v>
          </cell>
          <cell r="J16">
            <v>211</v>
          </cell>
          <cell r="K16">
            <v>147514.32999999999</v>
          </cell>
          <cell r="L16">
            <v>1503170.75</v>
          </cell>
        </row>
        <row r="17">
          <cell r="A17" t="str">
            <v>NM1</v>
          </cell>
          <cell r="B17">
            <v>2007</v>
          </cell>
          <cell r="C17">
            <v>6</v>
          </cell>
          <cell r="D17" t="str">
            <v>PALO VER</v>
          </cell>
          <cell r="E17">
            <v>2</v>
          </cell>
          <cell r="H17">
            <v>641814.81000000006</v>
          </cell>
          <cell r="J17">
            <v>211</v>
          </cell>
          <cell r="K17">
            <v>146450.89000000001</v>
          </cell>
          <cell r="L17">
            <v>1492334.5</v>
          </cell>
        </row>
        <row r="18">
          <cell r="A18" t="str">
            <v>NM1</v>
          </cell>
          <cell r="B18">
            <v>2007</v>
          </cell>
          <cell r="C18">
            <v>6</v>
          </cell>
          <cell r="D18" t="str">
            <v>PALO VER</v>
          </cell>
          <cell r="E18">
            <v>3</v>
          </cell>
          <cell r="J18">
            <v>200</v>
          </cell>
        </row>
        <row r="19">
          <cell r="A19" t="str">
            <v>NM1</v>
          </cell>
          <cell r="B19">
            <v>2007</v>
          </cell>
          <cell r="C19">
            <v>6</v>
          </cell>
          <cell r="D19" t="str">
            <v>PURCHASE</v>
          </cell>
          <cell r="E19">
            <v>3</v>
          </cell>
          <cell r="H19">
            <v>3103992.25</v>
          </cell>
          <cell r="I19">
            <v>134602.16</v>
          </cell>
          <cell r="J19">
            <v>133</v>
          </cell>
          <cell r="K19">
            <v>67016.86</v>
          </cell>
          <cell r="L19">
            <v>670408.68999999994</v>
          </cell>
        </row>
        <row r="20">
          <cell r="A20" t="str">
            <v>NM1</v>
          </cell>
          <cell r="B20">
            <v>2007</v>
          </cell>
          <cell r="C20">
            <v>6</v>
          </cell>
          <cell r="D20" t="str">
            <v>RIO GRAN</v>
          </cell>
          <cell r="E20">
            <v>6</v>
          </cell>
          <cell r="H20">
            <v>1221284.6299999999</v>
          </cell>
          <cell r="I20">
            <v>11382.42</v>
          </cell>
          <cell r="J20">
            <v>45</v>
          </cell>
          <cell r="K20">
            <v>10700.33</v>
          </cell>
          <cell r="L20">
            <v>135097.85999999999</v>
          </cell>
        </row>
        <row r="21">
          <cell r="A21" t="str">
            <v>NM1</v>
          </cell>
          <cell r="B21">
            <v>2007</v>
          </cell>
          <cell r="C21">
            <v>6</v>
          </cell>
          <cell r="D21" t="str">
            <v>RIO GRAN</v>
          </cell>
          <cell r="E21">
            <v>7</v>
          </cell>
          <cell r="H21">
            <v>1152524.3799999999</v>
          </cell>
          <cell r="I21">
            <v>11834.71</v>
          </cell>
          <cell r="J21">
            <v>46</v>
          </cell>
          <cell r="K21">
            <v>11125.52</v>
          </cell>
          <cell r="L21">
            <v>127491.64</v>
          </cell>
        </row>
        <row r="22">
          <cell r="A22" t="str">
            <v>NM1</v>
          </cell>
          <cell r="B22">
            <v>2007</v>
          </cell>
          <cell r="C22">
            <v>6</v>
          </cell>
          <cell r="D22" t="str">
            <v>RIO GRAN</v>
          </cell>
          <cell r="E22">
            <v>8</v>
          </cell>
          <cell r="H22">
            <v>3368973.5</v>
          </cell>
          <cell r="I22">
            <v>34798.33</v>
          </cell>
          <cell r="J22">
            <v>138</v>
          </cell>
          <cell r="K22">
            <v>32713.040000000001</v>
          </cell>
          <cell r="L22">
            <v>372674.06</v>
          </cell>
        </row>
        <row r="23">
          <cell r="A23" t="str">
            <v>NM1</v>
          </cell>
          <cell r="B23">
            <v>2007</v>
          </cell>
          <cell r="C23">
            <v>7</v>
          </cell>
          <cell r="M23">
            <v>48.74</v>
          </cell>
          <cell r="V23">
            <v>0.01</v>
          </cell>
          <cell r="W23">
            <v>3.63</v>
          </cell>
        </row>
        <row r="24">
          <cell r="A24" t="str">
            <v>NM1</v>
          </cell>
          <cell r="B24">
            <v>2007</v>
          </cell>
          <cell r="C24">
            <v>7</v>
          </cell>
          <cell r="G24" t="str">
            <v>LOSS-OTH</v>
          </cell>
          <cell r="Q24">
            <v>1602</v>
          </cell>
          <cell r="R24">
            <v>3</v>
          </cell>
        </row>
        <row r="25">
          <cell r="A25" t="str">
            <v>NM1</v>
          </cell>
          <cell r="B25">
            <v>2007</v>
          </cell>
          <cell r="C25">
            <v>7</v>
          </cell>
          <cell r="G25" t="str">
            <v>OPP SAL2</v>
          </cell>
          <cell r="Q25">
            <v>86337.59</v>
          </cell>
          <cell r="R25">
            <v>400</v>
          </cell>
          <cell r="S25">
            <v>7485045.5</v>
          </cell>
          <cell r="T25">
            <v>6233323.5</v>
          </cell>
          <cell r="U25">
            <v>1251721.8799999999</v>
          </cell>
        </row>
        <row r="26">
          <cell r="A26" t="str">
            <v>NM1</v>
          </cell>
          <cell r="B26">
            <v>2007</v>
          </cell>
          <cell r="C26">
            <v>7</v>
          </cell>
          <cell r="F26" t="str">
            <v>OPP SAL2</v>
          </cell>
          <cell r="O26">
            <v>400</v>
          </cell>
        </row>
        <row r="27">
          <cell r="A27" t="str">
            <v>NM1</v>
          </cell>
          <cell r="B27">
            <v>2007</v>
          </cell>
          <cell r="C27">
            <v>7</v>
          </cell>
          <cell r="F27" t="str">
            <v>TIELINES</v>
          </cell>
          <cell r="N27">
            <v>946.44</v>
          </cell>
          <cell r="P27">
            <v>52233.67</v>
          </cell>
        </row>
        <row r="28">
          <cell r="A28" t="str">
            <v>NM1</v>
          </cell>
          <cell r="B28">
            <v>2007</v>
          </cell>
          <cell r="C28">
            <v>7</v>
          </cell>
          <cell r="F28" t="str">
            <v>WIND</v>
          </cell>
          <cell r="N28">
            <v>245.52</v>
          </cell>
          <cell r="O28">
            <v>1.32</v>
          </cell>
          <cell r="P28">
            <v>337.11</v>
          </cell>
        </row>
        <row r="29">
          <cell r="A29" t="str">
            <v>NM1</v>
          </cell>
          <cell r="B29">
            <v>2007</v>
          </cell>
          <cell r="C29">
            <v>7</v>
          </cell>
          <cell r="D29" t="str">
            <v>COPPER</v>
          </cell>
          <cell r="E29">
            <v>1</v>
          </cell>
          <cell r="H29">
            <v>98650.2</v>
          </cell>
          <cell r="I29">
            <v>3088.76</v>
          </cell>
          <cell r="J29">
            <v>62</v>
          </cell>
          <cell r="K29">
            <v>683.68</v>
          </cell>
          <cell r="L29">
            <v>11030.83</v>
          </cell>
        </row>
        <row r="30">
          <cell r="A30" t="str">
            <v>NM1</v>
          </cell>
          <cell r="B30">
            <v>2007</v>
          </cell>
          <cell r="C30">
            <v>7</v>
          </cell>
          <cell r="D30" t="str">
            <v>FOUR COR</v>
          </cell>
          <cell r="E30">
            <v>4</v>
          </cell>
          <cell r="H30">
            <v>548283.81000000006</v>
          </cell>
          <cell r="I30">
            <v>42203.75</v>
          </cell>
          <cell r="J30">
            <v>52</v>
          </cell>
          <cell r="K30">
            <v>37515.760000000002</v>
          </cell>
          <cell r="L30">
            <v>369463.53</v>
          </cell>
        </row>
        <row r="31">
          <cell r="A31" t="str">
            <v>NM1</v>
          </cell>
          <cell r="B31">
            <v>2007</v>
          </cell>
          <cell r="C31">
            <v>7</v>
          </cell>
          <cell r="D31" t="str">
            <v>FOUR COR</v>
          </cell>
          <cell r="E31">
            <v>5</v>
          </cell>
          <cell r="H31">
            <v>537323.89</v>
          </cell>
          <cell r="I31">
            <v>41237.56</v>
          </cell>
          <cell r="J31">
            <v>52</v>
          </cell>
          <cell r="K31">
            <v>36656.89</v>
          </cell>
          <cell r="L31">
            <v>361270.81</v>
          </cell>
        </row>
        <row r="32">
          <cell r="A32" t="str">
            <v>NM1</v>
          </cell>
          <cell r="B32">
            <v>2007</v>
          </cell>
          <cell r="C32">
            <v>7</v>
          </cell>
          <cell r="D32" t="str">
            <v>NEWMAN</v>
          </cell>
          <cell r="E32">
            <v>1</v>
          </cell>
          <cell r="H32">
            <v>2050469.84</v>
          </cell>
          <cell r="I32">
            <v>15766.14</v>
          </cell>
          <cell r="J32">
            <v>74</v>
          </cell>
          <cell r="K32">
            <v>18080.32</v>
          </cell>
          <cell r="L32">
            <v>219567.02</v>
          </cell>
        </row>
        <row r="33">
          <cell r="A33" t="str">
            <v>NM1</v>
          </cell>
          <cell r="B33">
            <v>2007</v>
          </cell>
          <cell r="C33">
            <v>7</v>
          </cell>
          <cell r="D33" t="str">
            <v>NEWMAN</v>
          </cell>
          <cell r="E33">
            <v>2</v>
          </cell>
          <cell r="H33">
            <v>2413690.69</v>
          </cell>
          <cell r="I33">
            <v>19838.89</v>
          </cell>
          <cell r="J33">
            <v>76</v>
          </cell>
          <cell r="K33">
            <v>22759.34</v>
          </cell>
          <cell r="L33">
            <v>259856.45</v>
          </cell>
        </row>
        <row r="34">
          <cell r="A34" t="str">
            <v>NM1</v>
          </cell>
          <cell r="B34">
            <v>2007</v>
          </cell>
          <cell r="C34">
            <v>7</v>
          </cell>
          <cell r="D34" t="str">
            <v>NEWMAN</v>
          </cell>
          <cell r="E34">
            <v>3</v>
          </cell>
          <cell r="H34">
            <v>3009471.07</v>
          </cell>
          <cell r="I34">
            <v>26166.07</v>
          </cell>
          <cell r="J34">
            <v>97</v>
          </cell>
          <cell r="K34">
            <v>30006.78</v>
          </cell>
          <cell r="L34">
            <v>325308.63</v>
          </cell>
        </row>
        <row r="35">
          <cell r="A35" t="str">
            <v>NM1</v>
          </cell>
          <cell r="B35">
            <v>2007</v>
          </cell>
          <cell r="C35">
            <v>7</v>
          </cell>
          <cell r="D35" t="str">
            <v>NEWMAN</v>
          </cell>
          <cell r="E35">
            <v>4</v>
          </cell>
          <cell r="H35">
            <v>9075445.75</v>
          </cell>
          <cell r="I35">
            <v>85274.8</v>
          </cell>
          <cell r="J35">
            <v>207</v>
          </cell>
          <cell r="K35">
            <v>97791.61</v>
          </cell>
          <cell r="L35">
            <v>991584.85</v>
          </cell>
        </row>
        <row r="36">
          <cell r="A36" t="str">
            <v>NM1</v>
          </cell>
          <cell r="B36">
            <v>2007</v>
          </cell>
          <cell r="C36">
            <v>7</v>
          </cell>
          <cell r="D36" t="str">
            <v>NEWMAN</v>
          </cell>
          <cell r="E36">
            <v>5</v>
          </cell>
          <cell r="H36">
            <v>9844297</v>
          </cell>
          <cell r="I36">
            <v>150280.25</v>
          </cell>
          <cell r="J36">
            <v>288</v>
          </cell>
          <cell r="K36">
            <v>134894.85999999999</v>
          </cell>
          <cell r="L36">
            <v>1130229.3799999999</v>
          </cell>
        </row>
        <row r="37">
          <cell r="A37" t="str">
            <v>NM1</v>
          </cell>
          <cell r="B37">
            <v>2007</v>
          </cell>
          <cell r="C37">
            <v>7</v>
          </cell>
          <cell r="D37" t="str">
            <v>PALO VER</v>
          </cell>
          <cell r="E37">
            <v>1</v>
          </cell>
          <cell r="H37">
            <v>697356.56</v>
          </cell>
          <cell r="J37">
            <v>211</v>
          </cell>
          <cell r="K37">
            <v>152431.48000000001</v>
          </cell>
          <cell r="L37">
            <v>1553276.5</v>
          </cell>
        </row>
        <row r="38">
          <cell r="A38" t="str">
            <v>NM1</v>
          </cell>
          <cell r="B38">
            <v>2007</v>
          </cell>
          <cell r="C38">
            <v>7</v>
          </cell>
          <cell r="D38" t="str">
            <v>PALO VER</v>
          </cell>
          <cell r="E38">
            <v>2</v>
          </cell>
          <cell r="H38">
            <v>663208.56000000006</v>
          </cell>
          <cell r="J38">
            <v>211</v>
          </cell>
          <cell r="K38">
            <v>151332.56</v>
          </cell>
          <cell r="L38">
            <v>1542078.88</v>
          </cell>
        </row>
        <row r="39">
          <cell r="A39" t="str">
            <v>NM1</v>
          </cell>
          <cell r="B39">
            <v>2007</v>
          </cell>
          <cell r="C39">
            <v>7</v>
          </cell>
          <cell r="D39" t="str">
            <v>PALO VER</v>
          </cell>
          <cell r="E39">
            <v>3</v>
          </cell>
          <cell r="J39">
            <v>200</v>
          </cell>
        </row>
        <row r="40">
          <cell r="A40" t="str">
            <v>NM1</v>
          </cell>
          <cell r="B40">
            <v>2007</v>
          </cell>
          <cell r="C40">
            <v>7</v>
          </cell>
          <cell r="D40" t="str">
            <v>PURCHASE</v>
          </cell>
          <cell r="E40">
            <v>3</v>
          </cell>
          <cell r="H40">
            <v>4232135.5</v>
          </cell>
          <cell r="I40">
            <v>173595.17</v>
          </cell>
          <cell r="J40">
            <v>133</v>
          </cell>
          <cell r="K40">
            <v>86370.09</v>
          </cell>
          <cell r="L40">
            <v>863701.06</v>
          </cell>
        </row>
        <row r="41">
          <cell r="A41" t="str">
            <v>NM1</v>
          </cell>
          <cell r="B41">
            <v>2007</v>
          </cell>
          <cell r="C41">
            <v>7</v>
          </cell>
          <cell r="D41" t="str">
            <v>RIO GRAN</v>
          </cell>
          <cell r="E41">
            <v>6</v>
          </cell>
          <cell r="H41">
            <v>1297619.1299999999</v>
          </cell>
          <cell r="I41">
            <v>12017.32</v>
          </cell>
          <cell r="J41">
            <v>45</v>
          </cell>
          <cell r="K41">
            <v>11289.22</v>
          </cell>
          <cell r="L41">
            <v>142126.95000000001</v>
          </cell>
        </row>
        <row r="42">
          <cell r="A42" t="str">
            <v>NM1</v>
          </cell>
          <cell r="B42">
            <v>2007</v>
          </cell>
          <cell r="C42">
            <v>7</v>
          </cell>
          <cell r="D42" t="str">
            <v>RIO GRAN</v>
          </cell>
          <cell r="E42">
            <v>7</v>
          </cell>
          <cell r="H42">
            <v>1233729.1299999999</v>
          </cell>
          <cell r="I42">
            <v>12590.95</v>
          </cell>
          <cell r="J42">
            <v>46</v>
          </cell>
          <cell r="K42">
            <v>11828.09</v>
          </cell>
          <cell r="L42">
            <v>135129.14000000001</v>
          </cell>
        </row>
        <row r="43">
          <cell r="A43" t="str">
            <v>NM1</v>
          </cell>
          <cell r="B43">
            <v>2007</v>
          </cell>
          <cell r="C43">
            <v>7</v>
          </cell>
          <cell r="D43" t="str">
            <v>RIO GRAN</v>
          </cell>
          <cell r="E43">
            <v>8</v>
          </cell>
          <cell r="H43">
            <v>3924508</v>
          </cell>
          <cell r="I43">
            <v>40898.86</v>
          </cell>
          <cell r="J43">
            <v>138</v>
          </cell>
          <cell r="K43">
            <v>38420.89</v>
          </cell>
          <cell r="L43">
            <v>429847.53</v>
          </cell>
        </row>
        <row r="44">
          <cell r="A44" t="str">
            <v>NM1</v>
          </cell>
          <cell r="B44">
            <v>2007</v>
          </cell>
          <cell r="C44">
            <v>8</v>
          </cell>
          <cell r="M44">
            <v>48.74</v>
          </cell>
          <cell r="V44">
            <v>0.02</v>
          </cell>
          <cell r="W44">
            <v>5.96</v>
          </cell>
        </row>
        <row r="45">
          <cell r="A45" t="str">
            <v>NM1</v>
          </cell>
          <cell r="B45">
            <v>2007</v>
          </cell>
          <cell r="C45">
            <v>8</v>
          </cell>
          <cell r="G45" t="str">
            <v>LOSS-OTH</v>
          </cell>
          <cell r="Q45">
            <v>918</v>
          </cell>
          <cell r="R45">
            <v>3</v>
          </cell>
        </row>
        <row r="46">
          <cell r="A46" t="str">
            <v>NM1</v>
          </cell>
          <cell r="B46">
            <v>2007</v>
          </cell>
          <cell r="C46">
            <v>8</v>
          </cell>
          <cell r="G46" t="str">
            <v>OPP SAL2</v>
          </cell>
          <cell r="Q46">
            <v>66796.36</v>
          </cell>
          <cell r="R46">
            <v>400</v>
          </cell>
          <cell r="S46">
            <v>5913992.5</v>
          </cell>
          <cell r="T46">
            <v>4972571</v>
          </cell>
          <cell r="U46">
            <v>941421.38</v>
          </cell>
        </row>
        <row r="47">
          <cell r="A47" t="str">
            <v>NM1</v>
          </cell>
          <cell r="B47">
            <v>2007</v>
          </cell>
          <cell r="C47">
            <v>8</v>
          </cell>
          <cell r="F47" t="str">
            <v>OPP SAL2</v>
          </cell>
          <cell r="O47">
            <v>400</v>
          </cell>
        </row>
        <row r="48">
          <cell r="A48" t="str">
            <v>NM1</v>
          </cell>
          <cell r="B48">
            <v>2007</v>
          </cell>
          <cell r="C48">
            <v>8</v>
          </cell>
          <cell r="F48" t="str">
            <v>TIELINES</v>
          </cell>
          <cell r="N48">
            <v>2682.48</v>
          </cell>
          <cell r="P48">
            <v>151678.32999999999</v>
          </cell>
        </row>
        <row r="49">
          <cell r="A49" t="str">
            <v>NM1</v>
          </cell>
          <cell r="B49">
            <v>2007</v>
          </cell>
          <cell r="C49">
            <v>8</v>
          </cell>
          <cell r="F49" t="str">
            <v>WIND</v>
          </cell>
          <cell r="N49">
            <v>245.52</v>
          </cell>
          <cell r="O49">
            <v>1.32</v>
          </cell>
          <cell r="P49">
            <v>337.11</v>
          </cell>
        </row>
        <row r="50">
          <cell r="A50" t="str">
            <v>NM1</v>
          </cell>
          <cell r="B50">
            <v>2007</v>
          </cell>
          <cell r="C50">
            <v>8</v>
          </cell>
          <cell r="D50" t="str">
            <v>COPPER</v>
          </cell>
          <cell r="E50">
            <v>1</v>
          </cell>
          <cell r="H50">
            <v>99133.17</v>
          </cell>
          <cell r="I50">
            <v>3094.85</v>
          </cell>
          <cell r="J50">
            <v>62</v>
          </cell>
          <cell r="K50">
            <v>684.54</v>
          </cell>
          <cell r="L50">
            <v>11010.89</v>
          </cell>
        </row>
        <row r="51">
          <cell r="A51" t="str">
            <v>NM1</v>
          </cell>
          <cell r="B51">
            <v>2007</v>
          </cell>
          <cell r="C51">
            <v>8</v>
          </cell>
          <cell r="D51" t="str">
            <v>FOUR COR</v>
          </cell>
          <cell r="E51">
            <v>4</v>
          </cell>
          <cell r="H51">
            <v>548283.81000000006</v>
          </cell>
          <cell r="I51">
            <v>42203.75</v>
          </cell>
          <cell r="J51">
            <v>52</v>
          </cell>
          <cell r="K51">
            <v>37515.760000000002</v>
          </cell>
          <cell r="L51">
            <v>369463.53</v>
          </cell>
        </row>
        <row r="52">
          <cell r="A52" t="str">
            <v>NM1</v>
          </cell>
          <cell r="B52">
            <v>2007</v>
          </cell>
          <cell r="C52">
            <v>8</v>
          </cell>
          <cell r="D52" t="str">
            <v>FOUR COR</v>
          </cell>
          <cell r="E52">
            <v>5</v>
          </cell>
          <cell r="H52">
            <v>537316.64</v>
          </cell>
          <cell r="I52">
            <v>41237</v>
          </cell>
          <cell r="J52">
            <v>52</v>
          </cell>
          <cell r="K52">
            <v>36656.39</v>
          </cell>
          <cell r="L52">
            <v>361265.91</v>
          </cell>
        </row>
        <row r="53">
          <cell r="A53" t="str">
            <v>NM1</v>
          </cell>
          <cell r="B53">
            <v>2007</v>
          </cell>
          <cell r="C53">
            <v>8</v>
          </cell>
          <cell r="D53" t="str">
            <v>NEWMAN</v>
          </cell>
          <cell r="E53">
            <v>1</v>
          </cell>
          <cell r="H53">
            <v>2085848.88</v>
          </cell>
          <cell r="I53">
            <v>16015.46</v>
          </cell>
          <cell r="J53">
            <v>74</v>
          </cell>
          <cell r="K53">
            <v>18353.29</v>
          </cell>
          <cell r="L53">
            <v>222327.41</v>
          </cell>
        </row>
        <row r="54">
          <cell r="A54" t="str">
            <v>NM1</v>
          </cell>
          <cell r="B54">
            <v>2007</v>
          </cell>
          <cell r="C54">
            <v>8</v>
          </cell>
          <cell r="D54" t="str">
            <v>NEWMAN</v>
          </cell>
          <cell r="E54">
            <v>2</v>
          </cell>
          <cell r="H54">
            <v>2442571.3199999998</v>
          </cell>
          <cell r="I54">
            <v>19986.59</v>
          </cell>
          <cell r="J54">
            <v>76</v>
          </cell>
          <cell r="K54">
            <v>22912.62</v>
          </cell>
          <cell r="L54">
            <v>261371.76</v>
          </cell>
        </row>
        <row r="55">
          <cell r="A55" t="str">
            <v>NM1</v>
          </cell>
          <cell r="B55">
            <v>2007</v>
          </cell>
          <cell r="C55">
            <v>8</v>
          </cell>
          <cell r="D55" t="str">
            <v>NEWMAN</v>
          </cell>
          <cell r="E55">
            <v>3</v>
          </cell>
          <cell r="H55">
            <v>3054477.94</v>
          </cell>
          <cell r="I55">
            <v>26424.86</v>
          </cell>
          <cell r="J55">
            <v>97</v>
          </cell>
          <cell r="K55">
            <v>30282.18</v>
          </cell>
          <cell r="L55">
            <v>328153.75</v>
          </cell>
        </row>
        <row r="56">
          <cell r="A56" t="str">
            <v>NM1</v>
          </cell>
          <cell r="B56">
            <v>2007</v>
          </cell>
          <cell r="C56">
            <v>8</v>
          </cell>
          <cell r="D56" t="str">
            <v>NEWMAN</v>
          </cell>
          <cell r="E56">
            <v>4</v>
          </cell>
          <cell r="H56">
            <v>9153702.75</v>
          </cell>
          <cell r="I56">
            <v>85585.79</v>
          </cell>
          <cell r="J56">
            <v>207</v>
          </cell>
          <cell r="K56">
            <v>98079.05</v>
          </cell>
          <cell r="L56">
            <v>993489.94</v>
          </cell>
        </row>
        <row r="57">
          <cell r="A57" t="str">
            <v>NM1</v>
          </cell>
          <cell r="B57">
            <v>2007</v>
          </cell>
          <cell r="C57">
            <v>8</v>
          </cell>
          <cell r="D57" t="str">
            <v>NEWMAN</v>
          </cell>
          <cell r="E57">
            <v>5</v>
          </cell>
          <cell r="H57">
            <v>9937101</v>
          </cell>
          <cell r="I57">
            <v>150808.64000000001</v>
          </cell>
          <cell r="J57">
            <v>288</v>
          </cell>
          <cell r="K57">
            <v>135273.70000000001</v>
          </cell>
          <cell r="L57">
            <v>1133078.8799999999</v>
          </cell>
        </row>
        <row r="58">
          <cell r="A58" t="str">
            <v>NM1</v>
          </cell>
          <cell r="B58">
            <v>2007</v>
          </cell>
          <cell r="C58">
            <v>8</v>
          </cell>
          <cell r="D58" t="str">
            <v>PALO VER</v>
          </cell>
          <cell r="E58">
            <v>1</v>
          </cell>
          <cell r="H58">
            <v>697356.56</v>
          </cell>
          <cell r="J58">
            <v>211</v>
          </cell>
          <cell r="K58">
            <v>152431.48000000001</v>
          </cell>
          <cell r="L58">
            <v>1553276.5</v>
          </cell>
        </row>
        <row r="59">
          <cell r="A59" t="str">
            <v>NM1</v>
          </cell>
          <cell r="B59">
            <v>2007</v>
          </cell>
          <cell r="C59">
            <v>8</v>
          </cell>
          <cell r="D59" t="str">
            <v>PALO VER</v>
          </cell>
          <cell r="E59">
            <v>2</v>
          </cell>
          <cell r="H59">
            <v>663208.56000000006</v>
          </cell>
          <cell r="J59">
            <v>211</v>
          </cell>
          <cell r="K59">
            <v>151332.56</v>
          </cell>
          <cell r="L59">
            <v>1542078.88</v>
          </cell>
        </row>
        <row r="60">
          <cell r="A60" t="str">
            <v>NM1</v>
          </cell>
          <cell r="B60">
            <v>2007</v>
          </cell>
          <cell r="C60">
            <v>8</v>
          </cell>
          <cell r="D60" t="str">
            <v>PALO VER</v>
          </cell>
          <cell r="E60">
            <v>3</v>
          </cell>
          <cell r="J60">
            <v>200</v>
          </cell>
        </row>
        <row r="61">
          <cell r="A61" t="str">
            <v>NM1</v>
          </cell>
          <cell r="B61">
            <v>2007</v>
          </cell>
          <cell r="C61">
            <v>8</v>
          </cell>
          <cell r="D61" t="str">
            <v>PURCHASE</v>
          </cell>
          <cell r="E61">
            <v>3</v>
          </cell>
          <cell r="H61">
            <v>4341059</v>
          </cell>
          <cell r="I61">
            <v>174276.38</v>
          </cell>
          <cell r="J61">
            <v>133</v>
          </cell>
          <cell r="K61">
            <v>86647.88</v>
          </cell>
          <cell r="L61">
            <v>866478.81</v>
          </cell>
        </row>
        <row r="62">
          <cell r="A62" t="str">
            <v>NM1</v>
          </cell>
          <cell r="B62">
            <v>2007</v>
          </cell>
          <cell r="C62">
            <v>8</v>
          </cell>
          <cell r="D62" t="str">
            <v>RIO GRAN</v>
          </cell>
          <cell r="E62">
            <v>6</v>
          </cell>
          <cell r="H62">
            <v>1306190.6299999999</v>
          </cell>
          <cell r="I62">
            <v>12025.9</v>
          </cell>
          <cell r="J62">
            <v>45</v>
          </cell>
          <cell r="K62">
            <v>11289.31</v>
          </cell>
          <cell r="L62">
            <v>142131.73000000001</v>
          </cell>
        </row>
        <row r="63">
          <cell r="A63" t="str">
            <v>NM1</v>
          </cell>
          <cell r="B63">
            <v>2007</v>
          </cell>
          <cell r="C63">
            <v>8</v>
          </cell>
          <cell r="D63" t="str">
            <v>RIO GRAN</v>
          </cell>
          <cell r="E63">
            <v>7</v>
          </cell>
          <cell r="H63">
            <v>1266580.75</v>
          </cell>
          <cell r="I63">
            <v>12861.2</v>
          </cell>
          <cell r="J63">
            <v>46</v>
          </cell>
          <cell r="K63">
            <v>12073.45</v>
          </cell>
          <cell r="L63">
            <v>137821.63</v>
          </cell>
        </row>
        <row r="64">
          <cell r="A64" t="str">
            <v>NM1</v>
          </cell>
          <cell r="B64">
            <v>2007</v>
          </cell>
          <cell r="C64">
            <v>8</v>
          </cell>
          <cell r="D64" t="str">
            <v>RIO GRAN</v>
          </cell>
          <cell r="E64">
            <v>8</v>
          </cell>
          <cell r="H64">
            <v>3980416</v>
          </cell>
          <cell r="I64">
            <v>41267.93</v>
          </cell>
          <cell r="J64">
            <v>138</v>
          </cell>
          <cell r="K64">
            <v>38740.269999999997</v>
          </cell>
          <cell r="L64">
            <v>433124.72</v>
          </cell>
        </row>
        <row r="65">
          <cell r="A65" t="str">
            <v>NM1</v>
          </cell>
          <cell r="B65">
            <v>2007</v>
          </cell>
          <cell r="C65">
            <v>9</v>
          </cell>
          <cell r="M65">
            <v>47.17</v>
          </cell>
          <cell r="W65">
            <v>1.03</v>
          </cell>
        </row>
        <row r="66">
          <cell r="A66" t="str">
            <v>NM1</v>
          </cell>
          <cell r="B66">
            <v>2007</v>
          </cell>
          <cell r="C66">
            <v>9</v>
          </cell>
          <cell r="G66" t="str">
            <v>LOSS-OTH</v>
          </cell>
          <cell r="Q66">
            <v>1093</v>
          </cell>
          <cell r="R66">
            <v>2</v>
          </cell>
        </row>
        <row r="67">
          <cell r="A67" t="str">
            <v>NM1</v>
          </cell>
          <cell r="B67">
            <v>2007</v>
          </cell>
          <cell r="C67">
            <v>9</v>
          </cell>
          <cell r="G67" t="str">
            <v>OPP SAL2</v>
          </cell>
          <cell r="Q67">
            <v>104473.68</v>
          </cell>
          <cell r="R67">
            <v>400</v>
          </cell>
          <cell r="S67">
            <v>8737112</v>
          </cell>
          <cell r="T67">
            <v>7324809.5</v>
          </cell>
          <cell r="U67">
            <v>1412302.63</v>
          </cell>
        </row>
        <row r="68">
          <cell r="A68" t="str">
            <v>NM1</v>
          </cell>
          <cell r="B68">
            <v>2007</v>
          </cell>
          <cell r="C68">
            <v>9</v>
          </cell>
          <cell r="F68" t="str">
            <v>OPP SAL2</v>
          </cell>
          <cell r="O68">
            <v>400</v>
          </cell>
        </row>
        <row r="69">
          <cell r="A69" t="str">
            <v>NM1</v>
          </cell>
          <cell r="B69">
            <v>2007</v>
          </cell>
          <cell r="C69">
            <v>9</v>
          </cell>
          <cell r="F69" t="str">
            <v>TIELINES</v>
          </cell>
          <cell r="N69">
            <v>50</v>
          </cell>
          <cell r="P69">
            <v>3974.17</v>
          </cell>
        </row>
        <row r="70">
          <cell r="A70" t="str">
            <v>NM1</v>
          </cell>
          <cell r="B70">
            <v>2007</v>
          </cell>
          <cell r="C70">
            <v>9</v>
          </cell>
          <cell r="F70" t="str">
            <v>WIND</v>
          </cell>
          <cell r="N70">
            <v>237.6</v>
          </cell>
          <cell r="O70">
            <v>1.32</v>
          </cell>
          <cell r="P70">
            <v>326.24</v>
          </cell>
        </row>
        <row r="71">
          <cell r="A71" t="str">
            <v>NM1</v>
          </cell>
          <cell r="B71">
            <v>2007</v>
          </cell>
          <cell r="C71">
            <v>9</v>
          </cell>
          <cell r="D71" t="str">
            <v>COPPER</v>
          </cell>
          <cell r="E71">
            <v>1</v>
          </cell>
          <cell r="H71">
            <v>67990.45</v>
          </cell>
          <cell r="I71">
            <v>2168.66</v>
          </cell>
          <cell r="J71">
            <v>62</v>
          </cell>
          <cell r="K71">
            <v>479.34</v>
          </cell>
          <cell r="L71">
            <v>7489.32</v>
          </cell>
        </row>
        <row r="72">
          <cell r="A72" t="str">
            <v>NM1</v>
          </cell>
          <cell r="B72">
            <v>2007</v>
          </cell>
          <cell r="C72">
            <v>9</v>
          </cell>
          <cell r="D72" t="str">
            <v>FOUR COR</v>
          </cell>
          <cell r="E72">
            <v>4</v>
          </cell>
          <cell r="H72">
            <v>531312</v>
          </cell>
          <cell r="I72">
            <v>40842.32</v>
          </cell>
          <cell r="J72">
            <v>52</v>
          </cell>
          <cell r="K72">
            <v>36305.550000000003</v>
          </cell>
          <cell r="L72">
            <v>357545.06</v>
          </cell>
        </row>
        <row r="73">
          <cell r="A73" t="str">
            <v>NM1</v>
          </cell>
          <cell r="B73">
            <v>2007</v>
          </cell>
          <cell r="C73">
            <v>9</v>
          </cell>
          <cell r="D73" t="str">
            <v>FOUR COR</v>
          </cell>
          <cell r="E73">
            <v>5</v>
          </cell>
          <cell r="H73">
            <v>520736.58</v>
          </cell>
          <cell r="I73">
            <v>39907.29</v>
          </cell>
          <cell r="J73">
            <v>52</v>
          </cell>
          <cell r="K73">
            <v>35474.379999999997</v>
          </cell>
          <cell r="L73">
            <v>349622.38</v>
          </cell>
        </row>
        <row r="74">
          <cell r="A74" t="str">
            <v>NM1</v>
          </cell>
          <cell r="B74">
            <v>2007</v>
          </cell>
          <cell r="C74">
            <v>9</v>
          </cell>
          <cell r="D74" t="str">
            <v>NEWMAN</v>
          </cell>
          <cell r="E74">
            <v>1</v>
          </cell>
          <cell r="H74">
            <v>258061.51</v>
          </cell>
          <cell r="I74">
            <v>1671.57</v>
          </cell>
          <cell r="J74">
            <v>74</v>
          </cell>
          <cell r="K74">
            <v>1914.23</v>
          </cell>
          <cell r="L74">
            <v>28543.439999999999</v>
          </cell>
        </row>
        <row r="75">
          <cell r="A75" t="str">
            <v>NM1</v>
          </cell>
          <cell r="B75">
            <v>2007</v>
          </cell>
          <cell r="C75">
            <v>9</v>
          </cell>
          <cell r="D75" t="str">
            <v>NEWMAN</v>
          </cell>
          <cell r="E75">
            <v>2</v>
          </cell>
          <cell r="H75">
            <v>2132315.0299999998</v>
          </cell>
          <cell r="I75">
            <v>16959.650000000001</v>
          </cell>
          <cell r="J75">
            <v>76</v>
          </cell>
          <cell r="K75">
            <v>19428.830000000002</v>
          </cell>
          <cell r="L75">
            <v>224907.61</v>
          </cell>
        </row>
        <row r="76">
          <cell r="A76" t="str">
            <v>NM1</v>
          </cell>
          <cell r="B76">
            <v>2007</v>
          </cell>
          <cell r="C76">
            <v>9</v>
          </cell>
          <cell r="D76" t="str">
            <v>NEWMAN</v>
          </cell>
          <cell r="E76">
            <v>3</v>
          </cell>
          <cell r="H76">
            <v>2675285.44</v>
          </cell>
          <cell r="I76">
            <v>22666.799999999999</v>
          </cell>
          <cell r="J76">
            <v>97</v>
          </cell>
          <cell r="K76">
            <v>25957.24</v>
          </cell>
          <cell r="L76">
            <v>283666.69</v>
          </cell>
        </row>
        <row r="77">
          <cell r="A77" t="str">
            <v>NM1</v>
          </cell>
          <cell r="B77">
            <v>2007</v>
          </cell>
          <cell r="C77">
            <v>9</v>
          </cell>
          <cell r="D77" t="str">
            <v>NEWMAN</v>
          </cell>
          <cell r="E77">
            <v>4</v>
          </cell>
          <cell r="H77">
            <v>8626312</v>
          </cell>
          <cell r="I77">
            <v>77550.48</v>
          </cell>
          <cell r="J77">
            <v>207</v>
          </cell>
          <cell r="K77">
            <v>88808.13</v>
          </cell>
          <cell r="L77">
            <v>916940.88</v>
          </cell>
        </row>
        <row r="78">
          <cell r="A78" t="str">
            <v>NM1</v>
          </cell>
          <cell r="B78">
            <v>2007</v>
          </cell>
          <cell r="C78">
            <v>9</v>
          </cell>
          <cell r="D78" t="str">
            <v>NEWMAN</v>
          </cell>
          <cell r="E78">
            <v>5</v>
          </cell>
          <cell r="H78">
            <v>9407978</v>
          </cell>
          <cell r="I78">
            <v>142314.84</v>
          </cell>
          <cell r="J78">
            <v>288</v>
          </cell>
          <cell r="K78">
            <v>127564.85</v>
          </cell>
          <cell r="L78">
            <v>1066664.25</v>
          </cell>
        </row>
        <row r="79">
          <cell r="A79" t="str">
            <v>NM1</v>
          </cell>
          <cell r="B79">
            <v>2007</v>
          </cell>
          <cell r="C79">
            <v>9</v>
          </cell>
          <cell r="D79" t="str">
            <v>PALO VER</v>
          </cell>
          <cell r="E79">
            <v>1</v>
          </cell>
          <cell r="H79">
            <v>674861.31</v>
          </cell>
          <cell r="J79">
            <v>211</v>
          </cell>
          <cell r="K79">
            <v>147514.35999999999</v>
          </cell>
          <cell r="L79">
            <v>1503171.13</v>
          </cell>
        </row>
        <row r="80">
          <cell r="A80" t="str">
            <v>NM1</v>
          </cell>
          <cell r="B80">
            <v>2007</v>
          </cell>
          <cell r="C80">
            <v>9</v>
          </cell>
          <cell r="D80" t="str">
            <v>PALO VER</v>
          </cell>
          <cell r="E80">
            <v>2</v>
          </cell>
          <cell r="H80">
            <v>641814.81000000006</v>
          </cell>
          <cell r="J80">
            <v>211</v>
          </cell>
          <cell r="K80">
            <v>146450.85999999999</v>
          </cell>
          <cell r="L80">
            <v>1492334.5</v>
          </cell>
        </row>
        <row r="81">
          <cell r="A81" t="str">
            <v>NM1</v>
          </cell>
          <cell r="B81">
            <v>2007</v>
          </cell>
          <cell r="C81">
            <v>9</v>
          </cell>
          <cell r="D81" t="str">
            <v>PALO VER</v>
          </cell>
          <cell r="E81">
            <v>3</v>
          </cell>
          <cell r="J81">
            <v>200</v>
          </cell>
        </row>
        <row r="82">
          <cell r="A82" t="str">
            <v>NM1</v>
          </cell>
          <cell r="B82">
            <v>2007</v>
          </cell>
          <cell r="C82">
            <v>9</v>
          </cell>
          <cell r="D82" t="str">
            <v>PURCHASE</v>
          </cell>
          <cell r="E82">
            <v>3</v>
          </cell>
          <cell r="H82">
            <v>3924344.25</v>
          </cell>
          <cell r="I82">
            <v>169499.34</v>
          </cell>
          <cell r="J82">
            <v>133</v>
          </cell>
          <cell r="K82">
            <v>84213.39</v>
          </cell>
          <cell r="L82">
            <v>842134</v>
          </cell>
        </row>
        <row r="83">
          <cell r="A83" t="str">
            <v>NM1</v>
          </cell>
          <cell r="B83">
            <v>2007</v>
          </cell>
          <cell r="C83">
            <v>9</v>
          </cell>
          <cell r="D83" t="str">
            <v>RIO GRAN</v>
          </cell>
          <cell r="E83">
            <v>6</v>
          </cell>
          <cell r="H83">
            <v>1272382.25</v>
          </cell>
          <cell r="I83">
            <v>11644.54</v>
          </cell>
          <cell r="J83">
            <v>45</v>
          </cell>
          <cell r="K83">
            <v>10923.61</v>
          </cell>
          <cell r="L83">
            <v>137554.82999999999</v>
          </cell>
        </row>
        <row r="84">
          <cell r="A84" t="str">
            <v>NM1</v>
          </cell>
          <cell r="B84">
            <v>2007</v>
          </cell>
          <cell r="C84">
            <v>9</v>
          </cell>
          <cell r="D84" t="str">
            <v>RIO GRAN</v>
          </cell>
          <cell r="E84">
            <v>7</v>
          </cell>
          <cell r="H84">
            <v>1217906.25</v>
          </cell>
          <cell r="I84">
            <v>12273.93</v>
          </cell>
          <cell r="J84">
            <v>46</v>
          </cell>
          <cell r="K84">
            <v>11514.03</v>
          </cell>
          <cell r="L84">
            <v>131665.54999999999</v>
          </cell>
        </row>
        <row r="85">
          <cell r="A85" t="str">
            <v>NM1</v>
          </cell>
          <cell r="B85">
            <v>2007</v>
          </cell>
          <cell r="C85">
            <v>9</v>
          </cell>
          <cell r="D85" t="str">
            <v>RIO GRAN</v>
          </cell>
          <cell r="E85">
            <v>8</v>
          </cell>
          <cell r="H85">
            <v>3812688</v>
          </cell>
          <cell r="I85">
            <v>39239.65</v>
          </cell>
          <cell r="J85">
            <v>138</v>
          </cell>
          <cell r="K85">
            <v>36810.25</v>
          </cell>
          <cell r="L85">
            <v>412182.5</v>
          </cell>
        </row>
        <row r="86">
          <cell r="A86" t="str">
            <v>NM1</v>
          </cell>
          <cell r="B86">
            <v>2007</v>
          </cell>
          <cell r="C86">
            <v>10</v>
          </cell>
          <cell r="M86">
            <v>48.7</v>
          </cell>
          <cell r="W86">
            <v>0.26</v>
          </cell>
        </row>
        <row r="87">
          <cell r="A87" t="str">
            <v>NM1</v>
          </cell>
          <cell r="B87">
            <v>2007</v>
          </cell>
          <cell r="C87">
            <v>10</v>
          </cell>
          <cell r="G87" t="str">
            <v>LOSS-OTH</v>
          </cell>
          <cell r="Q87">
            <v>1219</v>
          </cell>
          <cell r="R87">
            <v>3</v>
          </cell>
        </row>
        <row r="88">
          <cell r="A88" t="str">
            <v>NM1</v>
          </cell>
          <cell r="B88">
            <v>2007</v>
          </cell>
          <cell r="C88">
            <v>10</v>
          </cell>
          <cell r="G88" t="str">
            <v>OPP SAL2</v>
          </cell>
          <cell r="Q88">
            <v>101985.1</v>
          </cell>
          <cell r="R88">
            <v>400</v>
          </cell>
          <cell r="S88">
            <v>8512387</v>
          </cell>
          <cell r="T88">
            <v>7171092.5</v>
          </cell>
          <cell r="U88">
            <v>1341294.8799999999</v>
          </cell>
        </row>
        <row r="89">
          <cell r="A89" t="str">
            <v>NM1</v>
          </cell>
          <cell r="B89">
            <v>2007</v>
          </cell>
          <cell r="C89">
            <v>10</v>
          </cell>
          <cell r="F89" t="str">
            <v>OPP SAL2</v>
          </cell>
          <cell r="O89">
            <v>400</v>
          </cell>
        </row>
        <row r="90">
          <cell r="A90" t="str">
            <v>NM1</v>
          </cell>
          <cell r="B90">
            <v>2007</v>
          </cell>
          <cell r="C90">
            <v>10</v>
          </cell>
          <cell r="F90" t="str">
            <v>TIELINES</v>
          </cell>
          <cell r="N90">
            <v>83.72</v>
          </cell>
          <cell r="P90">
            <v>5404.68</v>
          </cell>
        </row>
        <row r="91">
          <cell r="A91" t="str">
            <v>NM1</v>
          </cell>
          <cell r="B91">
            <v>2007</v>
          </cell>
          <cell r="C91">
            <v>10</v>
          </cell>
          <cell r="F91" t="str">
            <v>WIND</v>
          </cell>
          <cell r="N91">
            <v>245.52</v>
          </cell>
          <cell r="O91">
            <v>1.32</v>
          </cell>
          <cell r="P91">
            <v>337.11</v>
          </cell>
        </row>
        <row r="92">
          <cell r="A92" t="str">
            <v>NM1</v>
          </cell>
          <cell r="B92">
            <v>2007</v>
          </cell>
          <cell r="C92">
            <v>10</v>
          </cell>
          <cell r="D92" t="str">
            <v>COPPER</v>
          </cell>
          <cell r="E92">
            <v>1</v>
          </cell>
          <cell r="H92">
            <v>30382.14</v>
          </cell>
          <cell r="I92">
            <v>1085.69</v>
          </cell>
          <cell r="J92">
            <v>62</v>
          </cell>
          <cell r="K92">
            <v>239.8</v>
          </cell>
          <cell r="L92">
            <v>3329.53</v>
          </cell>
        </row>
        <row r="93">
          <cell r="A93" t="str">
            <v>NM1</v>
          </cell>
          <cell r="B93">
            <v>2007</v>
          </cell>
          <cell r="C93">
            <v>10</v>
          </cell>
          <cell r="D93" t="str">
            <v>FOUR COR</v>
          </cell>
          <cell r="E93">
            <v>4</v>
          </cell>
          <cell r="H93">
            <v>548282.56000000006</v>
          </cell>
          <cell r="I93">
            <v>42203.76</v>
          </cell>
          <cell r="J93">
            <v>52</v>
          </cell>
          <cell r="K93">
            <v>37515.760000000002</v>
          </cell>
          <cell r="L93">
            <v>369462.69</v>
          </cell>
        </row>
        <row r="94">
          <cell r="A94" t="str">
            <v>NM1</v>
          </cell>
          <cell r="B94">
            <v>2007</v>
          </cell>
          <cell r="C94">
            <v>10</v>
          </cell>
          <cell r="D94" t="str">
            <v>FOUR COR</v>
          </cell>
          <cell r="E94">
            <v>5</v>
          </cell>
          <cell r="H94">
            <v>536448.51</v>
          </cell>
          <cell r="I94">
            <v>41170.54</v>
          </cell>
          <cell r="J94">
            <v>52</v>
          </cell>
          <cell r="K94">
            <v>36597.32</v>
          </cell>
          <cell r="L94">
            <v>360680.94</v>
          </cell>
        </row>
        <row r="95">
          <cell r="A95" t="str">
            <v>NM1</v>
          </cell>
          <cell r="B95">
            <v>2007</v>
          </cell>
          <cell r="C95">
            <v>10</v>
          </cell>
          <cell r="D95" t="str">
            <v>NEWMAN</v>
          </cell>
          <cell r="E95">
            <v>1</v>
          </cell>
          <cell r="H95">
            <v>163751.60999999999</v>
          </cell>
          <cell r="I95">
            <v>1069.6199999999999</v>
          </cell>
          <cell r="J95">
            <v>74</v>
          </cell>
          <cell r="K95">
            <v>1224.02</v>
          </cell>
          <cell r="L95">
            <v>18119.439999999999</v>
          </cell>
        </row>
        <row r="96">
          <cell r="A96" t="str">
            <v>NM1</v>
          </cell>
          <cell r="B96">
            <v>2007</v>
          </cell>
          <cell r="C96">
            <v>10</v>
          </cell>
          <cell r="D96" t="str">
            <v>NEWMAN</v>
          </cell>
          <cell r="E96">
            <v>2</v>
          </cell>
          <cell r="H96">
            <v>283045.01</v>
          </cell>
          <cell r="I96">
            <v>2118.2199999999998</v>
          </cell>
          <cell r="J96">
            <v>76</v>
          </cell>
          <cell r="K96">
            <v>2424.9</v>
          </cell>
          <cell r="L96">
            <v>31398.959999999999</v>
          </cell>
        </row>
        <row r="97">
          <cell r="A97" t="str">
            <v>NM1</v>
          </cell>
          <cell r="B97">
            <v>2007</v>
          </cell>
          <cell r="C97">
            <v>10</v>
          </cell>
          <cell r="D97" t="str">
            <v>NEWMAN</v>
          </cell>
          <cell r="E97">
            <v>3</v>
          </cell>
          <cell r="H97">
            <v>2324671.2999999998</v>
          </cell>
          <cell r="I97">
            <v>19615.07</v>
          </cell>
          <cell r="J97">
            <v>97</v>
          </cell>
          <cell r="K97">
            <v>22446.66</v>
          </cell>
          <cell r="L97">
            <v>249304.37</v>
          </cell>
        </row>
        <row r="98">
          <cell r="A98" t="str">
            <v>NM1</v>
          </cell>
          <cell r="B98">
            <v>2007</v>
          </cell>
          <cell r="C98">
            <v>10</v>
          </cell>
          <cell r="D98" t="str">
            <v>NEWMAN</v>
          </cell>
          <cell r="E98">
            <v>4</v>
          </cell>
          <cell r="H98">
            <v>8011618.1299999999</v>
          </cell>
          <cell r="I98">
            <v>69883.03</v>
          </cell>
          <cell r="J98">
            <v>207</v>
          </cell>
          <cell r="K98">
            <v>79971.210000000006</v>
          </cell>
          <cell r="L98">
            <v>859397.28</v>
          </cell>
        </row>
        <row r="99">
          <cell r="A99" t="str">
            <v>NM1</v>
          </cell>
          <cell r="B99">
            <v>2007</v>
          </cell>
          <cell r="C99">
            <v>10</v>
          </cell>
          <cell r="D99" t="str">
            <v>NEWMAN</v>
          </cell>
          <cell r="E99">
            <v>5</v>
          </cell>
          <cell r="H99">
            <v>9169446</v>
          </cell>
          <cell r="I99">
            <v>137303.23000000001</v>
          </cell>
          <cell r="J99">
            <v>288</v>
          </cell>
          <cell r="K99">
            <v>122985.88</v>
          </cell>
          <cell r="L99">
            <v>1030274.88</v>
          </cell>
        </row>
        <row r="100">
          <cell r="A100" t="str">
            <v>NM1</v>
          </cell>
          <cell r="B100">
            <v>2007</v>
          </cell>
          <cell r="C100">
            <v>10</v>
          </cell>
          <cell r="D100" t="str">
            <v>PALO VER</v>
          </cell>
          <cell r="E100">
            <v>1</v>
          </cell>
          <cell r="H100">
            <v>697356.5</v>
          </cell>
          <cell r="J100">
            <v>211</v>
          </cell>
          <cell r="K100">
            <v>152431.45000000001</v>
          </cell>
          <cell r="L100">
            <v>1553276.38</v>
          </cell>
        </row>
        <row r="101">
          <cell r="A101" t="str">
            <v>NM1</v>
          </cell>
          <cell r="B101">
            <v>2007</v>
          </cell>
          <cell r="C101">
            <v>10</v>
          </cell>
          <cell r="D101" t="str">
            <v>PALO VER</v>
          </cell>
          <cell r="E101">
            <v>2</v>
          </cell>
          <cell r="H101">
            <v>663208.63</v>
          </cell>
          <cell r="J101">
            <v>211</v>
          </cell>
          <cell r="K101">
            <v>151332.57999999999</v>
          </cell>
          <cell r="L101">
            <v>1542079</v>
          </cell>
        </row>
        <row r="102">
          <cell r="A102" t="str">
            <v>NM1</v>
          </cell>
          <cell r="B102">
            <v>2007</v>
          </cell>
          <cell r="C102">
            <v>10</v>
          </cell>
          <cell r="D102" t="str">
            <v>PALO VER</v>
          </cell>
          <cell r="E102">
            <v>3</v>
          </cell>
          <cell r="J102">
            <v>200</v>
          </cell>
        </row>
        <row r="103">
          <cell r="A103" t="str">
            <v>NM1</v>
          </cell>
          <cell r="B103">
            <v>2007</v>
          </cell>
          <cell r="C103">
            <v>10</v>
          </cell>
          <cell r="D103" t="str">
            <v>PURCHASE</v>
          </cell>
          <cell r="E103">
            <v>3</v>
          </cell>
          <cell r="H103">
            <v>3677098.75</v>
          </cell>
          <cell r="I103">
            <v>149009.48000000001</v>
          </cell>
          <cell r="J103">
            <v>133</v>
          </cell>
          <cell r="K103">
            <v>73981.09</v>
          </cell>
          <cell r="L103">
            <v>739858.94</v>
          </cell>
        </row>
        <row r="104">
          <cell r="A104" t="str">
            <v>NM1</v>
          </cell>
          <cell r="B104">
            <v>2007</v>
          </cell>
          <cell r="C104">
            <v>10</v>
          </cell>
          <cell r="D104" t="str">
            <v>RIO GRAN</v>
          </cell>
          <cell r="E104">
            <v>6</v>
          </cell>
          <cell r="H104">
            <v>1317380</v>
          </cell>
          <cell r="I104">
            <v>11961.39</v>
          </cell>
          <cell r="J104">
            <v>45</v>
          </cell>
          <cell r="K104">
            <v>11212.92</v>
          </cell>
          <cell r="L104">
            <v>141198.28</v>
          </cell>
        </row>
        <row r="105">
          <cell r="A105" t="str">
            <v>NM1</v>
          </cell>
          <cell r="B105">
            <v>2007</v>
          </cell>
          <cell r="C105">
            <v>10</v>
          </cell>
          <cell r="D105" t="str">
            <v>RIO GRAN</v>
          </cell>
          <cell r="E105">
            <v>7</v>
          </cell>
          <cell r="J105">
            <v>46</v>
          </cell>
        </row>
        <row r="106">
          <cell r="A106" t="str">
            <v>NM1</v>
          </cell>
          <cell r="B106">
            <v>2007</v>
          </cell>
          <cell r="C106">
            <v>10</v>
          </cell>
          <cell r="D106" t="str">
            <v>RIO GRAN</v>
          </cell>
          <cell r="E106">
            <v>8</v>
          </cell>
          <cell r="H106">
            <v>3643803</v>
          </cell>
          <cell r="I106">
            <v>36678.959999999999</v>
          </cell>
          <cell r="J106">
            <v>138</v>
          </cell>
          <cell r="K106">
            <v>34383.83</v>
          </cell>
          <cell r="L106">
            <v>390546.94</v>
          </cell>
        </row>
        <row r="107">
          <cell r="A107" t="str">
            <v>NM1</v>
          </cell>
          <cell r="B107">
            <v>2007</v>
          </cell>
          <cell r="C107">
            <v>11</v>
          </cell>
          <cell r="M107">
            <v>47.15</v>
          </cell>
          <cell r="W107">
            <v>0.06</v>
          </cell>
        </row>
        <row r="108">
          <cell r="A108" t="str">
            <v>NM1</v>
          </cell>
          <cell r="B108">
            <v>2007</v>
          </cell>
          <cell r="C108">
            <v>11</v>
          </cell>
          <cell r="G108" t="str">
            <v>LOSS-OTH</v>
          </cell>
          <cell r="Q108">
            <v>1237</v>
          </cell>
          <cell r="R108">
            <v>2</v>
          </cell>
        </row>
        <row r="109">
          <cell r="A109" t="str">
            <v>NM1</v>
          </cell>
          <cell r="B109">
            <v>2007</v>
          </cell>
          <cell r="C109">
            <v>11</v>
          </cell>
          <cell r="G109" t="str">
            <v>OPP SAL2</v>
          </cell>
          <cell r="Q109">
            <v>61166.99</v>
          </cell>
          <cell r="R109">
            <v>400</v>
          </cell>
          <cell r="S109">
            <v>5310135</v>
          </cell>
          <cell r="T109">
            <v>4570218.5</v>
          </cell>
          <cell r="U109">
            <v>739916.5</v>
          </cell>
        </row>
        <row r="110">
          <cell r="A110" t="str">
            <v>NM1</v>
          </cell>
          <cell r="B110">
            <v>2007</v>
          </cell>
          <cell r="C110">
            <v>11</v>
          </cell>
          <cell r="F110" t="str">
            <v>OPP SAL2</v>
          </cell>
          <cell r="O110">
            <v>400</v>
          </cell>
        </row>
        <row r="111">
          <cell r="A111" t="str">
            <v>NM1</v>
          </cell>
          <cell r="B111">
            <v>2007</v>
          </cell>
          <cell r="C111">
            <v>11</v>
          </cell>
          <cell r="F111" t="str">
            <v>TIELINES</v>
          </cell>
          <cell r="N111">
            <v>4651.38</v>
          </cell>
          <cell r="P111">
            <v>291601.13</v>
          </cell>
        </row>
        <row r="112">
          <cell r="A112" t="str">
            <v>NM1</v>
          </cell>
          <cell r="B112">
            <v>2007</v>
          </cell>
          <cell r="C112">
            <v>11</v>
          </cell>
          <cell r="F112" t="str">
            <v>WIND</v>
          </cell>
          <cell r="N112">
            <v>237.6</v>
          </cell>
          <cell r="O112">
            <v>1.32</v>
          </cell>
          <cell r="P112">
            <v>326.24</v>
          </cell>
        </row>
        <row r="113">
          <cell r="A113" t="str">
            <v>NM1</v>
          </cell>
          <cell r="B113">
            <v>2007</v>
          </cell>
          <cell r="C113">
            <v>11</v>
          </cell>
          <cell r="D113" t="str">
            <v>COPPER</v>
          </cell>
          <cell r="E113">
            <v>1</v>
          </cell>
          <cell r="H113">
            <v>8528.99</v>
          </cell>
          <cell r="I113">
            <v>343.35</v>
          </cell>
          <cell r="J113">
            <v>62</v>
          </cell>
          <cell r="K113">
            <v>75.78</v>
          </cell>
          <cell r="L113">
            <v>891.78</v>
          </cell>
        </row>
        <row r="114">
          <cell r="A114" t="str">
            <v>NM1</v>
          </cell>
          <cell r="B114">
            <v>2007</v>
          </cell>
          <cell r="C114">
            <v>11</v>
          </cell>
          <cell r="D114" t="str">
            <v>FOUR COR</v>
          </cell>
          <cell r="E114">
            <v>4</v>
          </cell>
          <cell r="H114">
            <v>531311.75</v>
          </cell>
          <cell r="I114">
            <v>40842.36</v>
          </cell>
          <cell r="J114">
            <v>52</v>
          </cell>
          <cell r="K114">
            <v>36305.589999999997</v>
          </cell>
          <cell r="L114">
            <v>357544.94</v>
          </cell>
        </row>
        <row r="115">
          <cell r="A115" t="str">
            <v>NM1</v>
          </cell>
          <cell r="B115">
            <v>2007</v>
          </cell>
          <cell r="C115">
            <v>11</v>
          </cell>
          <cell r="D115" t="str">
            <v>FOUR COR</v>
          </cell>
          <cell r="E115">
            <v>5</v>
          </cell>
          <cell r="H115">
            <v>520434.11</v>
          </cell>
          <cell r="I115">
            <v>39884.18</v>
          </cell>
          <cell r="J115">
            <v>52</v>
          </cell>
          <cell r="K115">
            <v>35453.839999999997</v>
          </cell>
          <cell r="L115">
            <v>349418.81</v>
          </cell>
        </row>
        <row r="116">
          <cell r="A116" t="str">
            <v>NM1</v>
          </cell>
          <cell r="B116">
            <v>2007</v>
          </cell>
          <cell r="C116">
            <v>11</v>
          </cell>
          <cell r="D116" t="str">
            <v>NEWMAN</v>
          </cell>
          <cell r="E116">
            <v>1</v>
          </cell>
          <cell r="H116">
            <v>141549.59</v>
          </cell>
          <cell r="I116">
            <v>818.46</v>
          </cell>
          <cell r="J116">
            <v>74</v>
          </cell>
          <cell r="K116">
            <v>935.95</v>
          </cell>
          <cell r="L116">
            <v>14961.53</v>
          </cell>
        </row>
        <row r="117">
          <cell r="A117" t="str">
            <v>NM1</v>
          </cell>
          <cell r="B117">
            <v>2007</v>
          </cell>
          <cell r="C117">
            <v>11</v>
          </cell>
          <cell r="D117" t="str">
            <v>NEWMAN</v>
          </cell>
          <cell r="E117">
            <v>2</v>
          </cell>
          <cell r="H117">
            <v>244098.57</v>
          </cell>
          <cell r="I117">
            <v>1722.34</v>
          </cell>
          <cell r="J117">
            <v>76</v>
          </cell>
          <cell r="K117">
            <v>1970.32</v>
          </cell>
          <cell r="L117">
            <v>25901.34</v>
          </cell>
        </row>
        <row r="118">
          <cell r="A118" t="str">
            <v>NM1</v>
          </cell>
          <cell r="B118">
            <v>2007</v>
          </cell>
          <cell r="C118">
            <v>11</v>
          </cell>
          <cell r="D118" t="str">
            <v>NEWMAN</v>
          </cell>
          <cell r="E118">
            <v>3</v>
          </cell>
          <cell r="H118">
            <v>360995.51</v>
          </cell>
          <cell r="I118">
            <v>2800.5</v>
          </cell>
          <cell r="J118">
            <v>97</v>
          </cell>
          <cell r="K118">
            <v>3202.52</v>
          </cell>
          <cell r="L118">
            <v>38372.04</v>
          </cell>
        </row>
        <row r="119">
          <cell r="A119" t="str">
            <v>NM1</v>
          </cell>
          <cell r="B119">
            <v>2007</v>
          </cell>
          <cell r="C119">
            <v>11</v>
          </cell>
          <cell r="D119" t="str">
            <v>NEWMAN</v>
          </cell>
          <cell r="E119">
            <v>4</v>
          </cell>
          <cell r="H119">
            <v>8008011.5</v>
          </cell>
          <cell r="I119">
            <v>67483.039999999994</v>
          </cell>
          <cell r="J119">
            <v>207</v>
          </cell>
          <cell r="K119">
            <v>77170.31</v>
          </cell>
          <cell r="L119">
            <v>831103.72</v>
          </cell>
        </row>
        <row r="120">
          <cell r="A120" t="str">
            <v>NM1</v>
          </cell>
          <cell r="B120">
            <v>2007</v>
          </cell>
          <cell r="C120">
            <v>11</v>
          </cell>
          <cell r="D120" t="str">
            <v>NEWMAN</v>
          </cell>
          <cell r="E120">
            <v>5</v>
          </cell>
          <cell r="H120">
            <v>8496255</v>
          </cell>
          <cell r="I120">
            <v>122043.65</v>
          </cell>
          <cell r="J120">
            <v>288</v>
          </cell>
          <cell r="K120">
            <v>109240.42</v>
          </cell>
          <cell r="L120">
            <v>908690.44</v>
          </cell>
        </row>
        <row r="121">
          <cell r="A121" t="str">
            <v>NM1</v>
          </cell>
          <cell r="B121">
            <v>2007</v>
          </cell>
          <cell r="C121">
            <v>11</v>
          </cell>
          <cell r="D121" t="str">
            <v>PALO VER</v>
          </cell>
          <cell r="E121">
            <v>1</v>
          </cell>
          <cell r="H121">
            <v>674861</v>
          </cell>
          <cell r="J121">
            <v>211</v>
          </cell>
          <cell r="K121">
            <v>147514.26999999999</v>
          </cell>
          <cell r="L121">
            <v>1503170.38</v>
          </cell>
        </row>
        <row r="122">
          <cell r="A122" t="str">
            <v>NM1</v>
          </cell>
          <cell r="B122">
            <v>2007</v>
          </cell>
          <cell r="C122">
            <v>11</v>
          </cell>
          <cell r="D122" t="str">
            <v>PALO VER</v>
          </cell>
          <cell r="E122">
            <v>2</v>
          </cell>
          <cell r="H122">
            <v>641814.63</v>
          </cell>
          <cell r="J122">
            <v>211</v>
          </cell>
          <cell r="K122">
            <v>146450.85999999999</v>
          </cell>
          <cell r="L122">
            <v>1492334.13</v>
          </cell>
        </row>
        <row r="123">
          <cell r="A123" t="str">
            <v>NM1</v>
          </cell>
          <cell r="B123">
            <v>2007</v>
          </cell>
          <cell r="C123">
            <v>11</v>
          </cell>
          <cell r="D123" t="str">
            <v>PALO VER</v>
          </cell>
          <cell r="E123">
            <v>3</v>
          </cell>
          <cell r="J123">
            <v>200</v>
          </cell>
        </row>
        <row r="124">
          <cell r="A124" t="str">
            <v>NM1</v>
          </cell>
          <cell r="B124">
            <v>2007</v>
          </cell>
          <cell r="C124">
            <v>11</v>
          </cell>
          <cell r="D124" t="str">
            <v>PURCHASE</v>
          </cell>
          <cell r="E124">
            <v>3</v>
          </cell>
          <cell r="H124">
            <v>2022173.5</v>
          </cell>
          <cell r="I124">
            <v>81192.2</v>
          </cell>
          <cell r="J124">
            <v>133</v>
          </cell>
          <cell r="K124">
            <v>40282.339999999997</v>
          </cell>
          <cell r="L124">
            <v>402823.41</v>
          </cell>
        </row>
        <row r="125">
          <cell r="A125" t="str">
            <v>NM1</v>
          </cell>
          <cell r="B125">
            <v>2007</v>
          </cell>
          <cell r="C125">
            <v>11</v>
          </cell>
          <cell r="D125" t="str">
            <v>RIO GRAN</v>
          </cell>
          <cell r="E125">
            <v>6</v>
          </cell>
          <cell r="H125">
            <v>11726.22</v>
          </cell>
          <cell r="I125">
            <v>77.31</v>
          </cell>
          <cell r="J125">
            <v>45</v>
          </cell>
          <cell r="K125">
            <v>72.42</v>
          </cell>
          <cell r="L125">
            <v>1196.55</v>
          </cell>
        </row>
        <row r="126">
          <cell r="A126" t="str">
            <v>NM1</v>
          </cell>
          <cell r="B126">
            <v>2007</v>
          </cell>
          <cell r="C126">
            <v>11</v>
          </cell>
          <cell r="D126" t="str">
            <v>RIO GRAN</v>
          </cell>
          <cell r="E126">
            <v>7</v>
          </cell>
          <cell r="H126">
            <v>26565.16</v>
          </cell>
          <cell r="I126">
            <v>127.68</v>
          </cell>
          <cell r="J126">
            <v>46</v>
          </cell>
          <cell r="K126">
            <v>119.61</v>
          </cell>
          <cell r="L126">
            <v>2710.73</v>
          </cell>
        </row>
        <row r="127">
          <cell r="A127" t="str">
            <v>NM1</v>
          </cell>
          <cell r="B127">
            <v>2007</v>
          </cell>
          <cell r="C127">
            <v>11</v>
          </cell>
          <cell r="D127" t="str">
            <v>RIO GRAN</v>
          </cell>
          <cell r="E127">
            <v>8</v>
          </cell>
          <cell r="H127">
            <v>3931445.25</v>
          </cell>
          <cell r="I127">
            <v>38112.980000000003</v>
          </cell>
          <cell r="J127">
            <v>138</v>
          </cell>
          <cell r="K127">
            <v>35702.93</v>
          </cell>
          <cell r="L127">
            <v>401167.88</v>
          </cell>
        </row>
        <row r="128">
          <cell r="A128" t="str">
            <v>NM1</v>
          </cell>
          <cell r="B128">
            <v>2007</v>
          </cell>
          <cell r="C128">
            <v>12</v>
          </cell>
          <cell r="M128">
            <v>26.9</v>
          </cell>
        </row>
        <row r="129">
          <cell r="A129" t="str">
            <v>NM1</v>
          </cell>
          <cell r="B129">
            <v>2007</v>
          </cell>
          <cell r="C129">
            <v>12</v>
          </cell>
          <cell r="G129" t="str">
            <v>LOSS-OTH</v>
          </cell>
          <cell r="Q129">
            <v>1159</v>
          </cell>
          <cell r="R129">
            <v>3</v>
          </cell>
        </row>
        <row r="130">
          <cell r="A130" t="str">
            <v>NM1</v>
          </cell>
          <cell r="B130">
            <v>2007</v>
          </cell>
          <cell r="C130">
            <v>12</v>
          </cell>
          <cell r="G130" t="str">
            <v>OPP SAL2</v>
          </cell>
          <cell r="Q130">
            <v>62164.36</v>
          </cell>
          <cell r="R130">
            <v>400</v>
          </cell>
          <cell r="S130">
            <v>5540219</v>
          </cell>
          <cell r="T130">
            <v>4903734</v>
          </cell>
          <cell r="U130">
            <v>636484.75</v>
          </cell>
        </row>
        <row r="131">
          <cell r="A131" t="str">
            <v>NM1</v>
          </cell>
          <cell r="B131">
            <v>2007</v>
          </cell>
          <cell r="C131">
            <v>12</v>
          </cell>
          <cell r="F131" t="str">
            <v>OPP SAL2</v>
          </cell>
          <cell r="O131">
            <v>400</v>
          </cell>
        </row>
        <row r="132">
          <cell r="A132" t="str">
            <v>NM1</v>
          </cell>
          <cell r="B132">
            <v>2007</v>
          </cell>
          <cell r="C132">
            <v>12</v>
          </cell>
          <cell r="F132" t="str">
            <v>TIELINES</v>
          </cell>
          <cell r="N132">
            <v>26859.54</v>
          </cell>
          <cell r="P132">
            <v>1517992.63</v>
          </cell>
        </row>
        <row r="133">
          <cell r="A133" t="str">
            <v>NM1</v>
          </cell>
          <cell r="B133">
            <v>2007</v>
          </cell>
          <cell r="C133">
            <v>12</v>
          </cell>
          <cell r="F133" t="str">
            <v>WIND</v>
          </cell>
          <cell r="N133">
            <v>245.52</v>
          </cell>
          <cell r="O133">
            <v>1.32</v>
          </cell>
          <cell r="P133">
            <v>337.11</v>
          </cell>
        </row>
        <row r="134">
          <cell r="A134" t="str">
            <v>NM1</v>
          </cell>
          <cell r="B134">
            <v>2007</v>
          </cell>
          <cell r="C134">
            <v>12</v>
          </cell>
          <cell r="D134" t="str">
            <v>COPPER</v>
          </cell>
          <cell r="E134">
            <v>1</v>
          </cell>
          <cell r="H134">
            <v>17607.78</v>
          </cell>
          <cell r="I134">
            <v>634.52</v>
          </cell>
          <cell r="J134">
            <v>62</v>
          </cell>
          <cell r="K134">
            <v>139.94999999999999</v>
          </cell>
          <cell r="L134">
            <v>1716.46</v>
          </cell>
        </row>
        <row r="135">
          <cell r="A135" t="str">
            <v>NM1</v>
          </cell>
          <cell r="B135">
            <v>2007</v>
          </cell>
          <cell r="C135">
            <v>12</v>
          </cell>
          <cell r="D135" t="str">
            <v>FOUR COR</v>
          </cell>
          <cell r="E135">
            <v>4</v>
          </cell>
          <cell r="H135">
            <v>560435.88</v>
          </cell>
          <cell r="I135">
            <v>42118</v>
          </cell>
          <cell r="J135">
            <v>52</v>
          </cell>
          <cell r="K135">
            <v>37439.54</v>
          </cell>
          <cell r="L135">
            <v>368707.81</v>
          </cell>
        </row>
        <row r="136">
          <cell r="A136" t="str">
            <v>NM1</v>
          </cell>
          <cell r="B136">
            <v>2007</v>
          </cell>
          <cell r="C136">
            <v>12</v>
          </cell>
          <cell r="D136" t="str">
            <v>FOUR COR</v>
          </cell>
          <cell r="E136">
            <v>5</v>
          </cell>
          <cell r="H136">
            <v>52476.800000000003</v>
          </cell>
          <cell r="I136">
            <v>3942.94</v>
          </cell>
          <cell r="J136">
            <v>52</v>
          </cell>
          <cell r="K136">
            <v>3504.96</v>
          </cell>
          <cell r="L136">
            <v>34524.21</v>
          </cell>
        </row>
        <row r="137">
          <cell r="A137" t="str">
            <v>NM1</v>
          </cell>
          <cell r="B137">
            <v>2007</v>
          </cell>
          <cell r="C137">
            <v>12</v>
          </cell>
          <cell r="D137" t="str">
            <v>NEWMAN</v>
          </cell>
          <cell r="E137">
            <v>1</v>
          </cell>
          <cell r="H137">
            <v>41718.160000000003</v>
          </cell>
          <cell r="I137">
            <v>246.1</v>
          </cell>
          <cell r="J137">
            <v>74</v>
          </cell>
          <cell r="K137">
            <v>281.23</v>
          </cell>
          <cell r="L137">
            <v>4110.8999999999996</v>
          </cell>
        </row>
        <row r="138">
          <cell r="A138" t="str">
            <v>NM1</v>
          </cell>
          <cell r="B138">
            <v>2007</v>
          </cell>
          <cell r="C138">
            <v>12</v>
          </cell>
          <cell r="D138" t="str">
            <v>NEWMAN</v>
          </cell>
          <cell r="E138">
            <v>2</v>
          </cell>
          <cell r="H138">
            <v>92247.13</v>
          </cell>
          <cell r="I138">
            <v>566.73</v>
          </cell>
          <cell r="J138">
            <v>76</v>
          </cell>
          <cell r="K138">
            <v>647.87</v>
          </cell>
          <cell r="L138">
            <v>9083.2099999999991</v>
          </cell>
        </row>
        <row r="139">
          <cell r="A139" t="str">
            <v>NM1</v>
          </cell>
          <cell r="B139">
            <v>2007</v>
          </cell>
          <cell r="C139">
            <v>12</v>
          </cell>
          <cell r="D139" t="str">
            <v>NEWMAN</v>
          </cell>
          <cell r="E139">
            <v>3</v>
          </cell>
          <cell r="H139">
            <v>317888.18</v>
          </cell>
          <cell r="I139">
            <v>2170.48</v>
          </cell>
          <cell r="J139">
            <v>97</v>
          </cell>
          <cell r="K139">
            <v>2480.31</v>
          </cell>
          <cell r="L139">
            <v>31417.5</v>
          </cell>
        </row>
        <row r="140">
          <cell r="A140" t="str">
            <v>NM1</v>
          </cell>
          <cell r="B140">
            <v>2007</v>
          </cell>
          <cell r="C140">
            <v>12</v>
          </cell>
          <cell r="D140" t="str">
            <v>NEWMAN</v>
          </cell>
          <cell r="E140">
            <v>4</v>
          </cell>
          <cell r="H140">
            <v>8383642.1299999999</v>
          </cell>
          <cell r="I140">
            <v>64060.68</v>
          </cell>
          <cell r="J140">
            <v>207</v>
          </cell>
          <cell r="K140">
            <v>73205.02</v>
          </cell>
          <cell r="L140">
            <v>810387.14</v>
          </cell>
        </row>
        <row r="141">
          <cell r="A141" t="str">
            <v>NM1</v>
          </cell>
          <cell r="B141">
            <v>2007</v>
          </cell>
          <cell r="C141">
            <v>12</v>
          </cell>
          <cell r="D141" t="str">
            <v>NEWMAN</v>
          </cell>
          <cell r="E141">
            <v>5</v>
          </cell>
          <cell r="H141">
            <v>8162357.5</v>
          </cell>
          <cell r="I141">
            <v>108300.5</v>
          </cell>
          <cell r="J141">
            <v>288</v>
          </cell>
          <cell r="K141">
            <v>96870.67</v>
          </cell>
          <cell r="L141">
            <v>812174.88</v>
          </cell>
        </row>
        <row r="142">
          <cell r="A142" t="str">
            <v>NM1</v>
          </cell>
          <cell r="B142">
            <v>2007</v>
          </cell>
          <cell r="C142">
            <v>12</v>
          </cell>
          <cell r="D142" t="str">
            <v>PALO VER</v>
          </cell>
          <cell r="E142">
            <v>1</v>
          </cell>
          <cell r="H142">
            <v>697356.44</v>
          </cell>
          <cell r="J142">
            <v>211</v>
          </cell>
          <cell r="K142">
            <v>152431.44</v>
          </cell>
          <cell r="L142">
            <v>1553276.25</v>
          </cell>
        </row>
        <row r="143">
          <cell r="A143" t="str">
            <v>NM1</v>
          </cell>
          <cell r="B143">
            <v>2007</v>
          </cell>
          <cell r="C143">
            <v>12</v>
          </cell>
          <cell r="D143" t="str">
            <v>PALO VER</v>
          </cell>
          <cell r="E143">
            <v>2</v>
          </cell>
          <cell r="H143">
            <v>663208.56000000006</v>
          </cell>
          <cell r="J143">
            <v>211</v>
          </cell>
          <cell r="K143">
            <v>151332.57999999999</v>
          </cell>
          <cell r="L143">
            <v>1542078.75</v>
          </cell>
        </row>
        <row r="144">
          <cell r="A144" t="str">
            <v>NM1</v>
          </cell>
          <cell r="B144">
            <v>2007</v>
          </cell>
          <cell r="C144">
            <v>12</v>
          </cell>
          <cell r="D144" t="str">
            <v>PALO VER</v>
          </cell>
          <cell r="E144">
            <v>3</v>
          </cell>
          <cell r="J144">
            <v>200</v>
          </cell>
        </row>
        <row r="145">
          <cell r="A145" t="str">
            <v>NM1</v>
          </cell>
          <cell r="B145">
            <v>2007</v>
          </cell>
          <cell r="C145">
            <v>12</v>
          </cell>
          <cell r="D145" t="str">
            <v>PURCHASE</v>
          </cell>
          <cell r="E145">
            <v>3</v>
          </cell>
          <cell r="H145">
            <v>4005014.25</v>
          </cell>
          <cell r="I145">
            <v>141453.70000000001</v>
          </cell>
          <cell r="J145">
            <v>133</v>
          </cell>
          <cell r="K145">
            <v>70130.740000000005</v>
          </cell>
          <cell r="L145">
            <v>701403.5</v>
          </cell>
        </row>
        <row r="146">
          <cell r="A146" t="str">
            <v>NM1</v>
          </cell>
          <cell r="B146">
            <v>2007</v>
          </cell>
          <cell r="C146">
            <v>12</v>
          </cell>
          <cell r="D146" t="str">
            <v>RIO GRAN</v>
          </cell>
          <cell r="E146">
            <v>6</v>
          </cell>
          <cell r="H146">
            <v>1559057.71</v>
          </cell>
          <cell r="I146">
            <v>12682.03</v>
          </cell>
          <cell r="J146">
            <v>45</v>
          </cell>
          <cell r="K146">
            <v>11871.71</v>
          </cell>
          <cell r="L146">
            <v>148087.01</v>
          </cell>
        </row>
        <row r="147">
          <cell r="A147" t="str">
            <v>NM1</v>
          </cell>
          <cell r="B147">
            <v>2007</v>
          </cell>
          <cell r="C147">
            <v>12</v>
          </cell>
          <cell r="D147" t="str">
            <v>RIO GRAN</v>
          </cell>
          <cell r="E147">
            <v>7</v>
          </cell>
          <cell r="H147">
            <v>45602.27</v>
          </cell>
          <cell r="I147">
            <v>287.19</v>
          </cell>
          <cell r="J147">
            <v>46</v>
          </cell>
          <cell r="K147">
            <v>268.83999999999997</v>
          </cell>
          <cell r="L147">
            <v>4330.7</v>
          </cell>
        </row>
        <row r="148">
          <cell r="A148" t="str">
            <v>NM1</v>
          </cell>
          <cell r="B148">
            <v>2007</v>
          </cell>
          <cell r="C148">
            <v>12</v>
          </cell>
          <cell r="D148" t="str">
            <v>RIO GRAN</v>
          </cell>
          <cell r="E148">
            <v>8</v>
          </cell>
          <cell r="H148">
            <v>6995065.5199999996</v>
          </cell>
          <cell r="I148">
            <v>67675.11</v>
          </cell>
          <cell r="J148">
            <v>138</v>
          </cell>
          <cell r="K148">
            <v>63351.01</v>
          </cell>
          <cell r="L148">
            <v>678060.92</v>
          </cell>
        </row>
        <row r="149">
          <cell r="A149" t="str">
            <v>NM1</v>
          </cell>
          <cell r="B149">
            <v>2008</v>
          </cell>
          <cell r="C149">
            <v>1</v>
          </cell>
          <cell r="M149">
            <v>24.6</v>
          </cell>
          <cell r="W149">
            <v>0.69</v>
          </cell>
        </row>
        <row r="150">
          <cell r="A150" t="str">
            <v>NM1</v>
          </cell>
          <cell r="B150">
            <v>2008</v>
          </cell>
          <cell r="C150">
            <v>1</v>
          </cell>
          <cell r="G150" t="str">
            <v>LOSS-OTH</v>
          </cell>
          <cell r="Q150">
            <v>987</v>
          </cell>
          <cell r="R150">
            <v>2</v>
          </cell>
        </row>
        <row r="151">
          <cell r="A151" t="str">
            <v>NM1</v>
          </cell>
          <cell r="B151">
            <v>2008</v>
          </cell>
          <cell r="C151">
            <v>1</v>
          </cell>
          <cell r="G151" t="str">
            <v>OPP SAL2</v>
          </cell>
          <cell r="Q151">
            <v>27268.87</v>
          </cell>
          <cell r="R151">
            <v>400</v>
          </cell>
          <cell r="S151">
            <v>2544499.25</v>
          </cell>
          <cell r="T151">
            <v>2343586.25</v>
          </cell>
          <cell r="U151">
            <v>200912.94</v>
          </cell>
        </row>
        <row r="152">
          <cell r="A152" t="str">
            <v>NM1</v>
          </cell>
          <cell r="B152">
            <v>2008</v>
          </cell>
          <cell r="C152">
            <v>1</v>
          </cell>
          <cell r="F152" t="str">
            <v>OPP SAL2</v>
          </cell>
          <cell r="O152">
            <v>400</v>
          </cell>
        </row>
        <row r="153">
          <cell r="A153" t="str">
            <v>NM1</v>
          </cell>
          <cell r="B153">
            <v>2008</v>
          </cell>
          <cell r="C153">
            <v>1</v>
          </cell>
          <cell r="F153" t="str">
            <v>TIELINES</v>
          </cell>
          <cell r="N153">
            <v>33365.410000000003</v>
          </cell>
          <cell r="P153">
            <v>1999204.25</v>
          </cell>
        </row>
        <row r="154">
          <cell r="A154" t="str">
            <v>NM1</v>
          </cell>
          <cell r="B154">
            <v>2008</v>
          </cell>
          <cell r="C154">
            <v>1</v>
          </cell>
          <cell r="F154" t="str">
            <v>WIND</v>
          </cell>
          <cell r="N154">
            <v>245.52</v>
          </cell>
          <cell r="O154">
            <v>1.32</v>
          </cell>
          <cell r="P154">
            <v>341.16</v>
          </cell>
        </row>
        <row r="155">
          <cell r="A155" t="str">
            <v>NM1</v>
          </cell>
          <cell r="B155">
            <v>2008</v>
          </cell>
          <cell r="C155">
            <v>1</v>
          </cell>
          <cell r="D155" t="str">
            <v>COPPER</v>
          </cell>
          <cell r="E155">
            <v>1</v>
          </cell>
          <cell r="H155">
            <v>12620.71</v>
          </cell>
          <cell r="I155">
            <v>406.94</v>
          </cell>
          <cell r="J155">
            <v>62</v>
          </cell>
          <cell r="K155">
            <v>89.38</v>
          </cell>
          <cell r="L155">
            <v>1170.54</v>
          </cell>
        </row>
        <row r="156">
          <cell r="A156" t="str">
            <v>NM1</v>
          </cell>
          <cell r="B156">
            <v>2008</v>
          </cell>
          <cell r="C156">
            <v>1</v>
          </cell>
          <cell r="D156" t="str">
            <v>FOUR COR</v>
          </cell>
          <cell r="E156">
            <v>4</v>
          </cell>
          <cell r="H156">
            <v>553401.25</v>
          </cell>
          <cell r="I156">
            <v>44260</v>
          </cell>
          <cell r="J156">
            <v>52</v>
          </cell>
          <cell r="K156">
            <v>37406.21</v>
          </cell>
          <cell r="L156">
            <v>368377.19</v>
          </cell>
        </row>
        <row r="157">
          <cell r="A157" t="str">
            <v>NM1</v>
          </cell>
          <cell r="B157">
            <v>2008</v>
          </cell>
          <cell r="C157">
            <v>1</v>
          </cell>
          <cell r="D157" t="str">
            <v>FOUR COR</v>
          </cell>
          <cell r="E157">
            <v>5</v>
          </cell>
          <cell r="J157">
            <v>52</v>
          </cell>
        </row>
        <row r="158">
          <cell r="A158" t="str">
            <v>NM1</v>
          </cell>
          <cell r="B158">
            <v>2008</v>
          </cell>
          <cell r="C158">
            <v>1</v>
          </cell>
          <cell r="D158" t="str">
            <v>NEWMAN</v>
          </cell>
          <cell r="E158">
            <v>1</v>
          </cell>
          <cell r="H158">
            <v>79422.62</v>
          </cell>
          <cell r="I158">
            <v>374.12</v>
          </cell>
          <cell r="J158">
            <v>74</v>
          </cell>
          <cell r="K158">
            <v>501.05</v>
          </cell>
          <cell r="L158">
            <v>7444.46</v>
          </cell>
        </row>
        <row r="159">
          <cell r="A159" t="str">
            <v>NM1</v>
          </cell>
          <cell r="B159">
            <v>2008</v>
          </cell>
          <cell r="C159">
            <v>1</v>
          </cell>
          <cell r="D159" t="str">
            <v>NEWMAN</v>
          </cell>
          <cell r="E159">
            <v>2</v>
          </cell>
          <cell r="H159">
            <v>111635.48</v>
          </cell>
          <cell r="I159">
            <v>572.83000000000004</v>
          </cell>
          <cell r="J159">
            <v>76</v>
          </cell>
          <cell r="K159">
            <v>766.85</v>
          </cell>
          <cell r="L159">
            <v>10463.59</v>
          </cell>
        </row>
        <row r="160">
          <cell r="A160" t="str">
            <v>NM1</v>
          </cell>
          <cell r="B160">
            <v>2008</v>
          </cell>
          <cell r="C160">
            <v>1</v>
          </cell>
          <cell r="D160" t="str">
            <v>NEWMAN</v>
          </cell>
          <cell r="E160">
            <v>3</v>
          </cell>
          <cell r="H160">
            <v>115711.98</v>
          </cell>
          <cell r="I160">
            <v>727.27</v>
          </cell>
          <cell r="J160">
            <v>97</v>
          </cell>
          <cell r="K160">
            <v>974.01</v>
          </cell>
          <cell r="L160">
            <v>10911.37</v>
          </cell>
        </row>
        <row r="161">
          <cell r="A161" t="str">
            <v>NM1</v>
          </cell>
          <cell r="B161">
            <v>2008</v>
          </cell>
          <cell r="C161">
            <v>1</v>
          </cell>
          <cell r="D161" t="str">
            <v>NEWMAN</v>
          </cell>
          <cell r="E161">
            <v>4</v>
          </cell>
          <cell r="H161">
            <v>7847995.25</v>
          </cell>
          <cell r="I161">
            <v>48872.800000000003</v>
          </cell>
          <cell r="J161">
            <v>207</v>
          </cell>
          <cell r="K161">
            <v>65454.04</v>
          </cell>
          <cell r="L161">
            <v>719606.85</v>
          </cell>
        </row>
        <row r="162">
          <cell r="A162" t="str">
            <v>NM1</v>
          </cell>
          <cell r="B162">
            <v>2008</v>
          </cell>
          <cell r="C162">
            <v>1</v>
          </cell>
          <cell r="D162" t="str">
            <v>NEWMAN</v>
          </cell>
          <cell r="E162">
            <v>5</v>
          </cell>
          <cell r="H162">
            <v>8257525</v>
          </cell>
          <cell r="I162">
            <v>104783.96</v>
          </cell>
          <cell r="J162">
            <v>288</v>
          </cell>
          <cell r="K162">
            <v>93632.14</v>
          </cell>
          <cell r="L162">
            <v>781222.81</v>
          </cell>
        </row>
        <row r="163">
          <cell r="A163" t="str">
            <v>NM1</v>
          </cell>
          <cell r="B163">
            <v>2008</v>
          </cell>
          <cell r="C163">
            <v>1</v>
          </cell>
          <cell r="D163" t="str">
            <v>PALO VER</v>
          </cell>
          <cell r="E163">
            <v>1</v>
          </cell>
          <cell r="H163">
            <v>692329.31</v>
          </cell>
          <cell r="J163">
            <v>211</v>
          </cell>
          <cell r="K163">
            <v>151332.59</v>
          </cell>
          <cell r="L163">
            <v>1542078.88</v>
          </cell>
        </row>
        <row r="164">
          <cell r="A164" t="str">
            <v>NM1</v>
          </cell>
          <cell r="B164">
            <v>2008</v>
          </cell>
          <cell r="C164">
            <v>1</v>
          </cell>
          <cell r="D164" t="str">
            <v>PALO VER</v>
          </cell>
          <cell r="E164">
            <v>2</v>
          </cell>
          <cell r="H164">
            <v>663208.5</v>
          </cell>
          <cell r="J164">
            <v>211</v>
          </cell>
          <cell r="K164">
            <v>151332.57999999999</v>
          </cell>
          <cell r="L164">
            <v>1542078.63</v>
          </cell>
        </row>
        <row r="165">
          <cell r="A165" t="str">
            <v>NM1</v>
          </cell>
          <cell r="B165">
            <v>2008</v>
          </cell>
          <cell r="C165">
            <v>1</v>
          </cell>
          <cell r="D165" t="str">
            <v>PALO VER</v>
          </cell>
          <cell r="E165">
            <v>3</v>
          </cell>
          <cell r="J165">
            <v>211</v>
          </cell>
        </row>
        <row r="166">
          <cell r="A166" t="str">
            <v>NM1</v>
          </cell>
          <cell r="B166">
            <v>2008</v>
          </cell>
          <cell r="C166">
            <v>1</v>
          </cell>
          <cell r="D166" t="str">
            <v>PURCHASE</v>
          </cell>
          <cell r="E166">
            <v>3</v>
          </cell>
          <cell r="H166">
            <v>4092324.75</v>
          </cell>
          <cell r="I166">
            <v>143415.84</v>
          </cell>
          <cell r="J166">
            <v>133</v>
          </cell>
          <cell r="K166">
            <v>71032.899999999994</v>
          </cell>
          <cell r="L166">
            <v>710473.13</v>
          </cell>
        </row>
        <row r="167">
          <cell r="A167" t="str">
            <v>NM1</v>
          </cell>
          <cell r="B167">
            <v>2008</v>
          </cell>
          <cell r="C167">
            <v>1</v>
          </cell>
          <cell r="D167" t="str">
            <v>RIO GRAN</v>
          </cell>
          <cell r="E167">
            <v>6</v>
          </cell>
          <cell r="H167">
            <v>1226039</v>
          </cell>
          <cell r="I167">
            <v>9476.1299999999992</v>
          </cell>
          <cell r="J167">
            <v>45</v>
          </cell>
          <cell r="K167">
            <v>8774.19</v>
          </cell>
          <cell r="L167">
            <v>110653.34</v>
          </cell>
        </row>
        <row r="168">
          <cell r="A168" t="str">
            <v>NM1</v>
          </cell>
          <cell r="B168">
            <v>2008</v>
          </cell>
          <cell r="C168">
            <v>1</v>
          </cell>
          <cell r="D168" t="str">
            <v>RIO GRAN</v>
          </cell>
          <cell r="E168">
            <v>7</v>
          </cell>
          <cell r="H168">
            <v>26009.98</v>
          </cell>
          <cell r="I168">
            <v>163.07</v>
          </cell>
          <cell r="J168">
            <v>46</v>
          </cell>
          <cell r="K168">
            <v>150.99</v>
          </cell>
          <cell r="L168">
            <v>2347.4699999999998</v>
          </cell>
        </row>
        <row r="169">
          <cell r="A169" t="str">
            <v>NM1</v>
          </cell>
          <cell r="B169">
            <v>2008</v>
          </cell>
          <cell r="C169">
            <v>1</v>
          </cell>
          <cell r="D169" t="str">
            <v>RIO GRAN</v>
          </cell>
          <cell r="E169">
            <v>8</v>
          </cell>
          <cell r="H169">
            <v>4415607.5</v>
          </cell>
          <cell r="I169">
            <v>37960.81</v>
          </cell>
          <cell r="J169">
            <v>138</v>
          </cell>
          <cell r="K169">
            <v>35148.9</v>
          </cell>
          <cell r="L169">
            <v>398520.53</v>
          </cell>
        </row>
        <row r="170">
          <cell r="A170" t="str">
            <v>NM1</v>
          </cell>
          <cell r="B170">
            <v>2008</v>
          </cell>
          <cell r="C170">
            <v>2</v>
          </cell>
          <cell r="M170">
            <v>23.1</v>
          </cell>
          <cell r="W170">
            <v>0.74</v>
          </cell>
        </row>
        <row r="171">
          <cell r="A171" t="str">
            <v>NM1</v>
          </cell>
          <cell r="B171">
            <v>2008</v>
          </cell>
          <cell r="C171">
            <v>2</v>
          </cell>
          <cell r="G171" t="str">
            <v>LOSS-OTH</v>
          </cell>
          <cell r="Q171">
            <v>206</v>
          </cell>
          <cell r="R171">
            <v>2</v>
          </cell>
        </row>
        <row r="172">
          <cell r="A172" t="str">
            <v>NM1</v>
          </cell>
          <cell r="B172">
            <v>2008</v>
          </cell>
          <cell r="C172">
            <v>2</v>
          </cell>
          <cell r="G172" t="str">
            <v>OPP SAL2</v>
          </cell>
          <cell r="Q172">
            <v>39188.94</v>
          </cell>
          <cell r="R172">
            <v>400</v>
          </cell>
          <cell r="S172">
            <v>3654362.75</v>
          </cell>
          <cell r="T172">
            <v>3300243.5</v>
          </cell>
          <cell r="U172">
            <v>354119.19</v>
          </cell>
        </row>
        <row r="173">
          <cell r="A173" t="str">
            <v>NM1</v>
          </cell>
          <cell r="B173">
            <v>2008</v>
          </cell>
          <cell r="C173">
            <v>2</v>
          </cell>
          <cell r="F173" t="str">
            <v>OPP SAL2</v>
          </cell>
          <cell r="O173">
            <v>400</v>
          </cell>
        </row>
        <row r="174">
          <cell r="A174" t="str">
            <v>NM1</v>
          </cell>
          <cell r="B174">
            <v>2008</v>
          </cell>
          <cell r="C174">
            <v>2</v>
          </cell>
          <cell r="F174" t="str">
            <v>TIELINES</v>
          </cell>
          <cell r="N174">
            <v>18229.18</v>
          </cell>
          <cell r="P174">
            <v>1076427</v>
          </cell>
        </row>
        <row r="175">
          <cell r="A175" t="str">
            <v>NM1</v>
          </cell>
          <cell r="B175">
            <v>2008</v>
          </cell>
          <cell r="C175">
            <v>2</v>
          </cell>
          <cell r="F175" t="str">
            <v>WIND</v>
          </cell>
          <cell r="N175">
            <v>229.68</v>
          </cell>
          <cell r="O175">
            <v>1.32</v>
          </cell>
          <cell r="P175">
            <v>319.14999999999998</v>
          </cell>
        </row>
        <row r="176">
          <cell r="A176" t="str">
            <v>NM1</v>
          </cell>
          <cell r="B176">
            <v>2008</v>
          </cell>
          <cell r="C176">
            <v>2</v>
          </cell>
          <cell r="D176" t="str">
            <v>COPPER</v>
          </cell>
          <cell r="E176">
            <v>1</v>
          </cell>
          <cell r="H176">
            <v>10854.9</v>
          </cell>
          <cell r="I176">
            <v>414.52</v>
          </cell>
          <cell r="J176">
            <v>62</v>
          </cell>
          <cell r="K176">
            <v>90.96</v>
          </cell>
          <cell r="L176">
            <v>1007.62</v>
          </cell>
        </row>
        <row r="177">
          <cell r="A177" t="str">
            <v>NM1</v>
          </cell>
          <cell r="B177">
            <v>2008</v>
          </cell>
          <cell r="C177">
            <v>2</v>
          </cell>
          <cell r="D177" t="str">
            <v>FOUR COR</v>
          </cell>
          <cell r="E177">
            <v>4</v>
          </cell>
          <cell r="H177">
            <v>520973.31</v>
          </cell>
          <cell r="I177">
            <v>41525.74</v>
          </cell>
          <cell r="J177">
            <v>52</v>
          </cell>
          <cell r="K177">
            <v>35095.360000000001</v>
          </cell>
          <cell r="L177">
            <v>345626.69</v>
          </cell>
        </row>
        <row r="178">
          <cell r="A178" t="str">
            <v>NM1</v>
          </cell>
          <cell r="B178">
            <v>2008</v>
          </cell>
          <cell r="C178">
            <v>2</v>
          </cell>
          <cell r="D178" t="str">
            <v>FOUR COR</v>
          </cell>
          <cell r="E178">
            <v>5</v>
          </cell>
          <cell r="J178">
            <v>52</v>
          </cell>
        </row>
        <row r="179">
          <cell r="A179" t="str">
            <v>NM1</v>
          </cell>
          <cell r="B179">
            <v>2008</v>
          </cell>
          <cell r="C179">
            <v>2</v>
          </cell>
          <cell r="D179" t="str">
            <v>NEWMAN</v>
          </cell>
          <cell r="E179">
            <v>1</v>
          </cell>
          <cell r="H179">
            <v>76769.350000000006</v>
          </cell>
          <cell r="I179">
            <v>306.94</v>
          </cell>
          <cell r="J179">
            <v>74</v>
          </cell>
          <cell r="K179">
            <v>410.67</v>
          </cell>
          <cell r="L179">
            <v>7172.61</v>
          </cell>
        </row>
        <row r="180">
          <cell r="A180" t="str">
            <v>NM1</v>
          </cell>
          <cell r="B180">
            <v>2008</v>
          </cell>
          <cell r="C180">
            <v>2</v>
          </cell>
          <cell r="D180" t="str">
            <v>NEWMAN</v>
          </cell>
          <cell r="E180">
            <v>2</v>
          </cell>
          <cell r="H180">
            <v>191721.99</v>
          </cell>
          <cell r="I180">
            <v>1054.3499999999999</v>
          </cell>
          <cell r="J180">
            <v>76</v>
          </cell>
          <cell r="K180">
            <v>1410.05</v>
          </cell>
          <cell r="L180">
            <v>18014.740000000002</v>
          </cell>
        </row>
        <row r="181">
          <cell r="A181" t="str">
            <v>NM1</v>
          </cell>
          <cell r="B181">
            <v>2008</v>
          </cell>
          <cell r="C181">
            <v>2</v>
          </cell>
          <cell r="D181" t="str">
            <v>NEWMAN</v>
          </cell>
          <cell r="E181">
            <v>3</v>
          </cell>
          <cell r="J181">
            <v>97</v>
          </cell>
        </row>
        <row r="182">
          <cell r="A182" t="str">
            <v>NM1</v>
          </cell>
          <cell r="B182">
            <v>2008</v>
          </cell>
          <cell r="C182">
            <v>2</v>
          </cell>
          <cell r="D182" t="str">
            <v>NEWMAN</v>
          </cell>
          <cell r="E182">
            <v>4</v>
          </cell>
          <cell r="H182">
            <v>8274382.3799999999</v>
          </cell>
          <cell r="I182">
            <v>51571.33</v>
          </cell>
          <cell r="J182">
            <v>207</v>
          </cell>
          <cell r="K182">
            <v>68999.48</v>
          </cell>
          <cell r="L182">
            <v>761410.41</v>
          </cell>
        </row>
        <row r="183">
          <cell r="A183" t="str">
            <v>NM1</v>
          </cell>
          <cell r="B183">
            <v>2008</v>
          </cell>
          <cell r="C183">
            <v>2</v>
          </cell>
          <cell r="D183" t="str">
            <v>NEWMAN</v>
          </cell>
          <cell r="E183">
            <v>5</v>
          </cell>
          <cell r="H183">
            <v>7687151</v>
          </cell>
          <cell r="I183">
            <v>97655.61</v>
          </cell>
          <cell r="J183">
            <v>288</v>
          </cell>
          <cell r="K183">
            <v>87175.74</v>
          </cell>
          <cell r="L183">
            <v>727949.94</v>
          </cell>
        </row>
        <row r="184">
          <cell r="A184" t="str">
            <v>NM1</v>
          </cell>
          <cell r="B184">
            <v>2008</v>
          </cell>
          <cell r="C184">
            <v>2</v>
          </cell>
          <cell r="D184" t="str">
            <v>PALO VER</v>
          </cell>
          <cell r="E184">
            <v>1</v>
          </cell>
          <cell r="H184">
            <v>647662.88</v>
          </cell>
          <cell r="J184">
            <v>211</v>
          </cell>
          <cell r="K184">
            <v>141569.16</v>
          </cell>
          <cell r="L184">
            <v>1442589.88</v>
          </cell>
        </row>
        <row r="185">
          <cell r="A185" t="str">
            <v>NM1</v>
          </cell>
          <cell r="B185">
            <v>2008</v>
          </cell>
          <cell r="C185">
            <v>2</v>
          </cell>
          <cell r="D185" t="str">
            <v>PALO VER</v>
          </cell>
          <cell r="E185">
            <v>2</v>
          </cell>
          <cell r="H185">
            <v>620420.81000000006</v>
          </cell>
          <cell r="J185">
            <v>211</v>
          </cell>
          <cell r="K185">
            <v>141569.17000000001</v>
          </cell>
          <cell r="L185">
            <v>1442589.63</v>
          </cell>
        </row>
        <row r="186">
          <cell r="A186" t="str">
            <v>NM1</v>
          </cell>
          <cell r="B186">
            <v>2008</v>
          </cell>
          <cell r="C186">
            <v>2</v>
          </cell>
          <cell r="D186" t="str">
            <v>PALO VER</v>
          </cell>
          <cell r="E186">
            <v>3</v>
          </cell>
          <cell r="J186">
            <v>211</v>
          </cell>
        </row>
        <row r="187">
          <cell r="A187" t="str">
            <v>NM1</v>
          </cell>
          <cell r="B187">
            <v>2008</v>
          </cell>
          <cell r="C187">
            <v>2</v>
          </cell>
          <cell r="D187" t="str">
            <v>PURCHASE</v>
          </cell>
          <cell r="E187">
            <v>3</v>
          </cell>
          <cell r="H187">
            <v>3675241</v>
          </cell>
          <cell r="I187">
            <v>144227.44</v>
          </cell>
          <cell r="J187">
            <v>133</v>
          </cell>
          <cell r="K187">
            <v>71363.899999999994</v>
          </cell>
          <cell r="L187">
            <v>713639</v>
          </cell>
        </row>
        <row r="188">
          <cell r="A188" t="str">
            <v>NM1</v>
          </cell>
          <cell r="B188">
            <v>2008</v>
          </cell>
          <cell r="C188">
            <v>2</v>
          </cell>
          <cell r="D188" t="str">
            <v>RIO GRAN</v>
          </cell>
          <cell r="E188">
            <v>6</v>
          </cell>
          <cell r="H188">
            <v>22559.71</v>
          </cell>
          <cell r="I188">
            <v>157.05000000000001</v>
          </cell>
          <cell r="J188">
            <v>45</v>
          </cell>
          <cell r="K188">
            <v>145.28</v>
          </cell>
          <cell r="L188">
            <v>2037.91</v>
          </cell>
        </row>
        <row r="189">
          <cell r="A189" t="str">
            <v>NM1</v>
          </cell>
          <cell r="B189">
            <v>2008</v>
          </cell>
          <cell r="C189">
            <v>2</v>
          </cell>
          <cell r="D189" t="str">
            <v>RIO GRAN</v>
          </cell>
          <cell r="E189">
            <v>7</v>
          </cell>
          <cell r="H189">
            <v>61223.3</v>
          </cell>
          <cell r="I189">
            <v>335.81</v>
          </cell>
          <cell r="J189">
            <v>46</v>
          </cell>
          <cell r="K189">
            <v>310.63</v>
          </cell>
          <cell r="L189">
            <v>5530.56</v>
          </cell>
        </row>
        <row r="190">
          <cell r="A190" t="str">
            <v>NM1</v>
          </cell>
          <cell r="B190">
            <v>2008</v>
          </cell>
          <cell r="C190">
            <v>2</v>
          </cell>
          <cell r="D190" t="str">
            <v>RIO GRAN</v>
          </cell>
          <cell r="E190">
            <v>8</v>
          </cell>
          <cell r="H190">
            <v>3984390.75</v>
          </cell>
          <cell r="I190">
            <v>34166.050000000003</v>
          </cell>
          <cell r="J190">
            <v>138</v>
          </cell>
          <cell r="K190">
            <v>31603.8</v>
          </cell>
          <cell r="L190">
            <v>359926.91</v>
          </cell>
        </row>
        <row r="191">
          <cell r="A191" t="str">
            <v>NM1</v>
          </cell>
          <cell r="B191">
            <v>2008</v>
          </cell>
          <cell r="C191">
            <v>3</v>
          </cell>
          <cell r="M191">
            <v>24.72</v>
          </cell>
          <cell r="V191">
            <v>0.02</v>
          </cell>
          <cell r="W191">
            <v>4.12</v>
          </cell>
        </row>
        <row r="192">
          <cell r="A192" t="str">
            <v>NM1</v>
          </cell>
          <cell r="B192">
            <v>2008</v>
          </cell>
          <cell r="C192">
            <v>3</v>
          </cell>
          <cell r="G192" t="str">
            <v>LOSS-OTH</v>
          </cell>
          <cell r="Q192">
            <v>110</v>
          </cell>
          <cell r="R192">
            <v>3</v>
          </cell>
        </row>
        <row r="193">
          <cell r="A193" t="str">
            <v>NM1</v>
          </cell>
          <cell r="B193">
            <v>2008</v>
          </cell>
          <cell r="C193">
            <v>3</v>
          </cell>
          <cell r="G193" t="str">
            <v>OPP SAL2</v>
          </cell>
          <cell r="Q193">
            <v>29442.3</v>
          </cell>
          <cell r="R193">
            <v>400</v>
          </cell>
          <cell r="S193">
            <v>2895744.25</v>
          </cell>
          <cell r="T193">
            <v>2574858.5</v>
          </cell>
          <cell r="U193">
            <v>320885.75</v>
          </cell>
        </row>
        <row r="194">
          <cell r="A194" t="str">
            <v>NM1</v>
          </cell>
          <cell r="B194">
            <v>2008</v>
          </cell>
          <cell r="C194">
            <v>3</v>
          </cell>
          <cell r="F194" t="str">
            <v>OPP SAL2</v>
          </cell>
          <cell r="O194">
            <v>400</v>
          </cell>
        </row>
        <row r="195">
          <cell r="A195" t="str">
            <v>NM1</v>
          </cell>
          <cell r="B195">
            <v>2008</v>
          </cell>
          <cell r="C195">
            <v>3</v>
          </cell>
          <cell r="F195" t="str">
            <v>TIELINES</v>
          </cell>
          <cell r="N195">
            <v>16965.32</v>
          </cell>
          <cell r="P195">
            <v>1050670</v>
          </cell>
        </row>
        <row r="196">
          <cell r="A196" t="str">
            <v>NM1</v>
          </cell>
          <cell r="B196">
            <v>2008</v>
          </cell>
          <cell r="C196">
            <v>3</v>
          </cell>
          <cell r="F196" t="str">
            <v>WIND</v>
          </cell>
          <cell r="N196">
            <v>245.52</v>
          </cell>
          <cell r="O196">
            <v>1.32</v>
          </cell>
          <cell r="P196">
            <v>341.16</v>
          </cell>
        </row>
        <row r="197">
          <cell r="A197" t="str">
            <v>NM1</v>
          </cell>
          <cell r="B197">
            <v>2008</v>
          </cell>
          <cell r="C197">
            <v>3</v>
          </cell>
          <cell r="D197" t="str">
            <v>COPPER</v>
          </cell>
          <cell r="E197">
            <v>1</v>
          </cell>
          <cell r="H197">
            <v>40459.01</v>
          </cell>
          <cell r="I197">
            <v>1055.54</v>
          </cell>
          <cell r="J197">
            <v>62</v>
          </cell>
          <cell r="K197">
            <v>231.39</v>
          </cell>
          <cell r="L197">
            <v>3845.78</v>
          </cell>
        </row>
        <row r="198">
          <cell r="A198" t="str">
            <v>NM1</v>
          </cell>
          <cell r="B198">
            <v>2008</v>
          </cell>
          <cell r="C198">
            <v>3</v>
          </cell>
          <cell r="D198" t="str">
            <v>FOUR COR</v>
          </cell>
          <cell r="E198">
            <v>4</v>
          </cell>
          <cell r="H198">
            <v>554974.68999999994</v>
          </cell>
          <cell r="I198">
            <v>44384.959999999999</v>
          </cell>
          <cell r="J198">
            <v>52</v>
          </cell>
          <cell r="K198">
            <v>37511.82</v>
          </cell>
          <cell r="L198">
            <v>369424.56</v>
          </cell>
        </row>
        <row r="199">
          <cell r="A199" t="str">
            <v>NM1</v>
          </cell>
          <cell r="B199">
            <v>2008</v>
          </cell>
          <cell r="C199">
            <v>3</v>
          </cell>
          <cell r="D199" t="str">
            <v>FOUR COR</v>
          </cell>
          <cell r="E199">
            <v>5</v>
          </cell>
          <cell r="J199">
            <v>52</v>
          </cell>
        </row>
        <row r="200">
          <cell r="A200" t="str">
            <v>NM1</v>
          </cell>
          <cell r="B200">
            <v>2008</v>
          </cell>
          <cell r="C200">
            <v>3</v>
          </cell>
          <cell r="D200" t="str">
            <v>NEWMAN</v>
          </cell>
          <cell r="E200">
            <v>1</v>
          </cell>
          <cell r="H200">
            <v>288530.05</v>
          </cell>
          <cell r="I200">
            <v>1433.05</v>
          </cell>
          <cell r="J200">
            <v>74</v>
          </cell>
          <cell r="K200">
            <v>1915.43</v>
          </cell>
          <cell r="L200">
            <v>27545.46</v>
          </cell>
        </row>
        <row r="201">
          <cell r="A201" t="str">
            <v>NM1</v>
          </cell>
          <cell r="B201">
            <v>2008</v>
          </cell>
          <cell r="C201">
            <v>3</v>
          </cell>
          <cell r="D201" t="str">
            <v>NEWMAN</v>
          </cell>
          <cell r="E201">
            <v>2</v>
          </cell>
          <cell r="H201">
            <v>1277763.25</v>
          </cell>
          <cell r="I201">
            <v>7659.1</v>
          </cell>
          <cell r="J201">
            <v>76</v>
          </cell>
          <cell r="K201">
            <v>10232.780000000001</v>
          </cell>
          <cell r="L201">
            <v>119640.77</v>
          </cell>
        </row>
        <row r="202">
          <cell r="A202" t="str">
            <v>NM1</v>
          </cell>
          <cell r="B202">
            <v>2008</v>
          </cell>
          <cell r="C202">
            <v>3</v>
          </cell>
          <cell r="D202" t="str">
            <v>NEWMAN</v>
          </cell>
          <cell r="E202">
            <v>3</v>
          </cell>
          <cell r="J202">
            <v>97</v>
          </cell>
        </row>
        <row r="203">
          <cell r="A203" t="str">
            <v>NM1</v>
          </cell>
          <cell r="B203">
            <v>2008</v>
          </cell>
          <cell r="C203">
            <v>3</v>
          </cell>
          <cell r="D203" t="str">
            <v>NEWMAN</v>
          </cell>
          <cell r="E203">
            <v>4</v>
          </cell>
          <cell r="H203">
            <v>5498195.1399999997</v>
          </cell>
          <cell r="I203">
            <v>34989.449999999997</v>
          </cell>
          <cell r="J203">
            <v>207</v>
          </cell>
          <cell r="K203">
            <v>46767.37</v>
          </cell>
          <cell r="L203">
            <v>514817.84</v>
          </cell>
        </row>
        <row r="204">
          <cell r="A204" t="str">
            <v>NM1</v>
          </cell>
          <cell r="B204">
            <v>2008</v>
          </cell>
          <cell r="C204">
            <v>3</v>
          </cell>
          <cell r="D204" t="str">
            <v>NEWMAN</v>
          </cell>
          <cell r="E204">
            <v>5</v>
          </cell>
          <cell r="H204">
            <v>9152257</v>
          </cell>
          <cell r="I204">
            <v>119000.54</v>
          </cell>
          <cell r="J204">
            <v>288</v>
          </cell>
          <cell r="K204">
            <v>106124.5</v>
          </cell>
          <cell r="L204">
            <v>888568.69</v>
          </cell>
        </row>
        <row r="205">
          <cell r="A205" t="str">
            <v>NM1</v>
          </cell>
          <cell r="B205">
            <v>2008</v>
          </cell>
          <cell r="C205">
            <v>3</v>
          </cell>
          <cell r="D205" t="str">
            <v>PALO VER</v>
          </cell>
          <cell r="E205">
            <v>1</v>
          </cell>
          <cell r="H205">
            <v>692329.31</v>
          </cell>
          <cell r="J205">
            <v>211</v>
          </cell>
          <cell r="K205">
            <v>151332.57999999999</v>
          </cell>
          <cell r="L205">
            <v>1542078.88</v>
          </cell>
        </row>
        <row r="206">
          <cell r="A206" t="str">
            <v>NM1</v>
          </cell>
          <cell r="B206">
            <v>2008</v>
          </cell>
          <cell r="C206">
            <v>3</v>
          </cell>
          <cell r="D206" t="str">
            <v>PALO VER</v>
          </cell>
          <cell r="E206">
            <v>2</v>
          </cell>
          <cell r="H206">
            <v>599027.06000000006</v>
          </cell>
          <cell r="J206">
            <v>211</v>
          </cell>
          <cell r="K206">
            <v>136687.47</v>
          </cell>
          <cell r="L206">
            <v>1392845.38</v>
          </cell>
        </row>
        <row r="207">
          <cell r="A207" t="str">
            <v>NM1</v>
          </cell>
          <cell r="B207">
            <v>2008</v>
          </cell>
          <cell r="C207">
            <v>3</v>
          </cell>
          <cell r="D207" t="str">
            <v>PALO VER</v>
          </cell>
          <cell r="E207">
            <v>3</v>
          </cell>
          <cell r="J207">
            <v>211</v>
          </cell>
        </row>
        <row r="208">
          <cell r="A208" t="str">
            <v>NM1</v>
          </cell>
          <cell r="B208">
            <v>2008</v>
          </cell>
          <cell r="C208">
            <v>3</v>
          </cell>
          <cell r="D208" t="str">
            <v>PURCHASE</v>
          </cell>
          <cell r="E208">
            <v>3</v>
          </cell>
          <cell r="H208">
            <v>3633724.5</v>
          </cell>
          <cell r="I208">
            <v>166691.92000000001</v>
          </cell>
          <cell r="J208">
            <v>133</v>
          </cell>
          <cell r="K208">
            <v>82397.41</v>
          </cell>
          <cell r="L208">
            <v>823973.88</v>
          </cell>
        </row>
        <row r="209">
          <cell r="A209" t="str">
            <v>NM1</v>
          </cell>
          <cell r="B209">
            <v>2008</v>
          </cell>
          <cell r="C209">
            <v>3</v>
          </cell>
          <cell r="D209" t="str">
            <v>RIO GRAN</v>
          </cell>
          <cell r="E209">
            <v>6</v>
          </cell>
          <cell r="H209">
            <v>1523120.38</v>
          </cell>
          <cell r="I209">
            <v>12111.98</v>
          </cell>
          <cell r="J209">
            <v>45</v>
          </cell>
          <cell r="K209">
            <v>11192.52</v>
          </cell>
          <cell r="L209">
            <v>141029.66</v>
          </cell>
        </row>
        <row r="210">
          <cell r="A210" t="str">
            <v>NM1</v>
          </cell>
          <cell r="B210">
            <v>2008</v>
          </cell>
          <cell r="C210">
            <v>3</v>
          </cell>
          <cell r="D210" t="str">
            <v>RIO GRAN</v>
          </cell>
          <cell r="E210">
            <v>7</v>
          </cell>
          <cell r="H210">
            <v>81770.8</v>
          </cell>
          <cell r="I210">
            <v>543.71</v>
          </cell>
          <cell r="J210">
            <v>46</v>
          </cell>
          <cell r="K210">
            <v>502.43</v>
          </cell>
          <cell r="L210">
            <v>7571.37</v>
          </cell>
        </row>
        <row r="211">
          <cell r="A211" t="str">
            <v>NM1</v>
          </cell>
          <cell r="B211">
            <v>2008</v>
          </cell>
          <cell r="C211">
            <v>3</v>
          </cell>
          <cell r="D211" t="str">
            <v>RIO GRAN</v>
          </cell>
          <cell r="E211">
            <v>8</v>
          </cell>
          <cell r="H211">
            <v>4204116</v>
          </cell>
          <cell r="I211">
            <v>37016.86</v>
          </cell>
          <cell r="J211">
            <v>138</v>
          </cell>
          <cell r="K211">
            <v>34206.800000000003</v>
          </cell>
          <cell r="L211">
            <v>389270</v>
          </cell>
        </row>
        <row r="212">
          <cell r="A212" t="str">
            <v>NM1</v>
          </cell>
          <cell r="B212">
            <v>2008</v>
          </cell>
          <cell r="C212">
            <v>4</v>
          </cell>
          <cell r="M212">
            <v>46.5</v>
          </cell>
          <cell r="V212">
            <v>0.02</v>
          </cell>
          <cell r="W212">
            <v>6.12</v>
          </cell>
        </row>
        <row r="213">
          <cell r="A213" t="str">
            <v>NM1</v>
          </cell>
          <cell r="B213">
            <v>2008</v>
          </cell>
          <cell r="C213">
            <v>4</v>
          </cell>
          <cell r="G213" t="str">
            <v>LOSS-OTH</v>
          </cell>
          <cell r="Q213">
            <v>576</v>
          </cell>
          <cell r="R213">
            <v>3</v>
          </cell>
        </row>
        <row r="214">
          <cell r="A214" t="str">
            <v>NM1</v>
          </cell>
          <cell r="B214">
            <v>2008</v>
          </cell>
          <cell r="C214">
            <v>4</v>
          </cell>
          <cell r="G214" t="str">
            <v>OPP SAL2</v>
          </cell>
          <cell r="Q214">
            <v>8712.56</v>
          </cell>
          <cell r="R214">
            <v>400</v>
          </cell>
          <cell r="S214">
            <v>680336.38</v>
          </cell>
          <cell r="T214">
            <v>610443.38</v>
          </cell>
          <cell r="U214">
            <v>69892.990000000005</v>
          </cell>
        </row>
        <row r="215">
          <cell r="A215" t="str">
            <v>NM1</v>
          </cell>
          <cell r="B215">
            <v>2008</v>
          </cell>
          <cell r="C215">
            <v>4</v>
          </cell>
          <cell r="F215" t="str">
            <v>OPP SAL2</v>
          </cell>
          <cell r="O215">
            <v>400</v>
          </cell>
        </row>
        <row r="216">
          <cell r="A216" t="str">
            <v>NM1</v>
          </cell>
          <cell r="B216">
            <v>2008</v>
          </cell>
          <cell r="C216">
            <v>4</v>
          </cell>
          <cell r="F216" t="str">
            <v>TIELINES</v>
          </cell>
          <cell r="N216">
            <v>61213.63</v>
          </cell>
          <cell r="P216">
            <v>2893246</v>
          </cell>
        </row>
        <row r="217">
          <cell r="A217" t="str">
            <v>NM1</v>
          </cell>
          <cell r="B217">
            <v>2008</v>
          </cell>
          <cell r="C217">
            <v>4</v>
          </cell>
          <cell r="F217" t="str">
            <v>WIND</v>
          </cell>
          <cell r="N217">
            <v>237.6</v>
          </cell>
          <cell r="O217">
            <v>1.32</v>
          </cell>
          <cell r="P217">
            <v>330.15</v>
          </cell>
        </row>
        <row r="218">
          <cell r="A218" t="str">
            <v>NM1</v>
          </cell>
          <cell r="B218">
            <v>2008</v>
          </cell>
          <cell r="C218">
            <v>4</v>
          </cell>
          <cell r="D218" t="str">
            <v>COPPER</v>
          </cell>
          <cell r="E218">
            <v>1</v>
          </cell>
          <cell r="H218">
            <v>34761.5</v>
          </cell>
          <cell r="I218">
            <v>1033.29</v>
          </cell>
          <cell r="J218">
            <v>62</v>
          </cell>
          <cell r="K218">
            <v>226.28</v>
          </cell>
          <cell r="L218">
            <v>4074.76</v>
          </cell>
        </row>
        <row r="219">
          <cell r="A219" t="str">
            <v>NM1</v>
          </cell>
          <cell r="B219">
            <v>2008</v>
          </cell>
          <cell r="C219">
            <v>4</v>
          </cell>
          <cell r="D219" t="str">
            <v>FOUR COR</v>
          </cell>
          <cell r="E219">
            <v>4</v>
          </cell>
          <cell r="H219">
            <v>539660</v>
          </cell>
          <cell r="I219">
            <v>42957.65</v>
          </cell>
          <cell r="J219">
            <v>52</v>
          </cell>
          <cell r="K219">
            <v>36305.53</v>
          </cell>
          <cell r="L219">
            <v>357543.59</v>
          </cell>
        </row>
        <row r="220">
          <cell r="A220" t="str">
            <v>NM1</v>
          </cell>
          <cell r="B220">
            <v>2008</v>
          </cell>
          <cell r="C220">
            <v>4</v>
          </cell>
          <cell r="D220" t="str">
            <v>FOUR COR</v>
          </cell>
          <cell r="E220">
            <v>5</v>
          </cell>
          <cell r="H220">
            <v>510463.39</v>
          </cell>
          <cell r="I220">
            <v>40405.08</v>
          </cell>
          <cell r="J220">
            <v>52</v>
          </cell>
          <cell r="K220">
            <v>34148.230000000003</v>
          </cell>
          <cell r="L220">
            <v>336732.88</v>
          </cell>
        </row>
        <row r="221">
          <cell r="A221" t="str">
            <v>NM1</v>
          </cell>
          <cell r="B221">
            <v>2008</v>
          </cell>
          <cell r="C221">
            <v>4</v>
          </cell>
          <cell r="D221" t="str">
            <v>NEWMAN</v>
          </cell>
          <cell r="E221">
            <v>1</v>
          </cell>
          <cell r="H221">
            <v>1680809.96</v>
          </cell>
          <cell r="I221">
            <v>11612.92</v>
          </cell>
          <cell r="J221">
            <v>74</v>
          </cell>
          <cell r="K221">
            <v>15506.56</v>
          </cell>
          <cell r="L221">
            <v>191660.86</v>
          </cell>
        </row>
        <row r="222">
          <cell r="A222" t="str">
            <v>NM1</v>
          </cell>
          <cell r="B222">
            <v>2008</v>
          </cell>
          <cell r="C222">
            <v>4</v>
          </cell>
          <cell r="D222" t="str">
            <v>NEWMAN</v>
          </cell>
          <cell r="E222">
            <v>2</v>
          </cell>
          <cell r="H222">
            <v>1730046.47</v>
          </cell>
          <cell r="I222">
            <v>12538.73</v>
          </cell>
          <cell r="J222">
            <v>76</v>
          </cell>
          <cell r="K222">
            <v>16735.47</v>
          </cell>
          <cell r="L222">
            <v>197764.06</v>
          </cell>
        </row>
        <row r="223">
          <cell r="A223" t="str">
            <v>NM1</v>
          </cell>
          <cell r="B223">
            <v>2008</v>
          </cell>
          <cell r="C223">
            <v>4</v>
          </cell>
          <cell r="D223" t="str">
            <v>NEWMAN</v>
          </cell>
          <cell r="E223">
            <v>3</v>
          </cell>
          <cell r="H223">
            <v>1208733.27</v>
          </cell>
          <cell r="I223">
            <v>9301.2900000000009</v>
          </cell>
          <cell r="J223">
            <v>97</v>
          </cell>
          <cell r="K223">
            <v>12419.88</v>
          </cell>
          <cell r="L223">
            <v>138481.19</v>
          </cell>
        </row>
        <row r="224">
          <cell r="A224" t="str">
            <v>NM1</v>
          </cell>
          <cell r="B224">
            <v>2008</v>
          </cell>
          <cell r="C224">
            <v>4</v>
          </cell>
          <cell r="D224" t="str">
            <v>NEWMAN</v>
          </cell>
          <cell r="E224">
            <v>4</v>
          </cell>
          <cell r="H224">
            <v>6873870.25</v>
          </cell>
          <cell r="I224">
            <v>54253.45</v>
          </cell>
          <cell r="J224">
            <v>207</v>
          </cell>
          <cell r="K224">
            <v>72443.839999999997</v>
          </cell>
          <cell r="L224">
            <v>795748.27</v>
          </cell>
        </row>
        <row r="225">
          <cell r="A225" t="str">
            <v>NM1</v>
          </cell>
          <cell r="B225">
            <v>2008</v>
          </cell>
          <cell r="C225">
            <v>4</v>
          </cell>
          <cell r="D225" t="str">
            <v>NEWMAN</v>
          </cell>
          <cell r="E225">
            <v>5</v>
          </cell>
          <cell r="H225">
            <v>7194682.5</v>
          </cell>
          <cell r="I225">
            <v>116742.73</v>
          </cell>
          <cell r="J225">
            <v>288</v>
          </cell>
          <cell r="K225">
            <v>104007.55</v>
          </cell>
          <cell r="L225">
            <v>865786.13</v>
          </cell>
        </row>
        <row r="226">
          <cell r="A226" t="str">
            <v>NM1</v>
          </cell>
          <cell r="B226">
            <v>2008</v>
          </cell>
          <cell r="C226">
            <v>4</v>
          </cell>
          <cell r="D226" t="str">
            <v>PALO VER</v>
          </cell>
          <cell r="E226">
            <v>1</v>
          </cell>
          <cell r="H226">
            <v>669995.88</v>
          </cell>
          <cell r="J226">
            <v>211</v>
          </cell>
          <cell r="K226">
            <v>146450.84</v>
          </cell>
          <cell r="L226">
            <v>1492333.88</v>
          </cell>
        </row>
        <row r="227">
          <cell r="A227" t="str">
            <v>NM1</v>
          </cell>
          <cell r="B227">
            <v>2008</v>
          </cell>
          <cell r="C227">
            <v>4</v>
          </cell>
          <cell r="D227" t="str">
            <v>PALO VER</v>
          </cell>
          <cell r="E227">
            <v>2</v>
          </cell>
          <cell r="J227">
            <v>211</v>
          </cell>
        </row>
        <row r="228">
          <cell r="A228" t="str">
            <v>NM1</v>
          </cell>
          <cell r="B228">
            <v>2008</v>
          </cell>
          <cell r="C228">
            <v>4</v>
          </cell>
          <cell r="D228" t="str">
            <v>PALO VER</v>
          </cell>
          <cell r="E228">
            <v>3</v>
          </cell>
          <cell r="J228">
            <v>211</v>
          </cell>
        </row>
        <row r="229">
          <cell r="A229" t="str">
            <v>NM1</v>
          </cell>
          <cell r="B229">
            <v>2008</v>
          </cell>
          <cell r="C229">
            <v>4</v>
          </cell>
          <cell r="D229" t="str">
            <v>PURCHASE</v>
          </cell>
          <cell r="E229">
            <v>3</v>
          </cell>
          <cell r="H229">
            <v>3038009.5</v>
          </cell>
          <cell r="I229">
            <v>140760.39000000001</v>
          </cell>
          <cell r="J229">
            <v>133</v>
          </cell>
          <cell r="K229">
            <v>69510.070000000007</v>
          </cell>
          <cell r="L229">
            <v>695196.69</v>
          </cell>
        </row>
        <row r="230">
          <cell r="A230" t="str">
            <v>NM1</v>
          </cell>
          <cell r="B230">
            <v>2008</v>
          </cell>
          <cell r="C230">
            <v>4</v>
          </cell>
          <cell r="D230" t="str">
            <v>RIO GRAN</v>
          </cell>
          <cell r="E230">
            <v>6</v>
          </cell>
          <cell r="H230">
            <v>1172824.8799999999</v>
          </cell>
          <cell r="I230">
            <v>11542.43</v>
          </cell>
          <cell r="J230">
            <v>45</v>
          </cell>
          <cell r="K230">
            <v>10655.61</v>
          </cell>
          <cell r="L230">
            <v>134652.67000000001</v>
          </cell>
        </row>
        <row r="231">
          <cell r="A231" t="str">
            <v>NM1</v>
          </cell>
          <cell r="B231">
            <v>2008</v>
          </cell>
          <cell r="C231">
            <v>4</v>
          </cell>
          <cell r="D231" t="str">
            <v>RIO GRAN</v>
          </cell>
          <cell r="E231">
            <v>7</v>
          </cell>
          <cell r="H231">
            <v>895093.25</v>
          </cell>
          <cell r="I231">
            <v>9716.7900000000009</v>
          </cell>
          <cell r="J231">
            <v>46</v>
          </cell>
          <cell r="K231">
            <v>8970.24</v>
          </cell>
          <cell r="L231">
            <v>102766.16</v>
          </cell>
        </row>
        <row r="232">
          <cell r="A232" t="str">
            <v>NM1</v>
          </cell>
          <cell r="B232">
            <v>2008</v>
          </cell>
          <cell r="C232">
            <v>4</v>
          </cell>
          <cell r="D232" t="str">
            <v>RIO GRAN</v>
          </cell>
          <cell r="E232">
            <v>8</v>
          </cell>
          <cell r="H232">
            <v>1727450.88</v>
          </cell>
          <cell r="I232">
            <v>18810.95</v>
          </cell>
          <cell r="J232">
            <v>138</v>
          </cell>
          <cell r="K232">
            <v>17365.68</v>
          </cell>
          <cell r="L232">
            <v>198329.61</v>
          </cell>
        </row>
        <row r="233">
          <cell r="A233" t="str">
            <v>NM1</v>
          </cell>
          <cell r="B233">
            <v>2008</v>
          </cell>
          <cell r="C233">
            <v>5</v>
          </cell>
          <cell r="M233">
            <v>48.83</v>
          </cell>
          <cell r="W233">
            <v>0.76</v>
          </cell>
        </row>
        <row r="234">
          <cell r="A234" t="str">
            <v>NM1</v>
          </cell>
          <cell r="B234">
            <v>2008</v>
          </cell>
          <cell r="C234">
            <v>5</v>
          </cell>
          <cell r="G234" t="str">
            <v>LOSS-OTH</v>
          </cell>
          <cell r="Q234">
            <v>680</v>
          </cell>
          <cell r="R234">
            <v>3</v>
          </cell>
        </row>
        <row r="235">
          <cell r="A235" t="str">
            <v>NM1</v>
          </cell>
          <cell r="B235">
            <v>2008</v>
          </cell>
          <cell r="C235">
            <v>5</v>
          </cell>
          <cell r="G235" t="str">
            <v>OPP SAL2</v>
          </cell>
          <cell r="Q235">
            <v>47765.96</v>
          </cell>
          <cell r="R235">
            <v>400</v>
          </cell>
          <cell r="S235">
            <v>3670573</v>
          </cell>
          <cell r="T235">
            <v>3137432</v>
          </cell>
          <cell r="U235">
            <v>533140.93999999994</v>
          </cell>
        </row>
        <row r="236">
          <cell r="A236" t="str">
            <v>NM1</v>
          </cell>
          <cell r="B236">
            <v>2008</v>
          </cell>
          <cell r="C236">
            <v>5</v>
          </cell>
          <cell r="F236" t="str">
            <v>OPP SAL2</v>
          </cell>
          <cell r="O236">
            <v>400</v>
          </cell>
        </row>
        <row r="237">
          <cell r="A237" t="str">
            <v>NM1</v>
          </cell>
          <cell r="B237">
            <v>2008</v>
          </cell>
          <cell r="C237">
            <v>5</v>
          </cell>
          <cell r="F237" t="str">
            <v>TIELINES</v>
          </cell>
          <cell r="N237">
            <v>4598.95</v>
          </cell>
          <cell r="P237">
            <v>205700.41</v>
          </cell>
        </row>
        <row r="238">
          <cell r="A238" t="str">
            <v>NM1</v>
          </cell>
          <cell r="B238">
            <v>2008</v>
          </cell>
          <cell r="C238">
            <v>5</v>
          </cell>
          <cell r="F238" t="str">
            <v>WIND</v>
          </cell>
          <cell r="N238">
            <v>245.52</v>
          </cell>
          <cell r="O238">
            <v>1.32</v>
          </cell>
          <cell r="P238">
            <v>341.16</v>
          </cell>
        </row>
        <row r="239">
          <cell r="A239" t="str">
            <v>NM1</v>
          </cell>
          <cell r="B239">
            <v>2008</v>
          </cell>
          <cell r="C239">
            <v>5</v>
          </cell>
          <cell r="D239" t="str">
            <v>COPPER</v>
          </cell>
          <cell r="E239">
            <v>1</v>
          </cell>
          <cell r="H239">
            <v>24454.14</v>
          </cell>
          <cell r="I239">
            <v>816.42</v>
          </cell>
          <cell r="J239">
            <v>62</v>
          </cell>
          <cell r="K239">
            <v>178.61</v>
          </cell>
          <cell r="L239">
            <v>2942.79</v>
          </cell>
        </row>
        <row r="240">
          <cell r="A240" t="str">
            <v>NM1</v>
          </cell>
          <cell r="B240">
            <v>2008</v>
          </cell>
          <cell r="C240">
            <v>5</v>
          </cell>
          <cell r="D240" t="str">
            <v>FOUR COR</v>
          </cell>
          <cell r="E240">
            <v>4</v>
          </cell>
          <cell r="H240">
            <v>558771.75</v>
          </cell>
          <cell r="I240">
            <v>44389.61</v>
          </cell>
          <cell r="J240">
            <v>52</v>
          </cell>
          <cell r="K240">
            <v>37515.75</v>
          </cell>
          <cell r="L240">
            <v>369462.47</v>
          </cell>
        </row>
        <row r="241">
          <cell r="A241" t="str">
            <v>NM1</v>
          </cell>
          <cell r="B241">
            <v>2008</v>
          </cell>
          <cell r="C241">
            <v>5</v>
          </cell>
          <cell r="D241" t="str">
            <v>FOUR COR</v>
          </cell>
          <cell r="E241">
            <v>5</v>
          </cell>
          <cell r="H241">
            <v>543944.93999999994</v>
          </cell>
          <cell r="I241">
            <v>43093.14</v>
          </cell>
          <cell r="J241">
            <v>52</v>
          </cell>
          <cell r="K241">
            <v>36420.050000000003</v>
          </cell>
          <cell r="L241">
            <v>358927.28</v>
          </cell>
        </row>
        <row r="242">
          <cell r="A242" t="str">
            <v>NM1</v>
          </cell>
          <cell r="B242">
            <v>2008</v>
          </cell>
          <cell r="C242">
            <v>5</v>
          </cell>
          <cell r="D242" t="str">
            <v>NEWMAN</v>
          </cell>
          <cell r="E242">
            <v>1</v>
          </cell>
          <cell r="H242">
            <v>145453.46</v>
          </cell>
          <cell r="I242">
            <v>890.43</v>
          </cell>
          <cell r="J242">
            <v>74</v>
          </cell>
          <cell r="K242">
            <v>1187.8</v>
          </cell>
          <cell r="L242">
            <v>17699.5</v>
          </cell>
        </row>
        <row r="243">
          <cell r="A243" t="str">
            <v>NM1</v>
          </cell>
          <cell r="B243">
            <v>2008</v>
          </cell>
          <cell r="C243">
            <v>5</v>
          </cell>
          <cell r="D243" t="str">
            <v>NEWMAN</v>
          </cell>
          <cell r="E243">
            <v>2</v>
          </cell>
          <cell r="H243">
            <v>1750510.02</v>
          </cell>
          <cell r="I243">
            <v>13032.96</v>
          </cell>
          <cell r="J243">
            <v>76</v>
          </cell>
          <cell r="K243">
            <v>17377.830000000002</v>
          </cell>
          <cell r="L243">
            <v>205070.63</v>
          </cell>
        </row>
        <row r="244">
          <cell r="A244" t="str">
            <v>NM1</v>
          </cell>
          <cell r="B244">
            <v>2008</v>
          </cell>
          <cell r="C244">
            <v>5</v>
          </cell>
          <cell r="D244" t="str">
            <v>NEWMAN</v>
          </cell>
          <cell r="E244">
            <v>3</v>
          </cell>
          <cell r="H244">
            <v>2133415.48</v>
          </cell>
          <cell r="I244">
            <v>16903.16</v>
          </cell>
          <cell r="J244">
            <v>97</v>
          </cell>
          <cell r="K244">
            <v>22548.12</v>
          </cell>
          <cell r="L244">
            <v>250443.4</v>
          </cell>
        </row>
        <row r="245">
          <cell r="A245" t="str">
            <v>NM1</v>
          </cell>
          <cell r="B245">
            <v>2008</v>
          </cell>
          <cell r="C245">
            <v>5</v>
          </cell>
          <cell r="D245" t="str">
            <v>NEWMAN</v>
          </cell>
          <cell r="E245">
            <v>4</v>
          </cell>
          <cell r="H245">
            <v>6747883</v>
          </cell>
          <cell r="I245">
            <v>53369.11</v>
          </cell>
          <cell r="J245">
            <v>207</v>
          </cell>
          <cell r="K245">
            <v>71192.19</v>
          </cell>
          <cell r="L245">
            <v>795661.25</v>
          </cell>
        </row>
        <row r="246">
          <cell r="A246" t="str">
            <v>NM1</v>
          </cell>
          <cell r="B246">
            <v>2008</v>
          </cell>
          <cell r="C246">
            <v>5</v>
          </cell>
          <cell r="D246" t="str">
            <v>NEWMAN</v>
          </cell>
          <cell r="E246">
            <v>5</v>
          </cell>
          <cell r="H246">
            <v>7561743</v>
          </cell>
          <cell r="I246">
            <v>125075</v>
          </cell>
          <cell r="J246">
            <v>288</v>
          </cell>
          <cell r="K246">
            <v>111320.16</v>
          </cell>
          <cell r="L246">
            <v>933548.56</v>
          </cell>
        </row>
        <row r="247">
          <cell r="A247" t="str">
            <v>NM1</v>
          </cell>
          <cell r="B247">
            <v>2008</v>
          </cell>
          <cell r="C247">
            <v>5</v>
          </cell>
          <cell r="D247" t="str">
            <v>PALO VER</v>
          </cell>
          <cell r="E247">
            <v>1</v>
          </cell>
          <cell r="H247">
            <v>692329.25</v>
          </cell>
          <cell r="J247">
            <v>211</v>
          </cell>
          <cell r="K247">
            <v>151332.57999999999</v>
          </cell>
          <cell r="L247">
            <v>1542078.75</v>
          </cell>
        </row>
        <row r="248">
          <cell r="A248" t="str">
            <v>NM1</v>
          </cell>
          <cell r="B248">
            <v>2008</v>
          </cell>
          <cell r="C248">
            <v>5</v>
          </cell>
          <cell r="D248" t="str">
            <v>PALO VER</v>
          </cell>
          <cell r="E248">
            <v>2</v>
          </cell>
          <cell r="H248">
            <v>694693.63</v>
          </cell>
          <cell r="J248">
            <v>211</v>
          </cell>
          <cell r="K248">
            <v>151332.60999999999</v>
          </cell>
          <cell r="L248">
            <v>1542079</v>
          </cell>
        </row>
        <row r="249">
          <cell r="A249" t="str">
            <v>NM1</v>
          </cell>
          <cell r="B249">
            <v>2008</v>
          </cell>
          <cell r="C249">
            <v>5</v>
          </cell>
          <cell r="D249" t="str">
            <v>PALO VER</v>
          </cell>
          <cell r="E249">
            <v>3</v>
          </cell>
          <cell r="J249">
            <v>211</v>
          </cell>
        </row>
        <row r="250">
          <cell r="A250" t="str">
            <v>NM1</v>
          </cell>
          <cell r="B250">
            <v>2008</v>
          </cell>
          <cell r="C250">
            <v>5</v>
          </cell>
          <cell r="D250" t="str">
            <v>PURCHASE</v>
          </cell>
          <cell r="E250">
            <v>3</v>
          </cell>
          <cell r="H250">
            <v>3015976.25</v>
          </cell>
          <cell r="I250">
            <v>141806.42000000001</v>
          </cell>
          <cell r="J250">
            <v>133</v>
          </cell>
          <cell r="K250">
            <v>69957.05</v>
          </cell>
          <cell r="L250">
            <v>699762.5</v>
          </cell>
        </row>
        <row r="251">
          <cell r="A251" t="str">
            <v>NM1</v>
          </cell>
          <cell r="B251">
            <v>2008</v>
          </cell>
          <cell r="C251">
            <v>5</v>
          </cell>
          <cell r="D251" t="str">
            <v>RIO GRAN</v>
          </cell>
          <cell r="E251">
            <v>6</v>
          </cell>
          <cell r="H251">
            <v>1185181.8799999999</v>
          </cell>
          <cell r="I251">
            <v>11994.09</v>
          </cell>
          <cell r="J251">
            <v>45</v>
          </cell>
          <cell r="K251">
            <v>11061.57</v>
          </cell>
          <cell r="L251">
            <v>139597.39000000001</v>
          </cell>
        </row>
        <row r="252">
          <cell r="A252" t="str">
            <v>NM1</v>
          </cell>
          <cell r="B252">
            <v>2008</v>
          </cell>
          <cell r="C252">
            <v>5</v>
          </cell>
          <cell r="D252" t="str">
            <v>RIO GRAN</v>
          </cell>
          <cell r="E252">
            <v>7</v>
          </cell>
          <cell r="H252">
            <v>1113371.3799999999</v>
          </cell>
          <cell r="I252">
            <v>12415.86</v>
          </cell>
          <cell r="J252">
            <v>46</v>
          </cell>
          <cell r="K252">
            <v>11450.54</v>
          </cell>
          <cell r="L252">
            <v>131139.16</v>
          </cell>
        </row>
        <row r="253">
          <cell r="A253" t="str">
            <v>NM1</v>
          </cell>
          <cell r="B253">
            <v>2008</v>
          </cell>
          <cell r="C253">
            <v>5</v>
          </cell>
          <cell r="D253" t="str">
            <v>RIO GRAN</v>
          </cell>
          <cell r="E253">
            <v>8</v>
          </cell>
          <cell r="H253">
            <v>3253351</v>
          </cell>
          <cell r="I253">
            <v>36452.68</v>
          </cell>
          <cell r="J253">
            <v>138</v>
          </cell>
          <cell r="K253">
            <v>33618.550000000003</v>
          </cell>
          <cell r="L253">
            <v>383198</v>
          </cell>
        </row>
      </sheetData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68XX UPLOAD"/>
      <sheetName val="1. data"/>
      <sheetName val="2. Monthly Capitalization Summ"/>
      <sheetName val="3. Recon"/>
      <sheetName val="4. DFC alloc"/>
      <sheetName val="UNIT 1"/>
      <sheetName val="UNIT 2"/>
      <sheetName val="UNIT 3"/>
      <sheetName val="5. DF backup"/>
    </sheetNames>
    <sheetDataSet>
      <sheetData sheetId="0" refreshError="1"/>
      <sheetData sheetId="1">
        <row r="1">
          <cell r="A1">
            <v>42369</v>
          </cell>
        </row>
      </sheetData>
      <sheetData sheetId="2" refreshError="1"/>
      <sheetData sheetId="3" refreshError="1"/>
      <sheetData sheetId="4"/>
      <sheetData sheetId="5">
        <row r="38">
          <cell r="B38">
            <v>1202825</v>
          </cell>
        </row>
      </sheetData>
      <sheetData sheetId="6">
        <row r="38">
          <cell r="B38">
            <v>1167546</v>
          </cell>
        </row>
      </sheetData>
      <sheetData sheetId="7">
        <row r="38">
          <cell r="B38">
            <v>1129223</v>
          </cell>
        </row>
      </sheetData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UPLOAD"/>
      <sheetName val="10.  Gas Actual JE 6190 "/>
      <sheetName val="A. Invoice Log "/>
      <sheetName val="B. Gas Storage Log"/>
      <sheetName val="C. INTRA Gas Storage Log"/>
      <sheetName val="D. Invoice Files"/>
      <sheetName val="E. RG &amp; RG9 Tax accrual"/>
    </sheetNames>
    <sheetDataSet>
      <sheetData sheetId="0" refreshError="1"/>
      <sheetData sheetId="1">
        <row r="11">
          <cell r="BG11">
            <v>629505.51199999999</v>
          </cell>
        </row>
        <row r="12">
          <cell r="BG12">
            <v>269274.48799999995</v>
          </cell>
        </row>
        <row r="13">
          <cell r="BG13">
            <v>0</v>
          </cell>
        </row>
        <row r="14">
          <cell r="BG14">
            <v>0</v>
          </cell>
        </row>
        <row r="15">
          <cell r="BG15">
            <v>0</v>
          </cell>
        </row>
        <row r="16">
          <cell r="BG16">
            <v>0</v>
          </cell>
        </row>
        <row r="17">
          <cell r="BG17">
            <v>0</v>
          </cell>
        </row>
        <row r="18">
          <cell r="BG18">
            <v>0</v>
          </cell>
        </row>
        <row r="19">
          <cell r="BG19">
            <v>0</v>
          </cell>
        </row>
        <row r="20">
          <cell r="BG20">
            <v>0</v>
          </cell>
        </row>
        <row r="21">
          <cell r="BG21">
            <v>346972.55680000002</v>
          </cell>
        </row>
        <row r="22">
          <cell r="BG22">
            <v>148419.44319999998</v>
          </cell>
        </row>
        <row r="23">
          <cell r="BG23">
            <v>0</v>
          </cell>
        </row>
        <row r="24">
          <cell r="BG24">
            <v>0</v>
          </cell>
        </row>
        <row r="25">
          <cell r="BG25">
            <v>0</v>
          </cell>
        </row>
        <row r="26">
          <cell r="BG26">
            <v>0</v>
          </cell>
        </row>
        <row r="27">
          <cell r="BG27">
            <v>0</v>
          </cell>
        </row>
        <row r="28">
          <cell r="BG28">
            <v>0</v>
          </cell>
        </row>
        <row r="29">
          <cell r="BG29">
            <v>0</v>
          </cell>
        </row>
        <row r="30">
          <cell r="BG30">
            <v>0</v>
          </cell>
        </row>
        <row r="31">
          <cell r="BG31">
            <v>100744.83560000001</v>
          </cell>
        </row>
        <row r="32">
          <cell r="BG32">
            <v>43094.164399999994</v>
          </cell>
        </row>
        <row r="33">
          <cell r="BG33">
            <v>0</v>
          </cell>
        </row>
        <row r="34">
          <cell r="BG34">
            <v>0</v>
          </cell>
        </row>
        <row r="35">
          <cell r="BG35">
            <v>0</v>
          </cell>
        </row>
        <row r="36">
          <cell r="BG36">
            <v>0</v>
          </cell>
        </row>
        <row r="37">
          <cell r="BG37">
            <v>0</v>
          </cell>
        </row>
        <row r="38">
          <cell r="BG38">
            <v>0</v>
          </cell>
        </row>
        <row r="39">
          <cell r="BG39">
            <v>0</v>
          </cell>
        </row>
        <row r="40">
          <cell r="BG40">
            <v>0</v>
          </cell>
        </row>
        <row r="41">
          <cell r="BG41">
            <v>0</v>
          </cell>
        </row>
        <row r="42">
          <cell r="BG42">
            <v>0</v>
          </cell>
        </row>
        <row r="43">
          <cell r="BG43">
            <v>0</v>
          </cell>
        </row>
        <row r="44">
          <cell r="BG44">
            <v>0</v>
          </cell>
        </row>
        <row r="45">
          <cell r="BG45">
            <v>0</v>
          </cell>
        </row>
        <row r="56">
          <cell r="BG56">
            <v>0</v>
          </cell>
        </row>
        <row r="57">
          <cell r="BG57">
            <v>0</v>
          </cell>
        </row>
        <row r="58">
          <cell r="BG58">
            <v>0</v>
          </cell>
        </row>
        <row r="59">
          <cell r="BG59">
            <v>0</v>
          </cell>
        </row>
        <row r="60">
          <cell r="BG60">
            <v>0</v>
          </cell>
        </row>
        <row r="65">
          <cell r="BG65">
            <v>165294.39999999999</v>
          </cell>
        </row>
        <row r="66">
          <cell r="BG66">
            <v>70705.599999999991</v>
          </cell>
        </row>
        <row r="67">
          <cell r="BG67">
            <v>181583.4</v>
          </cell>
        </row>
        <row r="68">
          <cell r="BG68">
            <v>19416.600000000002</v>
          </cell>
        </row>
        <row r="69">
          <cell r="BG69">
            <v>0</v>
          </cell>
        </row>
        <row r="70">
          <cell r="BG70">
            <v>378216</v>
          </cell>
        </row>
        <row r="71">
          <cell r="BG71">
            <v>161784</v>
          </cell>
        </row>
        <row r="72">
          <cell r="BG72">
            <v>0</v>
          </cell>
        </row>
        <row r="73">
          <cell r="BG73">
            <v>0</v>
          </cell>
        </row>
        <row r="74">
          <cell r="BG74">
            <v>0</v>
          </cell>
        </row>
        <row r="75">
          <cell r="BG75">
            <v>0</v>
          </cell>
        </row>
        <row r="76">
          <cell r="BG76">
            <v>0</v>
          </cell>
        </row>
        <row r="77">
          <cell r="BG77">
            <v>0</v>
          </cell>
        </row>
        <row r="78">
          <cell r="BG78">
            <v>0</v>
          </cell>
        </row>
        <row r="79">
          <cell r="BG79">
            <v>0</v>
          </cell>
        </row>
        <row r="80">
          <cell r="BG80">
            <v>470472.68800000002</v>
          </cell>
        </row>
        <row r="81">
          <cell r="BG81">
            <v>201247.31199999998</v>
          </cell>
        </row>
        <row r="82">
          <cell r="BG82">
            <v>9034</v>
          </cell>
        </row>
        <row r="83">
          <cell r="BG83">
            <v>966</v>
          </cell>
        </row>
        <row r="84">
          <cell r="BG84">
            <v>0</v>
          </cell>
        </row>
        <row r="85">
          <cell r="BG85">
            <v>0</v>
          </cell>
        </row>
        <row r="86">
          <cell r="BG86">
            <v>0</v>
          </cell>
        </row>
        <row r="87">
          <cell r="BG87">
            <v>0</v>
          </cell>
        </row>
        <row r="88">
          <cell r="BG88">
            <v>0</v>
          </cell>
        </row>
        <row r="89">
          <cell r="BG89">
            <v>0</v>
          </cell>
        </row>
        <row r="90">
          <cell r="BG90">
            <v>0</v>
          </cell>
        </row>
        <row r="91">
          <cell r="BG91">
            <v>0</v>
          </cell>
        </row>
        <row r="92">
          <cell r="BG92">
            <v>0</v>
          </cell>
        </row>
        <row r="93">
          <cell r="BG93">
            <v>0</v>
          </cell>
        </row>
        <row r="94">
          <cell r="BG94">
            <v>0</v>
          </cell>
        </row>
        <row r="99">
          <cell r="BH99">
            <v>259612</v>
          </cell>
        </row>
        <row r="100">
          <cell r="BH100">
            <v>42614</v>
          </cell>
        </row>
        <row r="101">
          <cell r="BH101">
            <v>211813.76509999999</v>
          </cell>
        </row>
        <row r="104">
          <cell r="BH104">
            <v>113903.23490000001</v>
          </cell>
        </row>
        <row r="106">
          <cell r="BG106">
            <v>0</v>
          </cell>
        </row>
        <row r="107">
          <cell r="BG107">
            <v>0</v>
          </cell>
        </row>
        <row r="108">
          <cell r="BG108">
            <v>0</v>
          </cell>
        </row>
        <row r="109">
          <cell r="BG109">
            <v>0</v>
          </cell>
        </row>
        <row r="110">
          <cell r="BG110">
            <v>0</v>
          </cell>
        </row>
        <row r="111">
          <cell r="BG111">
            <v>201593</v>
          </cell>
        </row>
        <row r="112">
          <cell r="BG112">
            <v>75222.960000000006</v>
          </cell>
        </row>
        <row r="113">
          <cell r="BG113">
            <v>32177.039999999997</v>
          </cell>
        </row>
        <row r="114">
          <cell r="BG114">
            <v>0</v>
          </cell>
        </row>
        <row r="115">
          <cell r="BG115">
            <v>0</v>
          </cell>
        </row>
        <row r="116">
          <cell r="BG116">
            <v>0</v>
          </cell>
        </row>
        <row r="117">
          <cell r="BG117">
            <v>108407</v>
          </cell>
        </row>
        <row r="118">
          <cell r="BG118">
            <v>206411.38200000001</v>
          </cell>
        </row>
        <row r="119">
          <cell r="BG119">
            <v>88293.617999999988</v>
          </cell>
        </row>
        <row r="120">
          <cell r="BG120">
            <v>0</v>
          </cell>
        </row>
        <row r="121">
          <cell r="BG121">
            <v>0</v>
          </cell>
        </row>
        <row r="122">
          <cell r="BG122">
            <v>0</v>
          </cell>
        </row>
        <row r="127">
          <cell r="BG127">
            <v>0</v>
          </cell>
        </row>
        <row r="128">
          <cell r="BG128">
            <v>0</v>
          </cell>
        </row>
        <row r="129">
          <cell r="BG129">
            <v>0</v>
          </cell>
        </row>
        <row r="130">
          <cell r="BG130">
            <v>0</v>
          </cell>
        </row>
        <row r="131">
          <cell r="BG131">
            <v>0</v>
          </cell>
        </row>
        <row r="132">
          <cell r="BG132">
            <v>173699.20000000001</v>
          </cell>
        </row>
        <row r="133">
          <cell r="BG133">
            <v>74300.799999999988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cFactors"/>
      <sheetName val="C2007_BLS"/>
      <sheetName val="C2005A"/>
      <sheetName val="C2005A-1"/>
      <sheetName val="C2006A"/>
      <sheetName val="C2006A-1"/>
      <sheetName val="C2007A"/>
      <sheetName val="C2007 RMT Adj thru May"/>
      <sheetName val="C2005"/>
      <sheetName val="C2006"/>
      <sheetName val="C2007"/>
      <sheetName val="Month"/>
      <sheetName val="Mo_Invoice"/>
      <sheetName val="Letter"/>
      <sheetName val="Log"/>
      <sheetName val="Jul06Adjustment"/>
      <sheetName val="PIT  Calc"/>
      <sheetName val="GraphData"/>
      <sheetName val="C_Sales"/>
      <sheetName val="C_RevComp"/>
      <sheetName val="C_M&amp;S_Indices"/>
      <sheetName val="C_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."/>
      <sheetName val="NM for NM 03 00302 UT"/>
      <sheetName val="PV Stip NM 03 00302 UT"/>
      <sheetName val="CODE"/>
      <sheetName val="FUEL SUMM."/>
      <sheetName val="FUEL INPUTS"/>
      <sheetName val="INV. LOG"/>
      <sheetName val="ALLOC."/>
      <sheetName val="TX@SUPPLY"/>
      <sheetName val="NM @SUPPLY"/>
      <sheetName val="Alloc Cap &amp; Spin"/>
      <sheetName val="Alloc Cap &amp; Spin PPA"/>
      <sheetName val="GAS EST."/>
      <sheetName val="5012"/>
      <sheetName val="PPM"/>
      <sheetName val="JE 6191 Template"/>
      <sheetName val="JE 6221 Temp"/>
      <sheetName val="Not Used --&gt;"/>
      <sheetName val="JE 6110 (1)"/>
      <sheetName val="JE 6168"/>
      <sheetName val="JE6168 Backup"/>
      <sheetName val="JE 6191"/>
      <sheetName val="JE 6192"/>
      <sheetName val="JE 6221"/>
      <sheetName val="JE 6222"/>
      <sheetName val="JE 6710"/>
      <sheetName val="CRITERIA2"/>
      <sheetName val="Not Used ---&gt;"/>
      <sheetName val="JEs"/>
      <sheetName val="JE 6110 MISC"/>
      <sheetName val="JE 6223"/>
      <sheetName val="JE 6224"/>
      <sheetName val="JE 6225"/>
      <sheetName val="JE 6226"/>
      <sheetName val="Not Used - NM"/>
      <sheetName val="Not Used -PV Stip"/>
      <sheetName val="ALLOC 2 Mo Prior"/>
      <sheetName val="ALLOC. Prior"/>
      <sheetName val="ALLOC. (2)"/>
      <sheetName val="IMPUTED DEMD CHGE"/>
      <sheetName val="IMPUTED DEMD CHGE (2)"/>
      <sheetName val="CFE"/>
      <sheetName val="CFE (2)"/>
      <sheetName val="FERC"/>
      <sheetName val="FERC (2)"/>
      <sheetName val="PPA FERC"/>
      <sheetName val="CRITERIA1"/>
      <sheetName val="c2a. TX CI Small Adj"/>
      <sheetName val="c2b. TX PSB Adj"/>
      <sheetName val="Summary - Annualized"/>
      <sheetName val="ARC_102_Summary_Query"/>
      <sheetName val="Forecast Data"/>
      <sheetName val="Summary - Forecast"/>
      <sheetName val="Fuel-Annualized"/>
      <sheetName val="Rate 2 WP"/>
      <sheetName val="Rate 19"/>
      <sheetName val="Rate 4"/>
      <sheetName val="Rate 5"/>
      <sheetName val="Rate 7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TX"/>
      <sheetName val="B. NM"/>
      <sheetName val="C. FERC"/>
      <sheetName val="___snlqueryparms"/>
      <sheetName val="D. FUEL SUMM"/>
      <sheetName val="E. PPM"/>
      <sheetName val="F. NOX"/>
      <sheetName val="G. 5010"/>
      <sheetName val="H. Query"/>
      <sheetName val="I. JE 6256 &amp; 6229"/>
      <sheetName val="J. TX@SUPPLY"/>
      <sheetName val="K. NM @SUPPLY"/>
      <sheetName val="L. FERC @SUPPLY"/>
      <sheetName val="N. PV U3 Revaluation"/>
      <sheetName val="O. NM 2mosprior"/>
      <sheetName val="P. CC&amp;B Report"/>
      <sheetName val="Q. NM priormo"/>
      <sheetName val="R. FERC 2mosprior"/>
      <sheetName val="S. FERC priormo"/>
      <sheetName val="T.  RGEC"/>
      <sheetName val="U.2 ALLOC."/>
      <sheetName val="CODE"/>
      <sheetName val="CRITERIA2"/>
      <sheetName val="CRITERIA1"/>
      <sheetName val="AA. JIB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550"/>
      <sheetName val="WP-A, pgs. 1-2"/>
      <sheetName val="WP-A, pg. 3"/>
      <sheetName val="WP-A pg. 4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DFC alloc"/>
      <sheetName val="UNIT 1"/>
      <sheetName val="UNIT 2"/>
      <sheetName val="UNIT 3"/>
      <sheetName val="U1 TF"/>
      <sheetName val="U2 TF"/>
      <sheetName val="U3 TF"/>
      <sheetName val="DF backup"/>
      <sheetName val="DF page-DO NOT PRINT"/>
      <sheetName val="Recon"/>
      <sheetName val="New Borrow Int Accrual"/>
      <sheetName val="TF-DO NOT PRINT"/>
      <sheetName val="6806"/>
      <sheetName val="Rel Tie Out"/>
      <sheetName val="Denis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(2)"/>
      <sheetName val="JE"/>
      <sheetName val="JE-Pre Over expense (2)"/>
      <sheetName val="JE-Pre Over expense"/>
      <sheetName val="Amort by Month &amp; WO"/>
      <sheetName val="Summary - FinSys"/>
      <sheetName val="Summary"/>
      <sheetName val="Lookup_Tables"/>
      <sheetName val="IT Vendor Table"/>
      <sheetName val="Cost Center"/>
      <sheetName val="Excluded from 2015 "/>
      <sheetName val="Questionable Budget Amounts"/>
      <sheetName val="Over Expense Spread"/>
      <sheetName val="2015 PROPOSED XEXP 054 053 088"/>
      <sheetName val="IT Template - FinSys"/>
      <sheetName val="Drop Down Values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21"/>
      <sheetName val="TLN-2"/>
      <sheetName val="TLN-3"/>
      <sheetName val="TLN-4"/>
      <sheetName val="TLN-5"/>
      <sheetName val="TLN-6"/>
      <sheetName val="TLN-7A"/>
      <sheetName val="TLN-7B"/>
      <sheetName val="TLN-7C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EL PASO ELECTRIC COMPANY</v>
          </cell>
          <cell r="N1" t="str">
            <v>EXHIBIT TLN-7</v>
          </cell>
        </row>
        <row r="2">
          <cell r="A2" t="str">
            <v>FUEL COST OVER / (UNDER) RECOVERY</v>
          </cell>
          <cell r="N2" t="str">
            <v>PAGE 1 OF 3</v>
          </cell>
        </row>
        <row r="3">
          <cell r="A3" t="str">
            <v>CALCULATION OF INTEREST ON 2002 PALO VERDE PERFORMANCE EVALUATION FILING</v>
          </cell>
        </row>
        <row r="4">
          <cell r="A4" t="str">
            <v>FOR THE PERIOD FEBRUARY 2002 THROUGH DECEMBER 2004</v>
          </cell>
        </row>
        <row r="5">
          <cell r="A5" t="str">
            <v>WITNESS:  THOMAS L. NEWSOM</v>
          </cell>
        </row>
        <row r="7">
          <cell r="B7" t="str">
            <v>(a)</v>
          </cell>
          <cell r="C7" t="str">
            <v>(b)</v>
          </cell>
          <cell r="D7" t="str">
            <v>(c)</v>
          </cell>
          <cell r="E7" t="str">
            <v>(d)</v>
          </cell>
          <cell r="F7" t="str">
            <v>(e)</v>
          </cell>
          <cell r="G7" t="str">
            <v>(f)</v>
          </cell>
          <cell r="I7" t="str">
            <v>(g)</v>
          </cell>
          <cell r="J7" t="str">
            <v>(h)</v>
          </cell>
          <cell r="K7" t="str">
            <v>(i)</v>
          </cell>
          <cell r="L7" t="str">
            <v>(j)</v>
          </cell>
          <cell r="M7" t="str">
            <v>(k)</v>
          </cell>
          <cell r="N7" t="str">
            <v>(l)</v>
          </cell>
        </row>
        <row r="8">
          <cell r="N8" t="str">
            <v>Cumulative</v>
          </cell>
        </row>
        <row r="9">
          <cell r="A9" t="str">
            <v>Line</v>
          </cell>
          <cell r="C9" t="str">
            <v xml:space="preserve"> -------------  Performance Penalty / (Reward)  -------------</v>
          </cell>
          <cell r="G9" t="str">
            <v>Interest</v>
          </cell>
          <cell r="I9" t="str">
            <v xml:space="preserve"> --------------   Monthly Interest   -------------</v>
          </cell>
          <cell r="L9" t="str">
            <v>Total</v>
          </cell>
          <cell r="M9" t="str">
            <v>Cumulative</v>
          </cell>
          <cell r="N9" t="str">
            <v>Principal and</v>
          </cell>
        </row>
        <row r="10">
          <cell r="A10" t="str">
            <v>No.</v>
          </cell>
          <cell r="B10" t="str">
            <v>Month</v>
          </cell>
          <cell r="C10" t="str">
            <v>PV Unit 1</v>
          </cell>
          <cell r="D10" t="str">
            <v>PV Unit 2</v>
          </cell>
          <cell r="E10" t="str">
            <v>PV Unit 3</v>
          </cell>
          <cell r="F10" t="str">
            <v>Station</v>
          </cell>
          <cell r="G10" t="str">
            <v>Rate</v>
          </cell>
          <cell r="I10" t="str">
            <v>PV Unit 1</v>
          </cell>
          <cell r="J10" t="str">
            <v>PV Unit 2</v>
          </cell>
          <cell r="K10" t="str">
            <v>PV Unit 3</v>
          </cell>
          <cell r="L10" t="str">
            <v>Interest</v>
          </cell>
          <cell r="M10" t="str">
            <v>Interest</v>
          </cell>
          <cell r="N10" t="str">
            <v>Interest</v>
          </cell>
        </row>
        <row r="11">
          <cell r="C11" t="str">
            <v>(1)</v>
          </cell>
          <cell r="D11" t="str">
            <v>(1)</v>
          </cell>
          <cell r="E11" t="str">
            <v>(1)</v>
          </cell>
          <cell r="F11" t="str">
            <v>e = b + c + d</v>
          </cell>
          <cell r="I11" t="str">
            <v>(2)</v>
          </cell>
          <cell r="J11" t="str">
            <v>(2)</v>
          </cell>
          <cell r="K11" t="str">
            <v>(2)</v>
          </cell>
          <cell r="L11" t="str">
            <v>j = g + h + i</v>
          </cell>
        </row>
        <row r="13">
          <cell r="A13">
            <v>1</v>
          </cell>
          <cell r="B13" t="str">
            <v>Feb 2002</v>
          </cell>
          <cell r="C13">
            <v>-530996</v>
          </cell>
          <cell r="D13">
            <v>-99965</v>
          </cell>
          <cell r="E13">
            <v>-439004</v>
          </cell>
          <cell r="F13">
            <v>-1069965</v>
          </cell>
          <cell r="G13">
            <v>3.5867249999999998E-3</v>
          </cell>
          <cell r="H13" t="str">
            <v>(A)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-1069965</v>
          </cell>
        </row>
        <row r="14">
          <cell r="A14">
            <v>2</v>
          </cell>
          <cell r="B14" t="str">
            <v>Mar</v>
          </cell>
          <cell r="F14">
            <v>0</v>
          </cell>
          <cell r="G14">
            <v>3.5867249999999998E-3</v>
          </cell>
          <cell r="I14">
            <v>-1905</v>
          </cell>
          <cell r="J14">
            <v>-359</v>
          </cell>
          <cell r="K14">
            <v>-1575</v>
          </cell>
          <cell r="L14">
            <v>-3839</v>
          </cell>
          <cell r="M14">
            <v>-3839</v>
          </cell>
          <cell r="N14">
            <v>-1073804</v>
          </cell>
        </row>
        <row r="15">
          <cell r="A15">
            <v>3</v>
          </cell>
          <cell r="B15" t="str">
            <v>Apr</v>
          </cell>
          <cell r="F15">
            <v>0</v>
          </cell>
          <cell r="G15">
            <v>3.5867249999999998E-3</v>
          </cell>
          <cell r="I15">
            <v>-1911</v>
          </cell>
          <cell r="J15">
            <v>-360</v>
          </cell>
          <cell r="K15">
            <v>-1580</v>
          </cell>
          <cell r="L15">
            <v>-3851</v>
          </cell>
          <cell r="M15">
            <v>-7690</v>
          </cell>
          <cell r="N15">
            <v>-1077655</v>
          </cell>
        </row>
        <row r="16">
          <cell r="A16">
            <v>4</v>
          </cell>
          <cell r="B16" t="str">
            <v>May</v>
          </cell>
          <cell r="F16">
            <v>0</v>
          </cell>
          <cell r="G16">
            <v>3.5867249999999998E-3</v>
          </cell>
          <cell r="I16">
            <v>-1918</v>
          </cell>
          <cell r="J16">
            <v>-361</v>
          </cell>
          <cell r="K16">
            <v>-1586</v>
          </cell>
          <cell r="L16">
            <v>-3865</v>
          </cell>
          <cell r="M16">
            <v>-11555</v>
          </cell>
          <cell r="N16">
            <v>-1081520</v>
          </cell>
        </row>
        <row r="17">
          <cell r="A17">
            <v>5</v>
          </cell>
          <cell r="B17" t="str">
            <v>Jun</v>
          </cell>
          <cell r="F17">
            <v>0</v>
          </cell>
          <cell r="G17">
            <v>3.5867249999999998E-3</v>
          </cell>
          <cell r="I17">
            <v>-1925</v>
          </cell>
          <cell r="J17">
            <v>-362</v>
          </cell>
          <cell r="K17">
            <v>-1592</v>
          </cell>
          <cell r="L17">
            <v>-3879</v>
          </cell>
          <cell r="M17">
            <v>-15434</v>
          </cell>
          <cell r="N17">
            <v>-1085399</v>
          </cell>
        </row>
        <row r="18">
          <cell r="A18">
            <v>6</v>
          </cell>
          <cell r="B18" t="str">
            <v>Jul</v>
          </cell>
          <cell r="F18">
            <v>0</v>
          </cell>
          <cell r="G18">
            <v>3.5867249999999998E-3</v>
          </cell>
          <cell r="I18">
            <v>-1932</v>
          </cell>
          <cell r="J18">
            <v>-364</v>
          </cell>
          <cell r="K18">
            <v>-1597</v>
          </cell>
          <cell r="L18">
            <v>-3893</v>
          </cell>
          <cell r="M18">
            <v>-19327</v>
          </cell>
          <cell r="N18">
            <v>-1089292</v>
          </cell>
        </row>
        <row r="19">
          <cell r="A19">
            <v>7</v>
          </cell>
          <cell r="B19" t="str">
            <v>Aug</v>
          </cell>
          <cell r="F19">
            <v>0</v>
          </cell>
          <cell r="G19">
            <v>3.5867249999999998E-3</v>
          </cell>
          <cell r="I19">
            <v>-1939</v>
          </cell>
          <cell r="J19">
            <v>-365</v>
          </cell>
          <cell r="K19">
            <v>-1603</v>
          </cell>
          <cell r="L19">
            <v>-3907</v>
          </cell>
          <cell r="M19">
            <v>-23234</v>
          </cell>
          <cell r="N19">
            <v>-1093199</v>
          </cell>
        </row>
        <row r="20">
          <cell r="A20">
            <v>8</v>
          </cell>
          <cell r="B20" t="str">
            <v>Sep</v>
          </cell>
          <cell r="F20">
            <v>0</v>
          </cell>
          <cell r="G20">
            <v>3.5867249999999998E-3</v>
          </cell>
          <cell r="I20">
            <v>-1946</v>
          </cell>
          <cell r="J20">
            <v>-366</v>
          </cell>
          <cell r="K20">
            <v>-1609</v>
          </cell>
          <cell r="L20">
            <v>-3921</v>
          </cell>
          <cell r="M20">
            <v>-27155</v>
          </cell>
          <cell r="N20">
            <v>-1097120</v>
          </cell>
        </row>
        <row r="21">
          <cell r="A21">
            <v>9</v>
          </cell>
          <cell r="B21" t="str">
            <v>Oct</v>
          </cell>
          <cell r="F21">
            <v>0</v>
          </cell>
          <cell r="G21">
            <v>3.5867249999999998E-3</v>
          </cell>
          <cell r="I21">
            <v>-1953</v>
          </cell>
          <cell r="J21">
            <v>-368</v>
          </cell>
          <cell r="K21">
            <v>-1615</v>
          </cell>
          <cell r="L21">
            <v>-3936</v>
          </cell>
          <cell r="M21">
            <v>-31091</v>
          </cell>
          <cell r="N21">
            <v>-1101056</v>
          </cell>
        </row>
        <row r="22">
          <cell r="A22">
            <v>10</v>
          </cell>
          <cell r="B22" t="str">
            <v>Nov</v>
          </cell>
          <cell r="F22">
            <v>0</v>
          </cell>
          <cell r="G22">
            <v>3.5867249999999998E-3</v>
          </cell>
          <cell r="I22">
            <v>-1960</v>
          </cell>
          <cell r="J22">
            <v>-369</v>
          </cell>
          <cell r="K22">
            <v>-1620</v>
          </cell>
          <cell r="L22">
            <v>-3949</v>
          </cell>
          <cell r="M22">
            <v>-35040</v>
          </cell>
          <cell r="N22">
            <v>-1105005</v>
          </cell>
        </row>
        <row r="23">
          <cell r="A23">
            <v>11</v>
          </cell>
          <cell r="B23" t="str">
            <v>Dec</v>
          </cell>
          <cell r="F23">
            <v>0</v>
          </cell>
          <cell r="G23">
            <v>3.5867249999999998E-3</v>
          </cell>
          <cell r="I23">
            <v>-1967</v>
          </cell>
          <cell r="J23">
            <v>-370</v>
          </cell>
          <cell r="K23">
            <v>-1626</v>
          </cell>
          <cell r="L23">
            <v>-3963</v>
          </cell>
          <cell r="M23">
            <v>-39003</v>
          </cell>
          <cell r="N23">
            <v>-1108968</v>
          </cell>
        </row>
        <row r="24">
          <cell r="A24">
            <v>12</v>
          </cell>
          <cell r="B24" t="str">
            <v>Jan 2003</v>
          </cell>
          <cell r="F24">
            <v>0</v>
          </cell>
          <cell r="G24">
            <v>1.47956694E-3</v>
          </cell>
          <cell r="H24" t="str">
            <v>(B)</v>
          </cell>
          <cell r="I24">
            <v>-814</v>
          </cell>
          <cell r="J24">
            <v>-153</v>
          </cell>
          <cell r="K24">
            <v>-673</v>
          </cell>
          <cell r="L24">
            <v>-1640</v>
          </cell>
          <cell r="M24">
            <v>-40643</v>
          </cell>
          <cell r="N24">
            <v>-1110608</v>
          </cell>
        </row>
        <row r="25">
          <cell r="A25">
            <v>13</v>
          </cell>
          <cell r="B25" t="str">
            <v>Feb</v>
          </cell>
          <cell r="F25">
            <v>0</v>
          </cell>
          <cell r="G25">
            <v>1.47956694E-3</v>
          </cell>
          <cell r="I25">
            <v>-815</v>
          </cell>
          <cell r="J25">
            <v>-154</v>
          </cell>
          <cell r="K25">
            <v>-674</v>
          </cell>
          <cell r="L25">
            <v>-1643</v>
          </cell>
          <cell r="M25">
            <v>-42286</v>
          </cell>
          <cell r="N25">
            <v>-1112251</v>
          </cell>
        </row>
        <row r="26">
          <cell r="A26">
            <v>14</v>
          </cell>
          <cell r="B26" t="str">
            <v>Mar</v>
          </cell>
          <cell r="F26">
            <v>0</v>
          </cell>
          <cell r="G26">
            <v>1.47956694E-3</v>
          </cell>
          <cell r="I26">
            <v>-817</v>
          </cell>
          <cell r="J26">
            <v>-154</v>
          </cell>
          <cell r="K26">
            <v>-675</v>
          </cell>
          <cell r="L26">
            <v>-1646</v>
          </cell>
          <cell r="M26">
            <v>-43932</v>
          </cell>
          <cell r="N26">
            <v>-1113897</v>
          </cell>
        </row>
        <row r="27">
          <cell r="A27">
            <v>15</v>
          </cell>
          <cell r="B27" t="str">
            <v>Apr</v>
          </cell>
          <cell r="F27">
            <v>0</v>
          </cell>
          <cell r="G27">
            <v>1.47956694E-3</v>
          </cell>
          <cell r="I27">
            <v>-818</v>
          </cell>
          <cell r="J27">
            <v>-154</v>
          </cell>
          <cell r="K27">
            <v>-676</v>
          </cell>
          <cell r="L27">
            <v>-1648</v>
          </cell>
          <cell r="M27">
            <v>-45580</v>
          </cell>
          <cell r="N27">
            <v>-1115545</v>
          </cell>
        </row>
        <row r="28">
          <cell r="A28">
            <v>16</v>
          </cell>
          <cell r="B28" t="str">
            <v>May</v>
          </cell>
          <cell r="F28">
            <v>0</v>
          </cell>
          <cell r="G28">
            <v>1.47956694E-3</v>
          </cell>
          <cell r="I28">
            <v>-819</v>
          </cell>
          <cell r="J28">
            <v>-154</v>
          </cell>
          <cell r="K28">
            <v>-677</v>
          </cell>
          <cell r="L28">
            <v>-1650</v>
          </cell>
          <cell r="M28">
            <v>-47230</v>
          </cell>
          <cell r="N28">
            <v>-1117195</v>
          </cell>
        </row>
        <row r="29">
          <cell r="A29">
            <v>17</v>
          </cell>
          <cell r="B29" t="str">
            <v>Jun</v>
          </cell>
          <cell r="F29">
            <v>0</v>
          </cell>
          <cell r="G29">
            <v>1.47956694E-3</v>
          </cell>
          <cell r="I29">
            <v>-820</v>
          </cell>
          <cell r="J29">
            <v>-154</v>
          </cell>
          <cell r="K29">
            <v>-678</v>
          </cell>
          <cell r="L29">
            <v>-1652</v>
          </cell>
          <cell r="M29">
            <v>-48882</v>
          </cell>
          <cell r="N29">
            <v>-1118847</v>
          </cell>
        </row>
        <row r="30">
          <cell r="A30">
            <v>18</v>
          </cell>
          <cell r="B30" t="str">
            <v>Jul</v>
          </cell>
          <cell r="F30">
            <v>0</v>
          </cell>
          <cell r="G30">
            <v>1.47956694E-3</v>
          </cell>
          <cell r="I30">
            <v>-822</v>
          </cell>
          <cell r="J30">
            <v>-155</v>
          </cell>
          <cell r="K30">
            <v>-679</v>
          </cell>
          <cell r="L30">
            <v>-1656</v>
          </cell>
          <cell r="M30">
            <v>-50538</v>
          </cell>
          <cell r="N30">
            <v>-1120503</v>
          </cell>
        </row>
        <row r="31">
          <cell r="A31">
            <v>19</v>
          </cell>
          <cell r="B31" t="str">
            <v>Aug</v>
          </cell>
          <cell r="F31">
            <v>0</v>
          </cell>
          <cell r="G31">
            <v>1.47956694E-3</v>
          </cell>
          <cell r="I31">
            <v>-823</v>
          </cell>
          <cell r="J31">
            <v>-155</v>
          </cell>
          <cell r="K31">
            <v>-680</v>
          </cell>
          <cell r="L31">
            <v>-1658</v>
          </cell>
          <cell r="M31">
            <v>-52196</v>
          </cell>
          <cell r="N31">
            <v>-1122161</v>
          </cell>
        </row>
        <row r="32">
          <cell r="A32">
            <v>20</v>
          </cell>
          <cell r="B32" t="str">
            <v>Sep</v>
          </cell>
          <cell r="F32">
            <v>0</v>
          </cell>
          <cell r="G32">
            <v>1.47956694E-3</v>
          </cell>
          <cell r="I32">
            <v>-824</v>
          </cell>
          <cell r="J32">
            <v>-155</v>
          </cell>
          <cell r="K32">
            <v>-681</v>
          </cell>
          <cell r="L32">
            <v>-1660</v>
          </cell>
          <cell r="M32">
            <v>-53856</v>
          </cell>
          <cell r="N32">
            <v>-1123821</v>
          </cell>
        </row>
        <row r="33">
          <cell r="A33">
            <v>21</v>
          </cell>
          <cell r="B33" t="str">
            <v>Oct</v>
          </cell>
          <cell r="F33">
            <v>0</v>
          </cell>
          <cell r="G33">
            <v>1.47956694E-3</v>
          </cell>
          <cell r="I33">
            <v>-825</v>
          </cell>
          <cell r="J33">
            <v>-155</v>
          </cell>
          <cell r="K33">
            <v>-682</v>
          </cell>
          <cell r="L33">
            <v>-1662</v>
          </cell>
          <cell r="M33">
            <v>-55518</v>
          </cell>
          <cell r="N33">
            <v>-1125483</v>
          </cell>
        </row>
        <row r="34">
          <cell r="A34">
            <v>22</v>
          </cell>
          <cell r="B34" t="str">
            <v>Nov</v>
          </cell>
          <cell r="F34">
            <v>0</v>
          </cell>
          <cell r="G34">
            <v>1.47956694E-3</v>
          </cell>
          <cell r="I34">
            <v>-826</v>
          </cell>
          <cell r="J34">
            <v>-156</v>
          </cell>
          <cell r="K34">
            <v>-683</v>
          </cell>
          <cell r="L34">
            <v>-1665</v>
          </cell>
          <cell r="M34">
            <v>-57183</v>
          </cell>
          <cell r="N34">
            <v>-1127148</v>
          </cell>
        </row>
        <row r="35">
          <cell r="A35">
            <v>23</v>
          </cell>
          <cell r="B35" t="str">
            <v>Dec</v>
          </cell>
          <cell r="F35">
            <v>0</v>
          </cell>
          <cell r="G35">
            <v>1.47956694E-3</v>
          </cell>
          <cell r="I35">
            <v>-828</v>
          </cell>
          <cell r="J35">
            <v>-156</v>
          </cell>
          <cell r="K35">
            <v>-684</v>
          </cell>
          <cell r="L35">
            <v>-1668</v>
          </cell>
          <cell r="M35">
            <v>-58851</v>
          </cell>
          <cell r="N35">
            <v>-1128816</v>
          </cell>
        </row>
        <row r="36">
          <cell r="A36">
            <v>24</v>
          </cell>
          <cell r="B36" t="str">
            <v>Jan 2004</v>
          </cell>
          <cell r="F36">
            <v>0</v>
          </cell>
          <cell r="G36">
            <v>9.6980999999999999E-4</v>
          </cell>
          <cell r="H36" t="str">
            <v>(C)</v>
          </cell>
          <cell r="I36">
            <v>-543</v>
          </cell>
          <cell r="J36">
            <v>-102</v>
          </cell>
          <cell r="K36">
            <v>-449</v>
          </cell>
          <cell r="L36">
            <v>-1094</v>
          </cell>
          <cell r="M36">
            <v>-59945</v>
          </cell>
          <cell r="N36">
            <v>-1129910</v>
          </cell>
        </row>
        <row r="37">
          <cell r="A37">
            <v>25</v>
          </cell>
          <cell r="B37" t="str">
            <v>Feb</v>
          </cell>
          <cell r="F37">
            <v>0</v>
          </cell>
          <cell r="G37">
            <v>9.6980999999999999E-4</v>
          </cell>
          <cell r="I37">
            <v>-544</v>
          </cell>
          <cell r="J37">
            <v>-102</v>
          </cell>
          <cell r="K37">
            <v>-450</v>
          </cell>
          <cell r="L37">
            <v>-1096</v>
          </cell>
          <cell r="M37">
            <v>-61041</v>
          </cell>
          <cell r="N37">
            <v>-1131006</v>
          </cell>
        </row>
        <row r="38">
          <cell r="A38">
            <v>26</v>
          </cell>
          <cell r="B38" t="str">
            <v>Mar</v>
          </cell>
          <cell r="F38">
            <v>0</v>
          </cell>
          <cell r="G38">
            <v>9.6980999999999999E-4</v>
          </cell>
          <cell r="I38">
            <v>-544</v>
          </cell>
          <cell r="J38">
            <v>-102</v>
          </cell>
          <cell r="K38">
            <v>-450</v>
          </cell>
          <cell r="L38">
            <v>-1096</v>
          </cell>
          <cell r="M38">
            <v>-62137</v>
          </cell>
          <cell r="N38">
            <v>-1132102</v>
          </cell>
        </row>
        <row r="39">
          <cell r="A39">
            <v>27</v>
          </cell>
          <cell r="B39" t="str">
            <v>Apr</v>
          </cell>
          <cell r="F39">
            <v>0</v>
          </cell>
          <cell r="G39">
            <v>9.6980999999999999E-4</v>
          </cell>
          <cell r="I39">
            <v>-545</v>
          </cell>
          <cell r="J39">
            <v>-103</v>
          </cell>
          <cell r="K39">
            <v>-450</v>
          </cell>
          <cell r="L39">
            <v>-1098</v>
          </cell>
          <cell r="M39">
            <v>-63235</v>
          </cell>
          <cell r="N39">
            <v>-1133200</v>
          </cell>
        </row>
        <row r="40">
          <cell r="A40">
            <v>28</v>
          </cell>
          <cell r="B40" t="str">
            <v>May</v>
          </cell>
          <cell r="F40">
            <v>0</v>
          </cell>
          <cell r="G40">
            <v>9.6980999999999999E-4</v>
          </cell>
          <cell r="I40">
            <v>-545</v>
          </cell>
          <cell r="J40">
            <v>-103</v>
          </cell>
          <cell r="K40">
            <v>-451</v>
          </cell>
          <cell r="L40">
            <v>-1099</v>
          </cell>
          <cell r="M40">
            <v>-64334</v>
          </cell>
          <cell r="N40">
            <v>-1134299</v>
          </cell>
        </row>
        <row r="41">
          <cell r="A41">
            <v>29</v>
          </cell>
          <cell r="B41" t="str">
            <v>Jun</v>
          </cell>
          <cell r="F41">
            <v>0</v>
          </cell>
          <cell r="G41">
            <v>9.6980999999999999E-4</v>
          </cell>
          <cell r="I41">
            <v>-546</v>
          </cell>
          <cell r="J41">
            <v>-103</v>
          </cell>
          <cell r="K41">
            <v>-451</v>
          </cell>
          <cell r="L41">
            <v>-1100</v>
          </cell>
          <cell r="M41">
            <v>-65434</v>
          </cell>
          <cell r="N41">
            <v>-1135399</v>
          </cell>
        </row>
        <row r="42">
          <cell r="A42">
            <v>30</v>
          </cell>
          <cell r="B42" t="str">
            <v>Jul</v>
          </cell>
          <cell r="F42">
            <v>0</v>
          </cell>
          <cell r="G42">
            <v>9.6980999999999999E-4</v>
          </cell>
          <cell r="I42">
            <v>-546</v>
          </cell>
          <cell r="J42">
            <v>-103</v>
          </cell>
          <cell r="K42">
            <v>-452</v>
          </cell>
          <cell r="L42">
            <v>-1101</v>
          </cell>
          <cell r="M42">
            <v>-66535</v>
          </cell>
          <cell r="N42">
            <v>-1136500</v>
          </cell>
        </row>
        <row r="43">
          <cell r="A43">
            <v>31</v>
          </cell>
          <cell r="B43" t="str">
            <v>Aug</v>
          </cell>
          <cell r="F43">
            <v>0</v>
          </cell>
          <cell r="G43">
            <v>9.6980999999999999E-4</v>
          </cell>
          <cell r="I43">
            <v>-547</v>
          </cell>
          <cell r="J43">
            <v>-103</v>
          </cell>
          <cell r="K43">
            <v>-452</v>
          </cell>
          <cell r="L43">
            <v>-1102</v>
          </cell>
          <cell r="M43">
            <v>-67637</v>
          </cell>
          <cell r="N43">
            <v>-1137602</v>
          </cell>
        </row>
        <row r="44">
          <cell r="A44">
            <v>32</v>
          </cell>
          <cell r="B44" t="str">
            <v xml:space="preserve">Sep   </v>
          </cell>
          <cell r="F44">
            <v>0</v>
          </cell>
          <cell r="G44">
            <v>9.6980999999999999E-4</v>
          </cell>
          <cell r="I44">
            <v>-548</v>
          </cell>
          <cell r="J44">
            <v>-103</v>
          </cell>
          <cell r="K44">
            <v>-453</v>
          </cell>
          <cell r="L44">
            <v>-1104</v>
          </cell>
          <cell r="M44">
            <v>-68741</v>
          </cell>
          <cell r="N44">
            <v>-1138706</v>
          </cell>
        </row>
        <row r="45">
          <cell r="A45">
            <v>33</v>
          </cell>
          <cell r="B45" t="str">
            <v xml:space="preserve">Oct        </v>
          </cell>
          <cell r="F45">
            <v>0</v>
          </cell>
          <cell r="G45">
            <v>9.6980999999999999E-4</v>
          </cell>
          <cell r="I45">
            <v>-548</v>
          </cell>
          <cell r="J45">
            <v>-103</v>
          </cell>
          <cell r="K45">
            <v>-453</v>
          </cell>
          <cell r="L45">
            <v>-1104</v>
          </cell>
          <cell r="M45">
            <v>-69845</v>
          </cell>
          <cell r="N45">
            <v>-1139810</v>
          </cell>
        </row>
        <row r="46">
          <cell r="A46">
            <v>34</v>
          </cell>
          <cell r="B46" t="str">
            <v>Nov</v>
          </cell>
          <cell r="F46">
            <v>0</v>
          </cell>
          <cell r="G46">
            <v>9.6980999999999999E-4</v>
          </cell>
          <cell r="I46">
            <v>-549</v>
          </cell>
          <cell r="J46">
            <v>-103</v>
          </cell>
          <cell r="K46">
            <v>-454</v>
          </cell>
          <cell r="L46">
            <v>-1106</v>
          </cell>
          <cell r="M46">
            <v>-70951</v>
          </cell>
          <cell r="N46">
            <v>-1140916</v>
          </cell>
        </row>
        <row r="47">
          <cell r="A47">
            <v>35</v>
          </cell>
          <cell r="B47" t="str">
            <v>Dec</v>
          </cell>
          <cell r="F47">
            <v>0</v>
          </cell>
          <cell r="G47">
            <v>9.6980999999999999E-4</v>
          </cell>
          <cell r="I47">
            <v>-549</v>
          </cell>
          <cell r="J47">
            <v>-103</v>
          </cell>
          <cell r="K47">
            <v>-454</v>
          </cell>
          <cell r="L47">
            <v>-1106</v>
          </cell>
          <cell r="M47">
            <v>-72057</v>
          </cell>
          <cell r="N47">
            <v>-1142022</v>
          </cell>
        </row>
        <row r="50">
          <cell r="A50">
            <v>36</v>
          </cell>
          <cell r="B50" t="str">
            <v>Totals</v>
          </cell>
          <cell r="C50">
            <v>-530996</v>
          </cell>
          <cell r="D50">
            <v>-99965</v>
          </cell>
          <cell r="E50">
            <v>-439004</v>
          </cell>
          <cell r="F50">
            <v>-1069965</v>
          </cell>
          <cell r="I50">
            <v>-35761</v>
          </cell>
          <cell r="J50">
            <v>-6732</v>
          </cell>
          <cell r="K50">
            <v>-29564</v>
          </cell>
          <cell r="L50">
            <v>-72057</v>
          </cell>
        </row>
        <row r="52">
          <cell r="A52">
            <v>37</v>
          </cell>
          <cell r="B52" t="str">
            <v>Calendar 2002 Interest</v>
          </cell>
          <cell r="I52">
            <v>-19356</v>
          </cell>
          <cell r="J52">
            <v>-3644</v>
          </cell>
          <cell r="K52">
            <v>-16003</v>
          </cell>
          <cell r="L52">
            <v>-39003</v>
          </cell>
        </row>
        <row r="53">
          <cell r="A53">
            <v>38</v>
          </cell>
          <cell r="B53" t="str">
            <v>Calendar 2003 Interest</v>
          </cell>
          <cell r="I53">
            <v>-9851</v>
          </cell>
          <cell r="J53">
            <v>-1855</v>
          </cell>
          <cell r="K53">
            <v>-8142</v>
          </cell>
          <cell r="L53">
            <v>-19848</v>
          </cell>
        </row>
        <row r="54">
          <cell r="A54">
            <v>39</v>
          </cell>
          <cell r="B54" t="str">
            <v>Calendar 2004 Interest</v>
          </cell>
          <cell r="I54">
            <v>-6554</v>
          </cell>
          <cell r="J54">
            <v>-1233</v>
          </cell>
          <cell r="K54">
            <v>-5419</v>
          </cell>
          <cell r="L54">
            <v>-13206</v>
          </cell>
        </row>
        <row r="55">
          <cell r="A55">
            <v>40</v>
          </cell>
          <cell r="B55" t="str">
            <v>Total Interest Calendar Years 2002 and 2003</v>
          </cell>
          <cell r="I55">
            <v>-35761</v>
          </cell>
          <cell r="J55">
            <v>-6732</v>
          </cell>
          <cell r="K55">
            <v>-29564</v>
          </cell>
          <cell r="L55">
            <v>-72057</v>
          </cell>
        </row>
        <row r="57">
          <cell r="A57" t="str">
            <v xml:space="preserve">Notes:  </v>
          </cell>
        </row>
        <row r="58">
          <cell r="A58" t="str">
            <v>(1)</v>
          </cell>
          <cell r="B58" t="str">
            <v>Amounts represent Palo Verde performance standards penalties/(rewards) for the three Palo Verde units as filed with the PUCT on 02/24/02.</v>
          </cell>
        </row>
        <row r="59">
          <cell r="B59" t="str">
            <v>Pursuant to the Stipulation and Agreed Order to Docket No. 12700, Palo Verde performance was reviewed for the three-year rolling average</v>
          </cell>
        </row>
        <row r="60">
          <cell r="B60" t="str">
            <v>period 01/99 through 12/01 with the resulting penalties/rewards and associated interest included in the Reconciliation Period balance.</v>
          </cell>
        </row>
        <row r="61">
          <cell r="A61" t="str">
            <v>(2)</v>
          </cell>
          <cell r="B61" t="str">
            <v>Monthly interest is calculated on the prior month's ending cumulative principal and interest balance pursuant to Substantive Rule 25.236(e)(1)</v>
          </cell>
        </row>
        <row r="62">
          <cell r="B62" t="str">
            <v>at the rates established annually by the Commission for overbilling and underbilling pursuant to Substantive Rule SR 25.28 (c) and (d).</v>
          </cell>
        </row>
        <row r="63">
          <cell r="A63" t="str">
            <v>(A)</v>
          </cell>
          <cell r="B63" t="str">
            <v>Interest rate of 4.39% (monthly compound interest factor of .003586725) pursuant to SR 25.28(c) and (d) effective 01/01/2002.</v>
          </cell>
        </row>
      </sheetData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68XX UPLOAD"/>
      <sheetName val="1. data"/>
      <sheetName val="2. Monthly Capitalization Summ"/>
      <sheetName val="3. Recon"/>
      <sheetName val="4. DFC alloc"/>
      <sheetName val="UNIT 1"/>
      <sheetName val="UNIT 2"/>
      <sheetName val="UNIT 3"/>
      <sheetName val="5. DF backup"/>
      <sheetName val="6806_Mo After Qtr"/>
      <sheetName val="NOT UPDATED---&gt;&gt;&gt;"/>
      <sheetName val="U1 TF"/>
      <sheetName val="U2 TF"/>
      <sheetName val="U3 TF"/>
      <sheetName val="DF page-DO NOT PRINT"/>
      <sheetName val="New Borrow Int Accrual"/>
      <sheetName val="TF-DO NOT PRINT"/>
      <sheetName val="Rel Tie Out"/>
      <sheetName val="Denise"/>
      <sheetName val="Sheet1"/>
    </sheetNames>
    <sheetDataSet>
      <sheetData sheetId="0"/>
      <sheetData sheetId="1">
        <row r="1">
          <cell r="A1">
            <v>41882</v>
          </cell>
        </row>
      </sheetData>
      <sheetData sheetId="2" refreshError="1"/>
      <sheetData sheetId="3" refreshError="1"/>
      <sheetData sheetId="4"/>
      <sheetData sheetId="5">
        <row r="38">
          <cell r="B38">
            <v>1197178</v>
          </cell>
        </row>
      </sheetData>
      <sheetData sheetId="6">
        <row r="38">
          <cell r="B38">
            <v>1166423</v>
          </cell>
        </row>
      </sheetData>
      <sheetData sheetId="7">
        <row r="38">
          <cell r="B38">
            <v>1206605</v>
          </cell>
        </row>
      </sheetData>
      <sheetData sheetId="8"/>
      <sheetData sheetId="9" refreshError="1"/>
      <sheetData sheetId="10" refreshError="1"/>
      <sheetData sheetId="11">
        <row r="23">
          <cell r="E23">
            <v>0</v>
          </cell>
        </row>
      </sheetData>
      <sheetData sheetId="12">
        <row r="36">
          <cell r="E36">
            <v>0</v>
          </cell>
        </row>
      </sheetData>
      <sheetData sheetId="13">
        <row r="36">
          <cell r="B36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Proposed Revenues"/>
      <sheetName val="Proof of Revenues Base"/>
      <sheetName val="Proof of Revenues Total"/>
      <sheetName val="Rate 1 - 3 Block"/>
      <sheetName val="Rate 1 - 2 Block Alt"/>
      <sheetName val="Rate 1 TOU"/>
      <sheetName val="Rate 3 New"/>
      <sheetName val="Rate 4"/>
      <sheetName val="Rate 4 TOU"/>
      <sheetName val="Rate 5"/>
      <sheetName val="Rate 5 TOU"/>
      <sheetName val="Rate 7"/>
      <sheetName val="Rate 8"/>
      <sheetName val="Rate 9"/>
      <sheetName val="LP Interrupt Design"/>
      <sheetName val="Rate 10"/>
      <sheetName val="Rate 10 TOU"/>
      <sheetName val="Rate 19"/>
      <sheetName val="Rate 25"/>
      <sheetName val="Rate 26"/>
      <sheetName val="Rate 3 Bill Comp"/>
      <sheetName val="Rate 4 Bill Comp"/>
      <sheetName val="Rate 26 TOU Data"/>
      <sheetName val="TOU Data"/>
      <sheetName val="Rate 9 Comp"/>
      <sheetName val="LP Interrupt"/>
      <sheetName val="Target Increa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ILY LOG"/>
      <sheetName val="Imbalance"/>
      <sheetName val="BTH Comp"/>
      <sheetName val="Platts"/>
      <sheetName val="DAILY-emails"/>
      <sheetName val="iPYRAMID"/>
      <sheetName val="CHEVRON_Storage_SUM"/>
      <sheetName val="Storage2 "/>
      <sheetName val="Storage Acct2-Summary"/>
      <sheetName val="Gas Estimate"/>
      <sheetName val="INTRA-INVOICE"/>
      <sheetName val="Mainline"/>
      <sheetName val="SHRINKAGE"/>
      <sheetName val="DAILY-PRICING"/>
      <sheetName val="Daily-DATA"/>
      <sheetName val="INTER INV LOG"/>
      <sheetName val="new MIX"/>
      <sheetName val="OLD MIX"/>
      <sheetName val="Resv Charges_Volumes"/>
      <sheetName val="Website"/>
      <sheetName val="D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B3" t="str">
            <v>&gt;&gt;INPUT&lt;&lt;</v>
          </cell>
          <cell r="C3" t="str">
            <v>&gt;&gt;INPUT&lt;&lt;</v>
          </cell>
        </row>
        <row r="4">
          <cell r="B4" t="str">
            <v>YES</v>
          </cell>
          <cell r="C4" t="str">
            <v>Pending</v>
          </cell>
        </row>
        <row r="5">
          <cell r="B5" t="str">
            <v>NO</v>
          </cell>
          <cell r="C5" t="str">
            <v>Checked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"/>
      <sheetName val="2003"/>
      <sheetName val="2004"/>
      <sheetName val="2005"/>
      <sheetName val="Spin Rsrvs"/>
      <sheetName val="Summary"/>
      <sheetName val="WP FR21 3"/>
      <sheetName val="WP_ FR21_3_1"/>
    </sheetNames>
    <sheetDataSet>
      <sheetData sheetId="0"/>
      <sheetData sheetId="1">
        <row r="1">
          <cell r="AE1" t="str">
            <v>EL PASO ELECTRIC COMPANY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  <cell r="BI1" t="str">
            <v>EL PASO ELECTRIC COMPANY</v>
          </cell>
          <cell r="BP1" t="str">
            <v>WP / FR-21 / 3 / 1</v>
          </cell>
          <cell r="CW1" t="str">
            <v>EL PASO ELECTRIC COMPANY</v>
          </cell>
          <cell r="DD1" t="str">
            <v>WP / FR-21 / 3 / 1</v>
          </cell>
        </row>
        <row r="2">
          <cell r="AO2" t="str">
            <v>FUEL COST OVER / UNDER RECOVERY</v>
          </cell>
          <cell r="AY2" t="str">
            <v>FUEL COST OVER / UNDER RECOVERY</v>
          </cell>
          <cell r="BI2" t="str">
            <v>FUEL COST OVER / UNDER RECOVERY</v>
          </cell>
          <cell r="CW2" t="str">
            <v>FUEL COST OVER / UNDER RECOVERY</v>
          </cell>
        </row>
        <row r="3">
          <cell r="AO3" t="str">
            <v>CALCULATION OF PURCHASED POWER REVENUE/EXPENSE</v>
          </cell>
          <cell r="AY3" t="str">
            <v>CALCULATION OF PURCHASED POWER REVENUE/EXPENSE</v>
          </cell>
          <cell r="BI3" t="str">
            <v>CALCULATION OF PURCHASED POWER REVENUE/EXPENSE</v>
          </cell>
          <cell r="CW3" t="str">
            <v>CALCULATION OF PURCHASED POWER REVENUE/EXPENSE</v>
          </cell>
        </row>
        <row r="4">
          <cell r="AO4" t="str">
            <v>FOR THE MONTH OF MAY 2003</v>
          </cell>
          <cell r="AY4" t="str">
            <v>FOR THE MONTH OF JUNE 2003</v>
          </cell>
          <cell r="BI4" t="str">
            <v>FOR THE MONTH OF JULY 2003</v>
          </cell>
          <cell r="CW4" t="str">
            <v>FOR THE MONTH OF NOVEMBER 2003</v>
          </cell>
        </row>
        <row r="7">
          <cell r="AP7" t="str">
            <v xml:space="preserve">PURCHASED POWER - OUT   </v>
          </cell>
          <cell r="AZ7" t="str">
            <v xml:space="preserve">PURCHASED POWER - OUT   </v>
          </cell>
          <cell r="BJ7" t="str">
            <v xml:space="preserve">PURCHASED POWER - OUT   </v>
          </cell>
          <cell r="CX7" t="str">
            <v xml:space="preserve">PURCHASED POWER - OUT   </v>
          </cell>
        </row>
        <row r="8"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  <cell r="BI8" t="str">
            <v>LINE</v>
          </cell>
          <cell r="BJ8" t="str">
            <v>PURCHASER</v>
          </cell>
          <cell r="BK8" t="str">
            <v>TYPE</v>
          </cell>
          <cell r="BL8" t="str">
            <v>MWH</v>
          </cell>
          <cell r="BM8" t="str">
            <v>FUEL</v>
          </cell>
          <cell r="BN8" t="str">
            <v>TRANSMISSION</v>
          </cell>
          <cell r="BO8" t="str">
            <v>MARGIN</v>
          </cell>
          <cell r="BP8" t="str">
            <v>TOTAL</v>
          </cell>
          <cell r="CW8" t="str">
            <v>LINE</v>
          </cell>
          <cell r="CX8" t="str">
            <v>PURCHASER</v>
          </cell>
          <cell r="CY8" t="str">
            <v>TYPE</v>
          </cell>
          <cell r="CZ8" t="str">
            <v>MWH</v>
          </cell>
          <cell r="DA8" t="str">
            <v>FUEL</v>
          </cell>
          <cell r="DB8" t="str">
            <v>TRANSMISSION</v>
          </cell>
          <cell r="DC8" t="str">
            <v>MARGIN</v>
          </cell>
          <cell r="DD8" t="str">
            <v>TOTAL</v>
          </cell>
        </row>
        <row r="9">
          <cell r="AO9">
            <v>1</v>
          </cell>
          <cell r="AP9" t="str">
            <v>AEP</v>
          </cell>
          <cell r="AQ9" t="str">
            <v>Firm</v>
          </cell>
          <cell r="AR9">
            <v>1800</v>
          </cell>
          <cell r="AS9">
            <v>32710</v>
          </cell>
          <cell r="AU9">
            <v>5190</v>
          </cell>
          <cell r="AV9">
            <v>37900</v>
          </cell>
          <cell r="AY9">
            <v>1</v>
          </cell>
          <cell r="AZ9" t="str">
            <v>AEP</v>
          </cell>
          <cell r="BA9" t="str">
            <v>Firm</v>
          </cell>
          <cell r="BB9">
            <v>4400</v>
          </cell>
          <cell r="BC9">
            <v>95104</v>
          </cell>
          <cell r="BE9">
            <v>45536</v>
          </cell>
          <cell r="BF9">
            <v>140640</v>
          </cell>
          <cell r="BI9">
            <v>1</v>
          </cell>
          <cell r="BJ9" t="str">
            <v>AEP</v>
          </cell>
          <cell r="BK9" t="str">
            <v>Firm</v>
          </cell>
          <cell r="BL9">
            <v>6000</v>
          </cell>
          <cell r="BM9">
            <v>209930</v>
          </cell>
          <cell r="BO9">
            <v>97970</v>
          </cell>
          <cell r="BP9">
            <v>307900</v>
          </cell>
          <cell r="CW9">
            <v>1</v>
          </cell>
          <cell r="CX9" t="str">
            <v>AEP</v>
          </cell>
          <cell r="CY9" t="str">
            <v>Firm</v>
          </cell>
          <cell r="CZ9">
            <v>90</v>
          </cell>
          <cell r="DA9">
            <v>3137</v>
          </cell>
          <cell r="DC9">
            <v>1183</v>
          </cell>
          <cell r="DD9">
            <v>4320</v>
          </cell>
        </row>
        <row r="10">
          <cell r="AO10">
            <v>2</v>
          </cell>
          <cell r="AP10" t="str">
            <v>AEPCO</v>
          </cell>
          <cell r="AQ10" t="str">
            <v>Firm</v>
          </cell>
          <cell r="AV10">
            <v>0</v>
          </cell>
          <cell r="AY10">
            <v>2</v>
          </cell>
          <cell r="AZ10" t="str">
            <v>AEPCO</v>
          </cell>
          <cell r="BA10" t="str">
            <v>Firm</v>
          </cell>
          <cell r="BF10">
            <v>0</v>
          </cell>
          <cell r="BI10">
            <v>2</v>
          </cell>
          <cell r="BJ10" t="str">
            <v>AEPCO</v>
          </cell>
          <cell r="BK10" t="str">
            <v>Firm</v>
          </cell>
          <cell r="BP10">
            <v>0</v>
          </cell>
          <cell r="CW10">
            <v>2</v>
          </cell>
          <cell r="CX10" t="str">
            <v>AEPCO</v>
          </cell>
          <cell r="CY10" t="str">
            <v>Firm</v>
          </cell>
          <cell r="DD10">
            <v>0</v>
          </cell>
        </row>
        <row r="11">
          <cell r="AO11">
            <v>3</v>
          </cell>
          <cell r="AP11" t="str">
            <v>APS</v>
          </cell>
          <cell r="AQ11" t="str">
            <v>Firm</v>
          </cell>
          <cell r="AR11">
            <v>23262</v>
          </cell>
          <cell r="AS11">
            <v>1106830</v>
          </cell>
          <cell r="AU11">
            <v>72185</v>
          </cell>
          <cell r="AV11">
            <v>1179015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13300</v>
          </cell>
          <cell r="BC11">
            <v>595186</v>
          </cell>
          <cell r="BE11">
            <v>67299</v>
          </cell>
          <cell r="BF11">
            <v>662485</v>
          </cell>
          <cell r="BI11">
            <v>3</v>
          </cell>
          <cell r="BJ11" t="str">
            <v>APS</v>
          </cell>
          <cell r="BK11" t="str">
            <v>Firm</v>
          </cell>
          <cell r="BL11">
            <v>14400</v>
          </cell>
          <cell r="BM11">
            <v>392257</v>
          </cell>
          <cell r="BO11">
            <v>205439</v>
          </cell>
          <cell r="BP11">
            <v>597696</v>
          </cell>
          <cell r="CW11">
            <v>3</v>
          </cell>
          <cell r="CX11" t="str">
            <v>APS</v>
          </cell>
          <cell r="CY11" t="str">
            <v>Firm</v>
          </cell>
          <cell r="CZ11">
            <v>39183</v>
          </cell>
          <cell r="DA11">
            <v>1567820</v>
          </cell>
          <cell r="DC11">
            <v>9645</v>
          </cell>
          <cell r="DD11">
            <v>1577465</v>
          </cell>
        </row>
        <row r="12">
          <cell r="AO12">
            <v>4</v>
          </cell>
          <cell r="AP12" t="str">
            <v>BP ENERGY</v>
          </cell>
          <cell r="AQ12" t="str">
            <v>Firm</v>
          </cell>
          <cell r="AR12">
            <v>20600</v>
          </cell>
          <cell r="AS12">
            <v>198185</v>
          </cell>
          <cell r="AU12">
            <v>361185</v>
          </cell>
          <cell r="AV12">
            <v>559370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14120</v>
          </cell>
          <cell r="BC12">
            <v>272281</v>
          </cell>
          <cell r="BE12">
            <v>174591</v>
          </cell>
          <cell r="BF12">
            <v>446872</v>
          </cell>
          <cell r="BI12">
            <v>4</v>
          </cell>
          <cell r="BJ12" t="str">
            <v>BP ENERGY</v>
          </cell>
          <cell r="BK12" t="str">
            <v>Firm</v>
          </cell>
          <cell r="BL12">
            <v>12200</v>
          </cell>
          <cell r="BM12">
            <v>203523</v>
          </cell>
          <cell r="BO12">
            <v>168641</v>
          </cell>
          <cell r="BP12">
            <v>372164</v>
          </cell>
          <cell r="CW12">
            <v>4</v>
          </cell>
          <cell r="CX12" t="str">
            <v>BP ENERGY</v>
          </cell>
          <cell r="CY12" t="str">
            <v>Firm</v>
          </cell>
          <cell r="CZ12">
            <v>10000</v>
          </cell>
          <cell r="DA12">
            <v>149871</v>
          </cell>
          <cell r="DC12">
            <v>111369</v>
          </cell>
          <cell r="DD12">
            <v>261240</v>
          </cell>
        </row>
        <row r="13">
          <cell r="AO13">
            <v>5</v>
          </cell>
          <cell r="AP13" t="str">
            <v>BURBANK</v>
          </cell>
          <cell r="AQ13" t="str">
            <v>Firm</v>
          </cell>
          <cell r="AV13">
            <v>0</v>
          </cell>
          <cell r="AY13">
            <v>5</v>
          </cell>
          <cell r="AZ13" t="str">
            <v>BURBANK</v>
          </cell>
          <cell r="BA13" t="str">
            <v>Firm</v>
          </cell>
          <cell r="BF13">
            <v>0</v>
          </cell>
          <cell r="BI13">
            <v>5</v>
          </cell>
          <cell r="BJ13" t="str">
            <v>BURBANK</v>
          </cell>
          <cell r="BK13" t="str">
            <v>Firm</v>
          </cell>
          <cell r="BP13">
            <v>0</v>
          </cell>
          <cell r="CW13">
            <v>5</v>
          </cell>
          <cell r="CX13" t="str">
            <v>BURBANK</v>
          </cell>
          <cell r="CY13" t="str">
            <v>Firm</v>
          </cell>
          <cell r="CZ13">
            <v>400</v>
          </cell>
          <cell r="DA13">
            <v>14300</v>
          </cell>
          <cell r="DC13">
            <v>200</v>
          </cell>
          <cell r="DD13">
            <v>14500</v>
          </cell>
        </row>
        <row r="14">
          <cell r="AO14">
            <v>6</v>
          </cell>
          <cell r="AP14" t="str">
            <v>CALPINE</v>
          </cell>
          <cell r="AQ14" t="str">
            <v>Firm</v>
          </cell>
          <cell r="AR14">
            <v>1760</v>
          </cell>
          <cell r="AS14">
            <v>53787</v>
          </cell>
          <cell r="AU14">
            <v>10470</v>
          </cell>
          <cell r="AV14">
            <v>64257</v>
          </cell>
          <cell r="AY14">
            <v>6</v>
          </cell>
          <cell r="AZ14" t="str">
            <v>CALPINE</v>
          </cell>
          <cell r="BA14" t="str">
            <v>Firm</v>
          </cell>
          <cell r="BB14">
            <v>949</v>
          </cell>
          <cell r="BC14">
            <v>21614</v>
          </cell>
          <cell r="BE14">
            <v>-1493</v>
          </cell>
          <cell r="BF14">
            <v>20121</v>
          </cell>
          <cell r="BI14">
            <v>6</v>
          </cell>
          <cell r="BJ14" t="str">
            <v>CALPINE</v>
          </cell>
          <cell r="BK14" t="str">
            <v>Firm</v>
          </cell>
          <cell r="BL14">
            <v>158</v>
          </cell>
          <cell r="BM14">
            <v>6361</v>
          </cell>
          <cell r="BO14">
            <v>-753</v>
          </cell>
          <cell r="BP14">
            <v>5608</v>
          </cell>
          <cell r="CW14">
            <v>6</v>
          </cell>
          <cell r="CX14" t="str">
            <v>CALPINE</v>
          </cell>
          <cell r="CY14" t="str">
            <v>Firm</v>
          </cell>
          <cell r="DD14">
            <v>0</v>
          </cell>
        </row>
        <row r="15">
          <cell r="AO15">
            <v>7</v>
          </cell>
          <cell r="AP15" t="str">
            <v>CARGILL</v>
          </cell>
          <cell r="AQ15" t="str">
            <v>Firm</v>
          </cell>
          <cell r="AR15">
            <v>270</v>
          </cell>
          <cell r="AS15">
            <v>8217</v>
          </cell>
          <cell r="AU15">
            <v>2903</v>
          </cell>
          <cell r="AV15">
            <v>11120</v>
          </cell>
          <cell r="AY15">
            <v>7</v>
          </cell>
          <cell r="AZ15" t="str">
            <v>CARGILL</v>
          </cell>
          <cell r="BA15" t="str">
            <v>Firm</v>
          </cell>
          <cell r="BB15">
            <v>8641</v>
          </cell>
          <cell r="BC15">
            <v>458454</v>
          </cell>
          <cell r="BE15">
            <v>5853</v>
          </cell>
          <cell r="BF15">
            <v>464307</v>
          </cell>
          <cell r="BI15">
            <v>7</v>
          </cell>
          <cell r="BJ15" t="str">
            <v>CARGILL</v>
          </cell>
          <cell r="BK15" t="str">
            <v>Firm</v>
          </cell>
          <cell r="BP15">
            <v>0</v>
          </cell>
          <cell r="CW15">
            <v>7</v>
          </cell>
          <cell r="CX15" t="str">
            <v>CARGILL</v>
          </cell>
          <cell r="CY15" t="str">
            <v>Firm</v>
          </cell>
          <cell r="CZ15">
            <v>2623</v>
          </cell>
          <cell r="DA15">
            <v>93032</v>
          </cell>
          <cell r="DC15">
            <v>2073</v>
          </cell>
          <cell r="DD15">
            <v>95105</v>
          </cell>
        </row>
        <row r="16">
          <cell r="AO16">
            <v>8</v>
          </cell>
          <cell r="AP16" t="str">
            <v>CONOCO</v>
          </cell>
          <cell r="AQ16" t="str">
            <v>Firm</v>
          </cell>
          <cell r="AR16">
            <v>3498</v>
          </cell>
          <cell r="AS16">
            <v>65575</v>
          </cell>
          <cell r="AU16">
            <v>-3143</v>
          </cell>
          <cell r="AV16">
            <v>62432</v>
          </cell>
          <cell r="AY16">
            <v>8</v>
          </cell>
          <cell r="AZ16" t="str">
            <v>CONOCO</v>
          </cell>
          <cell r="BA16" t="str">
            <v>Firm</v>
          </cell>
          <cell r="BB16">
            <v>455</v>
          </cell>
          <cell r="BC16">
            <v>13328</v>
          </cell>
          <cell r="BE16">
            <v>-1618</v>
          </cell>
          <cell r="BF16">
            <v>11710</v>
          </cell>
          <cell r="BI16">
            <v>8</v>
          </cell>
          <cell r="BJ16" t="str">
            <v>CONOCO</v>
          </cell>
          <cell r="BK16" t="str">
            <v>Firm</v>
          </cell>
          <cell r="BL16">
            <v>2160</v>
          </cell>
          <cell r="BM16">
            <v>92619</v>
          </cell>
          <cell r="BO16">
            <v>5001</v>
          </cell>
          <cell r="BP16">
            <v>97620</v>
          </cell>
          <cell r="CW16">
            <v>8</v>
          </cell>
          <cell r="CX16" t="str">
            <v>CONOCO</v>
          </cell>
          <cell r="CY16" t="str">
            <v>Firm</v>
          </cell>
          <cell r="CZ16">
            <v>2425</v>
          </cell>
          <cell r="DA16">
            <v>51233</v>
          </cell>
          <cell r="DC16">
            <v>15995</v>
          </cell>
          <cell r="DD16">
            <v>67228</v>
          </cell>
        </row>
        <row r="17">
          <cell r="AO17">
            <v>9</v>
          </cell>
          <cell r="AP17" t="str">
            <v>CONSTELL</v>
          </cell>
          <cell r="AQ17" t="str">
            <v>Firm</v>
          </cell>
          <cell r="AR17">
            <v>2540</v>
          </cell>
          <cell r="AS17">
            <v>44005</v>
          </cell>
          <cell r="AU17">
            <v>50755</v>
          </cell>
          <cell r="AV17">
            <v>94760</v>
          </cell>
          <cell r="AY17">
            <v>9</v>
          </cell>
          <cell r="AZ17" t="str">
            <v>CONSTELL</v>
          </cell>
          <cell r="BA17" t="str">
            <v>Firm</v>
          </cell>
          <cell r="BB17">
            <v>5855</v>
          </cell>
          <cell r="BC17">
            <v>173599</v>
          </cell>
          <cell r="BE17">
            <v>54131</v>
          </cell>
          <cell r="BF17">
            <v>227730</v>
          </cell>
          <cell r="BI17">
            <v>9</v>
          </cell>
          <cell r="BJ17" t="str">
            <v>CONSTELL</v>
          </cell>
          <cell r="BK17" t="str">
            <v>Firm</v>
          </cell>
          <cell r="BL17">
            <v>1550</v>
          </cell>
          <cell r="BM17">
            <v>63458</v>
          </cell>
          <cell r="BO17">
            <v>25967</v>
          </cell>
          <cell r="BP17">
            <v>89425</v>
          </cell>
          <cell r="CW17">
            <v>9</v>
          </cell>
          <cell r="CX17" t="str">
            <v>CONSTELL</v>
          </cell>
          <cell r="CY17" t="str">
            <v>Firm</v>
          </cell>
          <cell r="CZ17">
            <v>3595</v>
          </cell>
          <cell r="DA17">
            <v>92666</v>
          </cell>
          <cell r="DC17">
            <v>22441</v>
          </cell>
          <cell r="DD17">
            <v>115107</v>
          </cell>
        </row>
        <row r="18">
          <cell r="AO18">
            <v>10</v>
          </cell>
          <cell r="AP18" t="str">
            <v>CORAL</v>
          </cell>
          <cell r="AQ18" t="str">
            <v>Firm</v>
          </cell>
          <cell r="AR18">
            <v>28921</v>
          </cell>
          <cell r="AS18">
            <v>558368</v>
          </cell>
          <cell r="AU18">
            <v>412324</v>
          </cell>
          <cell r="AV18">
            <v>970692</v>
          </cell>
          <cell r="AY18">
            <v>10</v>
          </cell>
          <cell r="AZ18" t="str">
            <v>CORAL</v>
          </cell>
          <cell r="BA18" t="str">
            <v>Firm</v>
          </cell>
          <cell r="BB18">
            <v>25675</v>
          </cell>
          <cell r="BC18">
            <v>858850</v>
          </cell>
          <cell r="BE18">
            <v>233707</v>
          </cell>
          <cell r="BF18">
            <v>1092557</v>
          </cell>
          <cell r="BI18">
            <v>10</v>
          </cell>
          <cell r="BJ18" t="str">
            <v>CORAL</v>
          </cell>
          <cell r="BK18" t="str">
            <v>Firm</v>
          </cell>
          <cell r="BL18">
            <v>29777</v>
          </cell>
          <cell r="BM18">
            <v>1033446</v>
          </cell>
          <cell r="BO18">
            <v>436728</v>
          </cell>
          <cell r="BP18">
            <v>1470174</v>
          </cell>
          <cell r="CW18">
            <v>10</v>
          </cell>
          <cell r="CX18" t="str">
            <v>CORAL</v>
          </cell>
          <cell r="CY18" t="str">
            <v>Firm</v>
          </cell>
          <cell r="CZ18">
            <v>26701</v>
          </cell>
          <cell r="DA18">
            <v>694831</v>
          </cell>
          <cell r="DC18">
            <v>211180</v>
          </cell>
          <cell r="DD18">
            <v>906011</v>
          </cell>
        </row>
        <row r="19">
          <cell r="AO19">
            <v>11</v>
          </cell>
          <cell r="AP19" t="str">
            <v>DUKE</v>
          </cell>
          <cell r="AQ19" t="str">
            <v>Firm</v>
          </cell>
          <cell r="AV19">
            <v>0</v>
          </cell>
          <cell r="AY19">
            <v>11</v>
          </cell>
          <cell r="AZ19" t="str">
            <v>DUKE</v>
          </cell>
          <cell r="BA19" t="str">
            <v>Firm</v>
          </cell>
          <cell r="BF19">
            <v>0</v>
          </cell>
          <cell r="BI19">
            <v>11</v>
          </cell>
          <cell r="BJ19" t="str">
            <v>DUKE</v>
          </cell>
          <cell r="BK19" t="str">
            <v>Firm</v>
          </cell>
          <cell r="BP19">
            <v>0</v>
          </cell>
          <cell r="CW19">
            <v>11</v>
          </cell>
          <cell r="CX19" t="str">
            <v>DUKE</v>
          </cell>
          <cell r="CY19" t="str">
            <v>Firm</v>
          </cell>
          <cell r="DD19">
            <v>0</v>
          </cell>
        </row>
        <row r="20">
          <cell r="AO20">
            <v>12</v>
          </cell>
          <cell r="AP20" t="str">
            <v>ENRON</v>
          </cell>
          <cell r="AQ20" t="str">
            <v>Firm</v>
          </cell>
          <cell r="AV20">
            <v>0</v>
          </cell>
          <cell r="AY20">
            <v>12</v>
          </cell>
          <cell r="AZ20" t="str">
            <v>ENRON</v>
          </cell>
          <cell r="BA20" t="str">
            <v>Firm</v>
          </cell>
          <cell r="BF20">
            <v>0</v>
          </cell>
          <cell r="BI20">
            <v>12</v>
          </cell>
          <cell r="BJ20" t="str">
            <v>ENRON</v>
          </cell>
          <cell r="BK20" t="str">
            <v>Firm</v>
          </cell>
          <cell r="BP20">
            <v>0</v>
          </cell>
          <cell r="CW20">
            <v>12</v>
          </cell>
          <cell r="CX20" t="str">
            <v>ENRON</v>
          </cell>
          <cell r="CY20" t="str">
            <v>Firm</v>
          </cell>
          <cell r="DD20">
            <v>0</v>
          </cell>
        </row>
        <row r="21">
          <cell r="AO21">
            <v>13</v>
          </cell>
          <cell r="AP21" t="str">
            <v>IDA</v>
          </cell>
          <cell r="AQ21" t="str">
            <v>Firm</v>
          </cell>
          <cell r="AV21">
            <v>0</v>
          </cell>
          <cell r="AY21">
            <v>13</v>
          </cell>
          <cell r="AZ21" t="str">
            <v>IDA</v>
          </cell>
          <cell r="BA21" t="str">
            <v>Firm</v>
          </cell>
          <cell r="BF21">
            <v>0</v>
          </cell>
          <cell r="BI21">
            <v>13</v>
          </cell>
          <cell r="BJ21" t="str">
            <v>IDA</v>
          </cell>
          <cell r="BK21" t="str">
            <v>Firm</v>
          </cell>
          <cell r="BP21">
            <v>0</v>
          </cell>
          <cell r="CW21">
            <v>13</v>
          </cell>
          <cell r="CX21" t="str">
            <v>IDA</v>
          </cell>
          <cell r="CY21" t="str">
            <v>Firm</v>
          </cell>
          <cell r="DD21">
            <v>0</v>
          </cell>
        </row>
        <row r="22">
          <cell r="AO22">
            <v>14</v>
          </cell>
          <cell r="AP22" t="str">
            <v>IID</v>
          </cell>
          <cell r="AQ22" t="str">
            <v>Firm</v>
          </cell>
          <cell r="AR22">
            <v>2400</v>
          </cell>
          <cell r="AS22">
            <v>74405</v>
          </cell>
          <cell r="AU22">
            <v>62395</v>
          </cell>
          <cell r="AV22">
            <v>136800</v>
          </cell>
          <cell r="AY22">
            <v>14</v>
          </cell>
          <cell r="AZ22" t="str">
            <v>IID</v>
          </cell>
          <cell r="BA22" t="str">
            <v>Firm</v>
          </cell>
          <cell r="BF22">
            <v>0</v>
          </cell>
          <cell r="BI22">
            <v>14</v>
          </cell>
          <cell r="BJ22" t="str">
            <v>IID</v>
          </cell>
          <cell r="BK22" t="str">
            <v>Firm</v>
          </cell>
          <cell r="BL22">
            <v>6800</v>
          </cell>
          <cell r="BM22">
            <v>364514</v>
          </cell>
          <cell r="BO22">
            <v>93418</v>
          </cell>
          <cell r="BP22">
            <v>457932</v>
          </cell>
          <cell r="CW22">
            <v>14</v>
          </cell>
          <cell r="CX22" t="str">
            <v>IID</v>
          </cell>
          <cell r="CY22" t="str">
            <v>Firm</v>
          </cell>
          <cell r="DD22">
            <v>0</v>
          </cell>
        </row>
        <row r="23">
          <cell r="AO23">
            <v>15</v>
          </cell>
          <cell r="AP23" t="str">
            <v>LADWP</v>
          </cell>
          <cell r="AQ23" t="str">
            <v>Firm</v>
          </cell>
          <cell r="AR23">
            <v>1400</v>
          </cell>
          <cell r="AS23">
            <v>37519</v>
          </cell>
          <cell r="AU23">
            <v>12379</v>
          </cell>
          <cell r="AV23">
            <v>49898</v>
          </cell>
          <cell r="AY23">
            <v>15</v>
          </cell>
          <cell r="AZ23" t="str">
            <v>LADWP</v>
          </cell>
          <cell r="BA23" t="str">
            <v>Firm</v>
          </cell>
          <cell r="BB23">
            <v>400</v>
          </cell>
          <cell r="BC23">
            <v>3050</v>
          </cell>
          <cell r="BE23">
            <v>3250</v>
          </cell>
          <cell r="BF23">
            <v>6300</v>
          </cell>
          <cell r="BI23">
            <v>15</v>
          </cell>
          <cell r="BJ23" t="str">
            <v>LADWP</v>
          </cell>
          <cell r="BK23" t="str">
            <v>Firm</v>
          </cell>
          <cell r="BP23">
            <v>0</v>
          </cell>
          <cell r="CW23">
            <v>15</v>
          </cell>
          <cell r="CX23" t="str">
            <v>LADWP</v>
          </cell>
          <cell r="CY23" t="str">
            <v>Firm</v>
          </cell>
          <cell r="DD23">
            <v>0</v>
          </cell>
        </row>
        <row r="24">
          <cell r="AO24">
            <v>16</v>
          </cell>
          <cell r="AP24" t="str">
            <v>MIECO</v>
          </cell>
          <cell r="AQ24" t="str">
            <v>Firm</v>
          </cell>
          <cell r="AR24">
            <v>400</v>
          </cell>
          <cell r="AS24">
            <v>14167</v>
          </cell>
          <cell r="AU24">
            <v>1933</v>
          </cell>
          <cell r="AV24">
            <v>16100</v>
          </cell>
          <cell r="AY24">
            <v>16</v>
          </cell>
          <cell r="AZ24" t="str">
            <v>MIECO</v>
          </cell>
          <cell r="BA24" t="str">
            <v>Firm</v>
          </cell>
          <cell r="BB24">
            <v>200</v>
          </cell>
          <cell r="BC24">
            <v>3674</v>
          </cell>
          <cell r="BE24">
            <v>3026</v>
          </cell>
          <cell r="BF24">
            <v>6700</v>
          </cell>
          <cell r="BI24">
            <v>16</v>
          </cell>
          <cell r="BJ24" t="str">
            <v>MIECO</v>
          </cell>
          <cell r="BK24" t="str">
            <v>Firm</v>
          </cell>
          <cell r="BL24">
            <v>600</v>
          </cell>
          <cell r="BM24">
            <v>9869</v>
          </cell>
          <cell r="BO24">
            <v>9731</v>
          </cell>
          <cell r="BP24">
            <v>19600</v>
          </cell>
          <cell r="CW24">
            <v>16</v>
          </cell>
          <cell r="CX24" t="str">
            <v>MIECO</v>
          </cell>
          <cell r="CY24" t="str">
            <v>Firm</v>
          </cell>
          <cell r="CZ24">
            <v>800</v>
          </cell>
          <cell r="DA24">
            <v>16621</v>
          </cell>
          <cell r="DC24">
            <v>4579</v>
          </cell>
          <cell r="DD24">
            <v>21200</v>
          </cell>
        </row>
        <row r="25">
          <cell r="AO25">
            <v>17</v>
          </cell>
          <cell r="AP25" t="str">
            <v>MIRANT</v>
          </cell>
          <cell r="AQ25" t="str">
            <v>Firm</v>
          </cell>
          <cell r="AR25">
            <v>2945</v>
          </cell>
          <cell r="AS25">
            <v>66567</v>
          </cell>
          <cell r="AU25">
            <v>30898</v>
          </cell>
          <cell r="AV25">
            <v>97465</v>
          </cell>
          <cell r="AY25">
            <v>17</v>
          </cell>
          <cell r="AZ25" t="str">
            <v>MIRANT</v>
          </cell>
          <cell r="BA25" t="str">
            <v>Firm</v>
          </cell>
          <cell r="BB25">
            <v>490</v>
          </cell>
          <cell r="BC25">
            <v>6976</v>
          </cell>
          <cell r="BE25">
            <v>1569</v>
          </cell>
          <cell r="BF25">
            <v>8545</v>
          </cell>
          <cell r="BI25">
            <v>17</v>
          </cell>
          <cell r="BJ25" t="str">
            <v>MIRANT</v>
          </cell>
          <cell r="BK25" t="str">
            <v>Firm</v>
          </cell>
          <cell r="BP25">
            <v>0</v>
          </cell>
          <cell r="CW25">
            <v>17</v>
          </cell>
          <cell r="CX25" t="str">
            <v>MIRANT</v>
          </cell>
          <cell r="CY25" t="str">
            <v>Firm</v>
          </cell>
          <cell r="DD25">
            <v>0</v>
          </cell>
        </row>
        <row r="26">
          <cell r="AO26">
            <v>18</v>
          </cell>
          <cell r="AP26" t="str">
            <v>MORGAN</v>
          </cell>
          <cell r="AQ26" t="str">
            <v>Firm</v>
          </cell>
          <cell r="AR26">
            <v>28520</v>
          </cell>
          <cell r="AS26">
            <v>899969</v>
          </cell>
          <cell r="AU26">
            <v>103071</v>
          </cell>
          <cell r="AV26">
            <v>1003040</v>
          </cell>
          <cell r="AY26">
            <v>18</v>
          </cell>
          <cell r="AZ26" t="str">
            <v>MORGAN</v>
          </cell>
          <cell r="BA26" t="str">
            <v>Firm</v>
          </cell>
          <cell r="BB26">
            <v>32456</v>
          </cell>
          <cell r="BC26">
            <v>1124794</v>
          </cell>
          <cell r="BE26">
            <v>162968</v>
          </cell>
          <cell r="BF26">
            <v>1287762</v>
          </cell>
          <cell r="BI26">
            <v>18</v>
          </cell>
          <cell r="BJ26" t="str">
            <v>MORGAN</v>
          </cell>
          <cell r="BK26" t="str">
            <v>Firm</v>
          </cell>
          <cell r="BL26">
            <v>29905</v>
          </cell>
          <cell r="BM26">
            <v>1077144</v>
          </cell>
          <cell r="BO26">
            <v>384162</v>
          </cell>
          <cell r="BP26">
            <v>1461306</v>
          </cell>
          <cell r="CW26">
            <v>18</v>
          </cell>
          <cell r="CX26" t="str">
            <v>MORGAN</v>
          </cell>
          <cell r="CY26" t="str">
            <v>Firm</v>
          </cell>
          <cell r="CZ26">
            <v>9651</v>
          </cell>
          <cell r="DA26">
            <v>301540</v>
          </cell>
          <cell r="DC26">
            <v>39646</v>
          </cell>
          <cell r="DD26">
            <v>341186</v>
          </cell>
        </row>
        <row r="27">
          <cell r="AO27">
            <v>19</v>
          </cell>
          <cell r="AP27" t="str">
            <v>PACIFICORP</v>
          </cell>
          <cell r="AQ27" t="str">
            <v>Firm</v>
          </cell>
          <cell r="AV27">
            <v>0</v>
          </cell>
          <cell r="AY27">
            <v>19</v>
          </cell>
          <cell r="AZ27" t="str">
            <v>PACIFICORP</v>
          </cell>
          <cell r="BA27" t="str">
            <v>Firm</v>
          </cell>
          <cell r="BF27">
            <v>0</v>
          </cell>
          <cell r="BI27">
            <v>19</v>
          </cell>
          <cell r="BJ27" t="str">
            <v>PACIFICORP</v>
          </cell>
          <cell r="BK27" t="str">
            <v>Firm</v>
          </cell>
          <cell r="BP27">
            <v>0</v>
          </cell>
          <cell r="CW27">
            <v>19</v>
          </cell>
          <cell r="CX27" t="str">
            <v>PACIFICORP</v>
          </cell>
          <cell r="CY27" t="str">
            <v>Firm</v>
          </cell>
          <cell r="CZ27">
            <v>800</v>
          </cell>
          <cell r="DA27">
            <v>22869</v>
          </cell>
          <cell r="DC27">
            <v>3431</v>
          </cell>
          <cell r="DD27">
            <v>26300</v>
          </cell>
        </row>
        <row r="28">
          <cell r="AO28">
            <v>20</v>
          </cell>
          <cell r="AP28" t="str">
            <v>PINWEST</v>
          </cell>
          <cell r="AQ28" t="str">
            <v>Firm</v>
          </cell>
          <cell r="AV28">
            <v>0</v>
          </cell>
          <cell r="AY28">
            <v>20</v>
          </cell>
          <cell r="AZ28" t="str">
            <v>PINWEST</v>
          </cell>
          <cell r="BA28" t="str">
            <v>Firm</v>
          </cell>
          <cell r="BF28">
            <v>0</v>
          </cell>
          <cell r="BI28">
            <v>20</v>
          </cell>
          <cell r="BJ28" t="str">
            <v>PINWEST</v>
          </cell>
          <cell r="BK28" t="str">
            <v>Firm</v>
          </cell>
          <cell r="BP28">
            <v>0</v>
          </cell>
          <cell r="CW28">
            <v>20</v>
          </cell>
          <cell r="CX28" t="str">
            <v>PINWEST</v>
          </cell>
          <cell r="CY28" t="str">
            <v>Firm</v>
          </cell>
          <cell r="DD28">
            <v>0</v>
          </cell>
        </row>
        <row r="29">
          <cell r="AO29">
            <v>21</v>
          </cell>
          <cell r="AP29" t="str">
            <v>PNM</v>
          </cell>
          <cell r="AQ29" t="str">
            <v>Firm</v>
          </cell>
          <cell r="AR29">
            <v>14375</v>
          </cell>
          <cell r="AS29">
            <v>632730</v>
          </cell>
          <cell r="AT29">
            <v>34</v>
          </cell>
          <cell r="AU29">
            <v>3052</v>
          </cell>
          <cell r="AV29">
            <v>635816</v>
          </cell>
          <cell r="AY29">
            <v>21</v>
          </cell>
          <cell r="AZ29" t="str">
            <v>PNM</v>
          </cell>
          <cell r="BA29" t="str">
            <v>Firm</v>
          </cell>
          <cell r="BB29">
            <v>16910</v>
          </cell>
          <cell r="BC29">
            <v>856450</v>
          </cell>
          <cell r="BE29">
            <v>5627</v>
          </cell>
          <cell r="BF29">
            <v>862077</v>
          </cell>
          <cell r="BI29">
            <v>21</v>
          </cell>
          <cell r="BJ29" t="str">
            <v>PNM</v>
          </cell>
          <cell r="BK29" t="str">
            <v>Firm</v>
          </cell>
          <cell r="BL29">
            <v>17862</v>
          </cell>
          <cell r="BM29">
            <v>1050258</v>
          </cell>
          <cell r="BN29">
            <v>52</v>
          </cell>
          <cell r="BO29">
            <v>17709</v>
          </cell>
          <cell r="BP29">
            <v>1068019</v>
          </cell>
          <cell r="CW29">
            <v>21</v>
          </cell>
          <cell r="CX29" t="str">
            <v>PNM</v>
          </cell>
          <cell r="CY29" t="str">
            <v>Firm</v>
          </cell>
          <cell r="CZ29">
            <v>7640</v>
          </cell>
          <cell r="DA29">
            <v>252175</v>
          </cell>
          <cell r="DC29">
            <v>5590</v>
          </cell>
          <cell r="DD29">
            <v>257765</v>
          </cell>
        </row>
        <row r="30">
          <cell r="AO30">
            <v>22</v>
          </cell>
          <cell r="AP30" t="str">
            <v>POWERX</v>
          </cell>
          <cell r="AQ30" t="str">
            <v>Firm</v>
          </cell>
          <cell r="AR30">
            <v>2369</v>
          </cell>
          <cell r="AS30">
            <v>53001</v>
          </cell>
          <cell r="AU30">
            <v>-14305</v>
          </cell>
          <cell r="AV30">
            <v>38696</v>
          </cell>
          <cell r="AY30">
            <v>22</v>
          </cell>
          <cell r="AZ30" t="str">
            <v>POWERX</v>
          </cell>
          <cell r="BA30" t="str">
            <v>Firm</v>
          </cell>
          <cell r="BB30">
            <v>255</v>
          </cell>
          <cell r="BC30">
            <v>5892</v>
          </cell>
          <cell r="BE30">
            <v>-2592</v>
          </cell>
          <cell r="BF30">
            <v>3300</v>
          </cell>
          <cell r="BI30">
            <v>22</v>
          </cell>
          <cell r="BJ30" t="str">
            <v>POWERX</v>
          </cell>
          <cell r="BK30" t="str">
            <v>Firm</v>
          </cell>
          <cell r="BL30">
            <v>495</v>
          </cell>
          <cell r="BM30">
            <v>14070</v>
          </cell>
          <cell r="BO30">
            <v>-1330</v>
          </cell>
          <cell r="BP30">
            <v>12740</v>
          </cell>
          <cell r="CW30">
            <v>22</v>
          </cell>
          <cell r="CX30" t="str">
            <v>POWERX</v>
          </cell>
          <cell r="CY30" t="str">
            <v>Firm</v>
          </cell>
          <cell r="CZ30">
            <v>2694</v>
          </cell>
          <cell r="DA30">
            <v>51433</v>
          </cell>
          <cell r="DC30">
            <v>12206</v>
          </cell>
          <cell r="DD30">
            <v>63639</v>
          </cell>
        </row>
        <row r="31">
          <cell r="AO31">
            <v>23</v>
          </cell>
          <cell r="AP31" t="str">
            <v>PPM</v>
          </cell>
          <cell r="AQ31" t="str">
            <v>Firm</v>
          </cell>
          <cell r="AV31">
            <v>0</v>
          </cell>
          <cell r="AY31">
            <v>23</v>
          </cell>
          <cell r="AZ31" t="str">
            <v>PPM</v>
          </cell>
          <cell r="BA31" t="str">
            <v>Firm</v>
          </cell>
          <cell r="BF31">
            <v>0</v>
          </cell>
          <cell r="BI31">
            <v>23</v>
          </cell>
          <cell r="BJ31" t="str">
            <v>PPM</v>
          </cell>
          <cell r="BK31" t="str">
            <v>Firm</v>
          </cell>
          <cell r="BP31">
            <v>0</v>
          </cell>
          <cell r="CW31">
            <v>23</v>
          </cell>
          <cell r="CX31" t="str">
            <v>PPM</v>
          </cell>
          <cell r="CY31" t="str">
            <v>Firm</v>
          </cell>
          <cell r="DD31">
            <v>0</v>
          </cell>
        </row>
        <row r="32">
          <cell r="AO32">
            <v>24</v>
          </cell>
          <cell r="AP32" t="str">
            <v>PSCO</v>
          </cell>
          <cell r="AQ32" t="str">
            <v>Firm</v>
          </cell>
          <cell r="AR32">
            <v>1281</v>
          </cell>
          <cell r="AS32">
            <v>58120</v>
          </cell>
          <cell r="AU32">
            <v>5280</v>
          </cell>
          <cell r="AV32">
            <v>63400</v>
          </cell>
          <cell r="AY32">
            <v>24</v>
          </cell>
          <cell r="AZ32" t="str">
            <v>PSCO</v>
          </cell>
          <cell r="BA32" t="str">
            <v>Firm</v>
          </cell>
          <cell r="BB32">
            <v>1800</v>
          </cell>
          <cell r="BC32">
            <v>53200</v>
          </cell>
          <cell r="BE32">
            <v>3500</v>
          </cell>
          <cell r="BF32">
            <v>56700</v>
          </cell>
          <cell r="BI32">
            <v>24</v>
          </cell>
          <cell r="BJ32" t="str">
            <v>PSCO</v>
          </cell>
          <cell r="BK32" t="str">
            <v>Firm</v>
          </cell>
          <cell r="BL32">
            <v>852</v>
          </cell>
          <cell r="BM32">
            <v>36266</v>
          </cell>
          <cell r="BO32">
            <v>3421</v>
          </cell>
          <cell r="BP32">
            <v>39687</v>
          </cell>
          <cell r="CW32">
            <v>24</v>
          </cell>
          <cell r="CX32" t="str">
            <v>PSCO</v>
          </cell>
          <cell r="CY32" t="str">
            <v>Firm</v>
          </cell>
          <cell r="CZ32">
            <v>1600</v>
          </cell>
          <cell r="DA32">
            <v>50571</v>
          </cell>
          <cell r="DC32">
            <v>7729</v>
          </cell>
          <cell r="DD32">
            <v>58300</v>
          </cell>
        </row>
        <row r="33">
          <cell r="AO33">
            <v>25</v>
          </cell>
          <cell r="AP33" t="str">
            <v>SCE</v>
          </cell>
          <cell r="AQ33" t="str">
            <v>Firm</v>
          </cell>
          <cell r="AR33">
            <v>805</v>
          </cell>
          <cell r="AS33">
            <v>24656</v>
          </cell>
          <cell r="AU33">
            <v>9654</v>
          </cell>
          <cell r="AV33">
            <v>34310</v>
          </cell>
          <cell r="AY33">
            <v>25</v>
          </cell>
          <cell r="AZ33" t="str">
            <v>SCE</v>
          </cell>
          <cell r="BA33" t="str">
            <v>Firm</v>
          </cell>
          <cell r="BB33">
            <v>50</v>
          </cell>
          <cell r="BC33">
            <v>2207</v>
          </cell>
          <cell r="BE33">
            <v>293</v>
          </cell>
          <cell r="BF33">
            <v>2500</v>
          </cell>
          <cell r="BI33">
            <v>25</v>
          </cell>
          <cell r="BJ33" t="str">
            <v>SCE</v>
          </cell>
          <cell r="BK33" t="str">
            <v>Firm</v>
          </cell>
          <cell r="BL33">
            <v>60</v>
          </cell>
          <cell r="BM33">
            <v>2831</v>
          </cell>
          <cell r="BO33">
            <v>649</v>
          </cell>
          <cell r="BP33">
            <v>3480</v>
          </cell>
          <cell r="CW33">
            <v>25</v>
          </cell>
          <cell r="CX33" t="str">
            <v>SCE</v>
          </cell>
          <cell r="CY33" t="str">
            <v>Firm</v>
          </cell>
          <cell r="DD33">
            <v>0</v>
          </cell>
        </row>
        <row r="34">
          <cell r="AO34">
            <v>26</v>
          </cell>
          <cell r="AP34" t="str">
            <v>SDGE</v>
          </cell>
          <cell r="AQ34" t="str">
            <v>Firm</v>
          </cell>
          <cell r="AR34">
            <v>665</v>
          </cell>
          <cell r="AS34">
            <v>9717</v>
          </cell>
          <cell r="AU34">
            <v>10134</v>
          </cell>
          <cell r="AV34">
            <v>19851</v>
          </cell>
          <cell r="AY34">
            <v>26</v>
          </cell>
          <cell r="AZ34" t="str">
            <v>SDGE</v>
          </cell>
          <cell r="BA34" t="str">
            <v>Firm</v>
          </cell>
          <cell r="BB34">
            <v>1680</v>
          </cell>
          <cell r="BC34">
            <v>48827</v>
          </cell>
          <cell r="BE34">
            <v>15411</v>
          </cell>
          <cell r="BF34">
            <v>64238</v>
          </cell>
          <cell r="BI34">
            <v>26</v>
          </cell>
          <cell r="BJ34" t="str">
            <v>SDGE</v>
          </cell>
          <cell r="BK34" t="str">
            <v>Firm</v>
          </cell>
          <cell r="BL34">
            <v>25</v>
          </cell>
          <cell r="BM34">
            <v>621</v>
          </cell>
          <cell r="BO34">
            <v>542</v>
          </cell>
          <cell r="BP34">
            <v>1163</v>
          </cell>
          <cell r="CW34">
            <v>26</v>
          </cell>
          <cell r="CX34" t="str">
            <v>SDGE</v>
          </cell>
          <cell r="CY34" t="str">
            <v>Firm</v>
          </cell>
          <cell r="CZ34">
            <v>810</v>
          </cell>
          <cell r="DA34">
            <v>21116</v>
          </cell>
          <cell r="DC34">
            <v>3404</v>
          </cell>
          <cell r="DD34">
            <v>24520</v>
          </cell>
        </row>
        <row r="35">
          <cell r="AO35">
            <v>27</v>
          </cell>
          <cell r="AP35" t="str">
            <v>SEMPRA</v>
          </cell>
          <cell r="AQ35" t="str">
            <v>Firm</v>
          </cell>
          <cell r="AR35">
            <v>10706</v>
          </cell>
          <cell r="AS35">
            <v>181763</v>
          </cell>
          <cell r="AU35">
            <v>79300</v>
          </cell>
          <cell r="AV35">
            <v>261063</v>
          </cell>
          <cell r="AY35">
            <v>27</v>
          </cell>
          <cell r="AZ35" t="str">
            <v>SEMPRA</v>
          </cell>
          <cell r="BA35" t="str">
            <v>Firm</v>
          </cell>
          <cell r="BB35">
            <v>10580</v>
          </cell>
          <cell r="BC35">
            <v>314308</v>
          </cell>
          <cell r="BE35">
            <v>20532</v>
          </cell>
          <cell r="BF35">
            <v>334840</v>
          </cell>
          <cell r="BI35">
            <v>27</v>
          </cell>
          <cell r="BJ35" t="str">
            <v>SEMPRA</v>
          </cell>
          <cell r="BK35" t="str">
            <v>Firm</v>
          </cell>
          <cell r="BL35">
            <v>3867</v>
          </cell>
          <cell r="BM35">
            <v>106183</v>
          </cell>
          <cell r="BO35">
            <v>43611</v>
          </cell>
          <cell r="BP35">
            <v>149794</v>
          </cell>
          <cell r="CW35">
            <v>27</v>
          </cell>
          <cell r="CX35" t="str">
            <v>SEMPRA</v>
          </cell>
          <cell r="CY35" t="str">
            <v>Firm</v>
          </cell>
          <cell r="CZ35">
            <v>3074</v>
          </cell>
          <cell r="DA35">
            <v>52575</v>
          </cell>
          <cell r="DC35">
            <v>30481</v>
          </cell>
          <cell r="DD35">
            <v>83056</v>
          </cell>
        </row>
        <row r="36">
          <cell r="AO36">
            <v>28</v>
          </cell>
          <cell r="AP36" t="str">
            <v>SPS</v>
          </cell>
          <cell r="AQ36" t="str">
            <v>Firm</v>
          </cell>
          <cell r="AV36">
            <v>0</v>
          </cell>
          <cell r="AY36">
            <v>28</v>
          </cell>
          <cell r="AZ36" t="str">
            <v>SPS</v>
          </cell>
          <cell r="BA36" t="str">
            <v>Firm</v>
          </cell>
          <cell r="BB36">
            <v>50</v>
          </cell>
          <cell r="BC36">
            <v>1281</v>
          </cell>
          <cell r="BE36">
            <v>619</v>
          </cell>
          <cell r="BF36">
            <v>1900</v>
          </cell>
          <cell r="BI36">
            <v>28</v>
          </cell>
          <cell r="BJ36" t="str">
            <v>SPS</v>
          </cell>
          <cell r="BK36" t="str">
            <v>Firm</v>
          </cell>
          <cell r="BP36">
            <v>0</v>
          </cell>
          <cell r="CW36">
            <v>28</v>
          </cell>
          <cell r="CX36" t="str">
            <v>SPS</v>
          </cell>
          <cell r="CY36" t="str">
            <v>Firm</v>
          </cell>
          <cell r="CZ36">
            <v>800</v>
          </cell>
          <cell r="DA36">
            <v>26869</v>
          </cell>
          <cell r="DC36">
            <v>3931</v>
          </cell>
          <cell r="DD36">
            <v>30800</v>
          </cell>
        </row>
        <row r="37">
          <cell r="AO37">
            <v>29</v>
          </cell>
          <cell r="AP37" t="str">
            <v>SRP</v>
          </cell>
          <cell r="AQ37" t="str">
            <v>Firm</v>
          </cell>
          <cell r="AR37">
            <v>4850</v>
          </cell>
          <cell r="AS37">
            <v>179308</v>
          </cell>
          <cell r="AU37">
            <v>37580</v>
          </cell>
          <cell r="AV37">
            <v>216888</v>
          </cell>
          <cell r="AY37">
            <v>29</v>
          </cell>
          <cell r="AZ37" t="str">
            <v>SRP</v>
          </cell>
          <cell r="BA37" t="str">
            <v>Firm</v>
          </cell>
          <cell r="BB37">
            <v>11800</v>
          </cell>
          <cell r="BC37">
            <v>320739</v>
          </cell>
          <cell r="BE37">
            <v>109889</v>
          </cell>
          <cell r="BF37">
            <v>430628</v>
          </cell>
          <cell r="BI37">
            <v>29</v>
          </cell>
          <cell r="BJ37" t="str">
            <v>SRP</v>
          </cell>
          <cell r="BK37" t="str">
            <v>Firm</v>
          </cell>
          <cell r="BL37">
            <v>4450</v>
          </cell>
          <cell r="BM37">
            <v>182677</v>
          </cell>
          <cell r="BO37">
            <v>77447</v>
          </cell>
          <cell r="BP37">
            <v>260124</v>
          </cell>
          <cell r="CW37">
            <v>29</v>
          </cell>
          <cell r="CX37" t="str">
            <v>SRP</v>
          </cell>
          <cell r="CY37" t="str">
            <v>Firm</v>
          </cell>
          <cell r="CZ37">
            <v>2100</v>
          </cell>
          <cell r="DA37">
            <v>68315</v>
          </cell>
          <cell r="DC37">
            <v>7955</v>
          </cell>
          <cell r="DD37">
            <v>76270</v>
          </cell>
        </row>
        <row r="38">
          <cell r="AO38">
            <v>30</v>
          </cell>
          <cell r="AP38" t="str">
            <v>TRANSALTA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TRANSALTA</v>
          </cell>
          <cell r="BA38" t="str">
            <v>Firm</v>
          </cell>
          <cell r="BF38">
            <v>0</v>
          </cell>
          <cell r="BI38">
            <v>30</v>
          </cell>
          <cell r="BJ38" t="str">
            <v>TRANSALTA</v>
          </cell>
          <cell r="BK38" t="str">
            <v>Firm</v>
          </cell>
          <cell r="BP38">
            <v>0</v>
          </cell>
          <cell r="CW38">
            <v>30</v>
          </cell>
          <cell r="CX38" t="str">
            <v>TRANSALTA</v>
          </cell>
          <cell r="CY38" t="str">
            <v>Firm</v>
          </cell>
          <cell r="CZ38">
            <v>1200</v>
          </cell>
          <cell r="DA38">
            <v>37346</v>
          </cell>
          <cell r="DC38">
            <v>8354</v>
          </cell>
          <cell r="DD38">
            <v>45700</v>
          </cell>
        </row>
        <row r="39">
          <cell r="AO39">
            <v>31</v>
          </cell>
          <cell r="AP39" t="str">
            <v>TRISTATE</v>
          </cell>
          <cell r="AQ39" t="str">
            <v>Firm</v>
          </cell>
          <cell r="AR39">
            <v>6725</v>
          </cell>
          <cell r="AS39">
            <v>150088</v>
          </cell>
          <cell r="AT39">
            <v>20250</v>
          </cell>
          <cell r="AU39">
            <v>43585</v>
          </cell>
          <cell r="AV39">
            <v>213923</v>
          </cell>
          <cell r="AY39">
            <v>31</v>
          </cell>
          <cell r="AZ39" t="str">
            <v>TRISTATE</v>
          </cell>
          <cell r="BA39" t="str">
            <v>Firm</v>
          </cell>
          <cell r="BB39">
            <v>152</v>
          </cell>
          <cell r="BC39">
            <v>7258</v>
          </cell>
          <cell r="BE39">
            <v>683</v>
          </cell>
          <cell r="BF39">
            <v>7941</v>
          </cell>
          <cell r="BI39">
            <v>31</v>
          </cell>
          <cell r="BJ39" t="str">
            <v>TRISTATE</v>
          </cell>
          <cell r="BK39" t="str">
            <v>Firm</v>
          </cell>
          <cell r="BP39">
            <v>0</v>
          </cell>
          <cell r="CW39">
            <v>31</v>
          </cell>
          <cell r="CX39" t="str">
            <v>TRISTATE</v>
          </cell>
          <cell r="CY39" t="str">
            <v>Firm</v>
          </cell>
          <cell r="CZ39">
            <v>18085</v>
          </cell>
          <cell r="DA39">
            <v>504760</v>
          </cell>
          <cell r="DC39">
            <v>115806</v>
          </cell>
          <cell r="DD39">
            <v>620566</v>
          </cell>
        </row>
        <row r="40">
          <cell r="AO40">
            <v>32</v>
          </cell>
          <cell r="AP40" t="str">
            <v>WAPA</v>
          </cell>
          <cell r="AQ40" t="str">
            <v>Firm</v>
          </cell>
          <cell r="AV40">
            <v>0</v>
          </cell>
          <cell r="AY40">
            <v>32</v>
          </cell>
          <cell r="AZ40" t="str">
            <v>WAPA</v>
          </cell>
          <cell r="BA40" t="str">
            <v>Firm</v>
          </cell>
          <cell r="BB40">
            <v>55</v>
          </cell>
          <cell r="BC40">
            <v>2759</v>
          </cell>
          <cell r="BE40">
            <v>71</v>
          </cell>
          <cell r="BF40">
            <v>2830</v>
          </cell>
          <cell r="BI40">
            <v>32</v>
          </cell>
          <cell r="BJ40" t="str">
            <v>WAPA</v>
          </cell>
          <cell r="BK40" t="str">
            <v>Firm</v>
          </cell>
          <cell r="BL40">
            <v>2358</v>
          </cell>
          <cell r="BM40">
            <v>93782</v>
          </cell>
          <cell r="BO40">
            <v>33442</v>
          </cell>
          <cell r="BP40">
            <v>127224</v>
          </cell>
          <cell r="CW40">
            <v>32</v>
          </cell>
          <cell r="CX40" t="str">
            <v>WAPA</v>
          </cell>
          <cell r="CY40" t="str">
            <v>Firm</v>
          </cell>
          <cell r="DD40">
            <v>0</v>
          </cell>
        </row>
        <row r="41">
          <cell r="AO41">
            <v>33</v>
          </cell>
          <cell r="AP41" t="str">
            <v>WILLIAMS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WILLIAMS</v>
          </cell>
          <cell r="BA41" t="str">
            <v>Firm</v>
          </cell>
          <cell r="BB41">
            <v>60</v>
          </cell>
          <cell r="BC41">
            <v>1382</v>
          </cell>
          <cell r="BE41">
            <v>358</v>
          </cell>
          <cell r="BF41">
            <v>1740</v>
          </cell>
          <cell r="BI41">
            <v>33</v>
          </cell>
          <cell r="BJ41" t="str">
            <v>WILLIAMS</v>
          </cell>
          <cell r="BK41" t="str">
            <v>Firm</v>
          </cell>
          <cell r="BP41">
            <v>0</v>
          </cell>
          <cell r="CW41">
            <v>33</v>
          </cell>
          <cell r="CX41" t="str">
            <v>WILLIAMS</v>
          </cell>
          <cell r="CY41" t="str">
            <v>Firm</v>
          </cell>
          <cell r="DD41">
            <v>0</v>
          </cell>
        </row>
        <row r="42">
          <cell r="AO42">
            <v>34</v>
          </cell>
          <cell r="AP42" t="str">
            <v>SUBTOTAL  FIRM</v>
          </cell>
          <cell r="AR42">
            <v>160092</v>
          </cell>
          <cell r="AS42">
            <v>4449687</v>
          </cell>
          <cell r="AT42">
            <v>20284</v>
          </cell>
          <cell r="AU42">
            <v>1296825</v>
          </cell>
          <cell r="AV42">
            <v>5766796</v>
          </cell>
          <cell r="AY42">
            <v>34</v>
          </cell>
          <cell r="AZ42" t="str">
            <v>SUBTOTAL  FIRM</v>
          </cell>
          <cell r="BB42">
            <v>150333</v>
          </cell>
          <cell r="BC42">
            <v>5241213</v>
          </cell>
          <cell r="BD42">
            <v>0</v>
          </cell>
          <cell r="BE42">
            <v>903210</v>
          </cell>
          <cell r="BF42">
            <v>6144423</v>
          </cell>
          <cell r="BI42">
            <v>34</v>
          </cell>
          <cell r="BJ42" t="str">
            <v>SUBTOTAL  FIRM</v>
          </cell>
          <cell r="BL42">
            <v>133519</v>
          </cell>
          <cell r="BM42">
            <v>4939809</v>
          </cell>
          <cell r="BN42">
            <v>52</v>
          </cell>
          <cell r="BO42">
            <v>1601795</v>
          </cell>
          <cell r="BP42">
            <v>6541656</v>
          </cell>
          <cell r="CW42">
            <v>34</v>
          </cell>
          <cell r="CX42" t="str">
            <v>SUBTOTAL  FIRM</v>
          </cell>
          <cell r="CZ42">
            <v>134271</v>
          </cell>
          <cell r="DA42">
            <v>4073080</v>
          </cell>
          <cell r="DB42">
            <v>0</v>
          </cell>
          <cell r="DC42">
            <v>617198</v>
          </cell>
          <cell r="DD42">
            <v>4690278</v>
          </cell>
        </row>
        <row r="43">
          <cell r="AO43">
            <v>35</v>
          </cell>
          <cell r="AP43" t="str">
            <v>AEP</v>
          </cell>
          <cell r="AQ43" t="str">
            <v>Non-Firm</v>
          </cell>
          <cell r="AV43">
            <v>0</v>
          </cell>
          <cell r="AY43">
            <v>35</v>
          </cell>
          <cell r="AZ43" t="str">
            <v>AEP</v>
          </cell>
          <cell r="BA43" t="str">
            <v>Non-Firm</v>
          </cell>
          <cell r="BF43">
            <v>0</v>
          </cell>
          <cell r="BI43">
            <v>35</v>
          </cell>
          <cell r="BJ43" t="str">
            <v>AEP</v>
          </cell>
          <cell r="BK43" t="str">
            <v>Non-Firm</v>
          </cell>
          <cell r="BP43">
            <v>0</v>
          </cell>
          <cell r="CW43">
            <v>35</v>
          </cell>
          <cell r="CX43" t="str">
            <v>AEP</v>
          </cell>
          <cell r="CY43" t="str">
            <v>Non-Firm</v>
          </cell>
          <cell r="DD43">
            <v>0</v>
          </cell>
        </row>
        <row r="44">
          <cell r="AO44">
            <v>36</v>
          </cell>
          <cell r="AP44" t="str">
            <v>AEPCO</v>
          </cell>
          <cell r="AQ44" t="str">
            <v>Non-Firm</v>
          </cell>
          <cell r="AV44">
            <v>0</v>
          </cell>
          <cell r="AY44">
            <v>36</v>
          </cell>
          <cell r="AZ44" t="str">
            <v>AEPCO</v>
          </cell>
          <cell r="BA44" t="str">
            <v>Non-Firm</v>
          </cell>
          <cell r="BF44">
            <v>0</v>
          </cell>
          <cell r="BI44">
            <v>36</v>
          </cell>
          <cell r="BJ44" t="str">
            <v>AEPCO</v>
          </cell>
          <cell r="BK44" t="str">
            <v>Non-Firm</v>
          </cell>
          <cell r="BP44">
            <v>0</v>
          </cell>
          <cell r="CW44">
            <v>36</v>
          </cell>
          <cell r="CX44" t="str">
            <v>AEPCO</v>
          </cell>
          <cell r="CY44" t="str">
            <v>Non-Firm</v>
          </cell>
          <cell r="DD44">
            <v>0</v>
          </cell>
        </row>
        <row r="45">
          <cell r="AO45">
            <v>37</v>
          </cell>
          <cell r="AP45" t="str">
            <v>APS</v>
          </cell>
          <cell r="AQ45" t="str">
            <v>Non-Firm</v>
          </cell>
          <cell r="AR45">
            <v>1002</v>
          </cell>
          <cell r="AS45">
            <v>23272</v>
          </cell>
          <cell r="AU45">
            <v>-2319</v>
          </cell>
          <cell r="AV45">
            <v>20953</v>
          </cell>
          <cell r="AY45">
            <v>37</v>
          </cell>
          <cell r="AZ45" t="str">
            <v>APS</v>
          </cell>
          <cell r="BA45" t="str">
            <v>Non-Firm</v>
          </cell>
          <cell r="BB45">
            <v>1211</v>
          </cell>
          <cell r="BC45">
            <v>23849</v>
          </cell>
          <cell r="BE45">
            <v>-7408</v>
          </cell>
          <cell r="BF45">
            <v>16441</v>
          </cell>
          <cell r="BI45">
            <v>37</v>
          </cell>
          <cell r="BJ45" t="str">
            <v>APS</v>
          </cell>
          <cell r="BK45" t="str">
            <v>Non-Firm</v>
          </cell>
          <cell r="BL45">
            <v>108</v>
          </cell>
          <cell r="BM45">
            <v>3435</v>
          </cell>
          <cell r="BO45">
            <v>-1035</v>
          </cell>
          <cell r="BP45">
            <v>2400</v>
          </cell>
          <cell r="CW45">
            <v>37</v>
          </cell>
          <cell r="CX45" t="str">
            <v>APS</v>
          </cell>
          <cell r="CY45" t="str">
            <v>Non-Firm</v>
          </cell>
          <cell r="CZ45">
            <v>335</v>
          </cell>
          <cell r="DA45">
            <v>8497</v>
          </cell>
          <cell r="DC45">
            <v>3633</v>
          </cell>
          <cell r="DD45">
            <v>12130</v>
          </cell>
        </row>
        <row r="46">
          <cell r="AO46">
            <v>38</v>
          </cell>
          <cell r="AP46" t="str">
            <v>CALPINE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CALPINE</v>
          </cell>
          <cell r="BA46" t="str">
            <v>Non-Firm</v>
          </cell>
          <cell r="BF46">
            <v>0</v>
          </cell>
          <cell r="BI46">
            <v>38</v>
          </cell>
          <cell r="BJ46" t="str">
            <v>CALPINE</v>
          </cell>
          <cell r="BK46" t="str">
            <v>Non-Firm</v>
          </cell>
          <cell r="BP46">
            <v>0</v>
          </cell>
          <cell r="CW46">
            <v>38</v>
          </cell>
          <cell r="CX46" t="str">
            <v>CALPINE</v>
          </cell>
          <cell r="CY46" t="str">
            <v>Non-Firm</v>
          </cell>
          <cell r="DD46">
            <v>0</v>
          </cell>
        </row>
        <row r="47">
          <cell r="AO47">
            <v>39</v>
          </cell>
          <cell r="AP47" t="str">
            <v>CARGILL</v>
          </cell>
          <cell r="AQ47" t="str">
            <v>Non-Firm</v>
          </cell>
          <cell r="AR47">
            <v>42</v>
          </cell>
          <cell r="AS47">
            <v>630</v>
          </cell>
          <cell r="AU47">
            <v>1848</v>
          </cell>
          <cell r="AV47">
            <v>2478</v>
          </cell>
          <cell r="AY47">
            <v>39</v>
          </cell>
          <cell r="AZ47" t="str">
            <v>CARGILL</v>
          </cell>
          <cell r="BA47" t="str">
            <v>Non-Firm</v>
          </cell>
          <cell r="BF47">
            <v>0</v>
          </cell>
          <cell r="BI47">
            <v>39</v>
          </cell>
          <cell r="BJ47" t="str">
            <v>CARGILL</v>
          </cell>
          <cell r="BK47" t="str">
            <v>Non-Firm</v>
          </cell>
          <cell r="BP47">
            <v>0</v>
          </cell>
          <cell r="CW47">
            <v>39</v>
          </cell>
          <cell r="CX47" t="str">
            <v>CARGILL</v>
          </cell>
          <cell r="CY47" t="str">
            <v>Non-Firm</v>
          </cell>
          <cell r="DD47">
            <v>0</v>
          </cell>
        </row>
        <row r="48">
          <cell r="AO48">
            <v>40</v>
          </cell>
          <cell r="AP48" t="str">
            <v>CONOCO</v>
          </cell>
          <cell r="AQ48" t="str">
            <v>Non-Firm</v>
          </cell>
          <cell r="AR48">
            <v>21</v>
          </cell>
          <cell r="AS48">
            <v>951</v>
          </cell>
          <cell r="AU48">
            <v>99</v>
          </cell>
          <cell r="AV48">
            <v>1050</v>
          </cell>
          <cell r="AY48">
            <v>40</v>
          </cell>
          <cell r="AZ48" t="str">
            <v>CONOCO</v>
          </cell>
          <cell r="BA48" t="str">
            <v>Non-Firm</v>
          </cell>
          <cell r="BB48">
            <v>125</v>
          </cell>
          <cell r="BC48">
            <v>3330</v>
          </cell>
          <cell r="BE48">
            <v>-710</v>
          </cell>
          <cell r="BF48">
            <v>2620</v>
          </cell>
          <cell r="BI48">
            <v>40</v>
          </cell>
          <cell r="BJ48" t="str">
            <v>CONOCO</v>
          </cell>
          <cell r="BK48" t="str">
            <v>Non-Firm</v>
          </cell>
          <cell r="BP48">
            <v>0</v>
          </cell>
          <cell r="CW48">
            <v>40</v>
          </cell>
          <cell r="CX48" t="str">
            <v>CONOCO</v>
          </cell>
          <cell r="CY48" t="str">
            <v>Non-Firm</v>
          </cell>
          <cell r="DD48">
            <v>0</v>
          </cell>
        </row>
        <row r="49">
          <cell r="AO49">
            <v>41</v>
          </cell>
          <cell r="AP49" t="str">
            <v>CONSTELL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CONSTELL</v>
          </cell>
          <cell r="BA49" t="str">
            <v>Non-Firm</v>
          </cell>
          <cell r="BF49">
            <v>0</v>
          </cell>
          <cell r="BI49">
            <v>41</v>
          </cell>
          <cell r="BJ49" t="str">
            <v>CONSTELL</v>
          </cell>
          <cell r="BK49" t="str">
            <v>Non-Firm</v>
          </cell>
          <cell r="BP49">
            <v>0</v>
          </cell>
          <cell r="CW49">
            <v>41</v>
          </cell>
          <cell r="CX49" t="str">
            <v>CONSTELL</v>
          </cell>
          <cell r="CY49" t="str">
            <v>Non-Firm</v>
          </cell>
          <cell r="DD49">
            <v>0</v>
          </cell>
        </row>
        <row r="50"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  <cell r="BI50">
            <v>42</v>
          </cell>
          <cell r="BJ50" t="str">
            <v>CORAL</v>
          </cell>
          <cell r="BK50" t="str">
            <v>Non-Firm</v>
          </cell>
          <cell r="BP50">
            <v>0</v>
          </cell>
          <cell r="CW50">
            <v>42</v>
          </cell>
          <cell r="CX50" t="str">
            <v>CORAL</v>
          </cell>
          <cell r="CY50" t="str">
            <v>Non-Firm</v>
          </cell>
          <cell r="DD50">
            <v>0</v>
          </cell>
        </row>
        <row r="51">
          <cell r="AO51">
            <v>43</v>
          </cell>
          <cell r="AP51" t="str">
            <v>DUKE</v>
          </cell>
          <cell r="AQ51" t="str">
            <v>Non-Firm</v>
          </cell>
          <cell r="AV51">
            <v>0</v>
          </cell>
          <cell r="AY51">
            <v>43</v>
          </cell>
          <cell r="AZ51" t="str">
            <v>DUKE</v>
          </cell>
          <cell r="BA51" t="str">
            <v>Non-Firm</v>
          </cell>
          <cell r="BF51">
            <v>0</v>
          </cell>
          <cell r="BI51">
            <v>43</v>
          </cell>
          <cell r="BJ51" t="str">
            <v>DUKE</v>
          </cell>
          <cell r="BK51" t="str">
            <v>Non-Firm</v>
          </cell>
          <cell r="BL51">
            <v>11</v>
          </cell>
          <cell r="BM51">
            <v>462</v>
          </cell>
          <cell r="BO51">
            <v>176</v>
          </cell>
          <cell r="BP51">
            <v>638</v>
          </cell>
          <cell r="CW51">
            <v>43</v>
          </cell>
          <cell r="CX51" t="str">
            <v>DUKE</v>
          </cell>
          <cell r="CY51" t="str">
            <v>Non-Firm</v>
          </cell>
          <cell r="DD51">
            <v>0</v>
          </cell>
        </row>
        <row r="52">
          <cell r="AO52">
            <v>44</v>
          </cell>
          <cell r="AP52" t="str">
            <v>IID</v>
          </cell>
          <cell r="AQ52" t="str">
            <v>Non-Firm</v>
          </cell>
          <cell r="AV52">
            <v>0</v>
          </cell>
          <cell r="AY52">
            <v>44</v>
          </cell>
          <cell r="AZ52" t="str">
            <v>IID</v>
          </cell>
          <cell r="BA52" t="str">
            <v>Non-Firm</v>
          </cell>
          <cell r="BF52">
            <v>0</v>
          </cell>
          <cell r="BI52">
            <v>44</v>
          </cell>
          <cell r="BJ52" t="str">
            <v>IID</v>
          </cell>
          <cell r="BK52" t="str">
            <v>Non-Firm</v>
          </cell>
          <cell r="BL52">
            <v>100</v>
          </cell>
          <cell r="BM52">
            <v>4501</v>
          </cell>
          <cell r="BO52">
            <v>549</v>
          </cell>
          <cell r="BP52">
            <v>5050</v>
          </cell>
          <cell r="CW52">
            <v>44</v>
          </cell>
          <cell r="CX52" t="str">
            <v>IID</v>
          </cell>
          <cell r="CY52" t="str">
            <v>Non-Firm</v>
          </cell>
          <cell r="DD52">
            <v>0</v>
          </cell>
        </row>
        <row r="53">
          <cell r="AO53">
            <v>45</v>
          </cell>
          <cell r="AP53" t="str">
            <v>LADWP</v>
          </cell>
          <cell r="AQ53" t="str">
            <v>Non-Firm</v>
          </cell>
          <cell r="AR53">
            <v>820</v>
          </cell>
          <cell r="AS53">
            <v>16312</v>
          </cell>
          <cell r="AU53">
            <v>178</v>
          </cell>
          <cell r="AV53">
            <v>16490</v>
          </cell>
          <cell r="AY53">
            <v>45</v>
          </cell>
          <cell r="AZ53" t="str">
            <v>LADWP</v>
          </cell>
          <cell r="BA53" t="str">
            <v>Non-Firm</v>
          </cell>
          <cell r="BB53">
            <v>1890</v>
          </cell>
          <cell r="BC53">
            <v>36663</v>
          </cell>
          <cell r="BE53">
            <v>-2623</v>
          </cell>
          <cell r="BF53">
            <v>34040</v>
          </cell>
          <cell r="BI53">
            <v>45</v>
          </cell>
          <cell r="BJ53" t="str">
            <v>LADWP</v>
          </cell>
          <cell r="BK53" t="str">
            <v>Non-Firm</v>
          </cell>
          <cell r="BL53">
            <v>725</v>
          </cell>
          <cell r="BM53">
            <v>14451</v>
          </cell>
          <cell r="BO53">
            <v>2304</v>
          </cell>
          <cell r="BP53">
            <v>16755</v>
          </cell>
          <cell r="CW53">
            <v>45</v>
          </cell>
          <cell r="CX53" t="str">
            <v>LADWP</v>
          </cell>
          <cell r="CY53" t="str">
            <v>Non-Firm</v>
          </cell>
          <cell r="CZ53">
            <v>365</v>
          </cell>
          <cell r="DA53">
            <v>9563</v>
          </cell>
          <cell r="DC53">
            <v>47</v>
          </cell>
          <cell r="DD53">
            <v>9610</v>
          </cell>
        </row>
        <row r="54">
          <cell r="AO54">
            <v>46</v>
          </cell>
          <cell r="AP54" t="str">
            <v>MIECO</v>
          </cell>
          <cell r="AQ54" t="str">
            <v>Non-Firm</v>
          </cell>
          <cell r="AV54">
            <v>0</v>
          </cell>
          <cell r="AY54">
            <v>46</v>
          </cell>
          <cell r="AZ54" t="str">
            <v>MIECO</v>
          </cell>
          <cell r="BA54" t="str">
            <v>Non-Firm</v>
          </cell>
          <cell r="BF54">
            <v>0</v>
          </cell>
          <cell r="BI54">
            <v>46</v>
          </cell>
          <cell r="BJ54" t="str">
            <v>MIECO</v>
          </cell>
          <cell r="BK54" t="str">
            <v>Non-Firm</v>
          </cell>
          <cell r="BP54">
            <v>0</v>
          </cell>
          <cell r="CW54">
            <v>46</v>
          </cell>
          <cell r="CX54" t="str">
            <v>MIECO</v>
          </cell>
          <cell r="CY54" t="str">
            <v>Non-Firm</v>
          </cell>
          <cell r="DD54">
            <v>0</v>
          </cell>
        </row>
        <row r="55">
          <cell r="AO55">
            <v>47</v>
          </cell>
          <cell r="AP55" t="str">
            <v>MORGAN</v>
          </cell>
          <cell r="AQ55" t="str">
            <v>Non-Firm</v>
          </cell>
          <cell r="AV55">
            <v>0</v>
          </cell>
          <cell r="AY55">
            <v>47</v>
          </cell>
          <cell r="AZ55" t="str">
            <v>MORGAN</v>
          </cell>
          <cell r="BA55" t="str">
            <v>Non-Firm</v>
          </cell>
          <cell r="BB55">
            <v>100</v>
          </cell>
          <cell r="BC55">
            <v>5064</v>
          </cell>
          <cell r="BE55">
            <v>1336</v>
          </cell>
          <cell r="BF55">
            <v>6400</v>
          </cell>
          <cell r="BI55">
            <v>47</v>
          </cell>
          <cell r="BJ55" t="str">
            <v>MORGAN</v>
          </cell>
          <cell r="BK55" t="str">
            <v>Non-Firm</v>
          </cell>
          <cell r="BP55">
            <v>0</v>
          </cell>
          <cell r="CW55">
            <v>47</v>
          </cell>
          <cell r="CX55" t="str">
            <v>MORGAN</v>
          </cell>
          <cell r="CY55" t="str">
            <v>Non-Firm</v>
          </cell>
          <cell r="DD55">
            <v>0</v>
          </cell>
        </row>
        <row r="56">
          <cell r="AO56">
            <v>48</v>
          </cell>
          <cell r="AP56" t="str">
            <v>PACIFICORP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PACIFICORP</v>
          </cell>
          <cell r="BA56" t="str">
            <v>Non-Firm</v>
          </cell>
          <cell r="BF56">
            <v>0</v>
          </cell>
          <cell r="BI56">
            <v>48</v>
          </cell>
          <cell r="BJ56" t="str">
            <v>PACIFICORP</v>
          </cell>
          <cell r="BK56" t="str">
            <v>Non-Firm</v>
          </cell>
          <cell r="BP56">
            <v>0</v>
          </cell>
          <cell r="CW56">
            <v>48</v>
          </cell>
          <cell r="CX56" t="str">
            <v>PACIFICORP</v>
          </cell>
          <cell r="CY56" t="str">
            <v>Non-Firm</v>
          </cell>
          <cell r="CZ56">
            <v>630</v>
          </cell>
          <cell r="DA56">
            <v>12105</v>
          </cell>
          <cell r="DC56">
            <v>4825</v>
          </cell>
          <cell r="DD56">
            <v>16930</v>
          </cell>
        </row>
        <row r="57">
          <cell r="AO57">
            <v>49</v>
          </cell>
          <cell r="AP57" t="str">
            <v>PINWEST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PINWEST</v>
          </cell>
          <cell r="BA57" t="str">
            <v>Non-Firm</v>
          </cell>
          <cell r="BF57">
            <v>0</v>
          </cell>
          <cell r="BI57">
            <v>49</v>
          </cell>
          <cell r="BJ57" t="str">
            <v>PINWEST</v>
          </cell>
          <cell r="BK57" t="str">
            <v>Non-Firm</v>
          </cell>
          <cell r="BP57">
            <v>0</v>
          </cell>
          <cell r="CW57">
            <v>49</v>
          </cell>
          <cell r="CX57" t="str">
            <v>PINWEST</v>
          </cell>
          <cell r="CY57" t="str">
            <v>Non-Firm</v>
          </cell>
          <cell r="DD57">
            <v>0</v>
          </cell>
        </row>
        <row r="58">
          <cell r="AO58">
            <v>50</v>
          </cell>
          <cell r="AP58" t="str">
            <v>PNM</v>
          </cell>
          <cell r="AQ58" t="str">
            <v>Non-Firm</v>
          </cell>
          <cell r="AR58">
            <v>1826</v>
          </cell>
          <cell r="AS58">
            <v>55691</v>
          </cell>
          <cell r="AU58">
            <v>4977</v>
          </cell>
          <cell r="AV58">
            <v>60668</v>
          </cell>
          <cell r="AY58">
            <v>50</v>
          </cell>
          <cell r="AZ58" t="str">
            <v>PNM</v>
          </cell>
          <cell r="BA58" t="str">
            <v>Non-Firm</v>
          </cell>
          <cell r="BB58">
            <v>1441</v>
          </cell>
          <cell r="BC58">
            <v>50364</v>
          </cell>
          <cell r="BE58">
            <v>1696</v>
          </cell>
          <cell r="BF58">
            <v>52060</v>
          </cell>
          <cell r="BI58">
            <v>50</v>
          </cell>
          <cell r="BJ58" t="str">
            <v>PNM</v>
          </cell>
          <cell r="BK58" t="str">
            <v>Non-Firm</v>
          </cell>
          <cell r="BL58">
            <v>2376</v>
          </cell>
          <cell r="BM58">
            <v>84979</v>
          </cell>
          <cell r="BN58">
            <v>25</v>
          </cell>
          <cell r="BO58">
            <v>4615</v>
          </cell>
          <cell r="BP58">
            <v>89619</v>
          </cell>
          <cell r="CW58">
            <v>50</v>
          </cell>
          <cell r="CX58" t="str">
            <v>PNM</v>
          </cell>
          <cell r="CY58" t="str">
            <v>Non-Firm</v>
          </cell>
          <cell r="CZ58">
            <v>1048</v>
          </cell>
          <cell r="DA58">
            <v>26097</v>
          </cell>
          <cell r="DC58">
            <v>14082</v>
          </cell>
          <cell r="DD58">
            <v>40179</v>
          </cell>
        </row>
        <row r="59">
          <cell r="AO59">
            <v>51</v>
          </cell>
          <cell r="AP59" t="str">
            <v>POWERX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POWERX</v>
          </cell>
          <cell r="BA59" t="str">
            <v>Non-Firm</v>
          </cell>
          <cell r="BF59">
            <v>0</v>
          </cell>
          <cell r="BI59">
            <v>51</v>
          </cell>
          <cell r="BJ59" t="str">
            <v>POWERX</v>
          </cell>
          <cell r="BK59" t="str">
            <v>Non-Firm</v>
          </cell>
          <cell r="BP59">
            <v>0</v>
          </cell>
          <cell r="CW59">
            <v>51</v>
          </cell>
          <cell r="CX59" t="str">
            <v>POWERX</v>
          </cell>
          <cell r="CY59" t="str">
            <v>Non-Firm</v>
          </cell>
          <cell r="DD59">
            <v>0</v>
          </cell>
        </row>
        <row r="60">
          <cell r="AO60">
            <v>52</v>
          </cell>
          <cell r="AP60" t="str">
            <v>PPM</v>
          </cell>
          <cell r="AQ60" t="str">
            <v>Non-Firm</v>
          </cell>
          <cell r="AR60">
            <v>2091</v>
          </cell>
          <cell r="AS60">
            <v>58826</v>
          </cell>
          <cell r="AU60">
            <v>-8778</v>
          </cell>
          <cell r="AV60">
            <v>50048</v>
          </cell>
          <cell r="AY60">
            <v>52</v>
          </cell>
          <cell r="AZ60" t="str">
            <v>PPM</v>
          </cell>
          <cell r="BA60" t="str">
            <v>Non-Firm</v>
          </cell>
          <cell r="BB60">
            <v>1558</v>
          </cell>
          <cell r="BC60">
            <v>34749</v>
          </cell>
          <cell r="BE60">
            <v>-11827</v>
          </cell>
          <cell r="BF60">
            <v>22922</v>
          </cell>
          <cell r="BI60">
            <v>52</v>
          </cell>
          <cell r="BJ60" t="str">
            <v>PPM</v>
          </cell>
          <cell r="BK60" t="str">
            <v>Non-Firm</v>
          </cell>
          <cell r="BL60">
            <v>441</v>
          </cell>
          <cell r="BM60">
            <v>14401</v>
          </cell>
          <cell r="BO60">
            <v>2226</v>
          </cell>
          <cell r="BP60">
            <v>16627</v>
          </cell>
          <cell r="CW60">
            <v>52</v>
          </cell>
          <cell r="CX60" t="str">
            <v>PPM</v>
          </cell>
          <cell r="CY60" t="str">
            <v>Non-Firm</v>
          </cell>
          <cell r="DD60">
            <v>0</v>
          </cell>
        </row>
        <row r="61">
          <cell r="AO61">
            <v>53</v>
          </cell>
          <cell r="AP61" t="str">
            <v>PSCO</v>
          </cell>
          <cell r="AQ61" t="str">
            <v>Non-Firm</v>
          </cell>
          <cell r="AR61">
            <v>100</v>
          </cell>
          <cell r="AS61">
            <v>2484</v>
          </cell>
          <cell r="AU61">
            <v>-1944</v>
          </cell>
          <cell r="AV61">
            <v>540</v>
          </cell>
          <cell r="AY61">
            <v>53</v>
          </cell>
          <cell r="AZ61" t="str">
            <v>PSCO</v>
          </cell>
          <cell r="BA61" t="str">
            <v>Non-Firm</v>
          </cell>
          <cell r="BF61">
            <v>0</v>
          </cell>
          <cell r="BI61">
            <v>53</v>
          </cell>
          <cell r="BJ61" t="str">
            <v>PSCO</v>
          </cell>
          <cell r="BK61" t="str">
            <v>Non-Firm</v>
          </cell>
          <cell r="BL61">
            <v>560</v>
          </cell>
          <cell r="BM61">
            <v>25982</v>
          </cell>
          <cell r="BO61">
            <v>11268</v>
          </cell>
          <cell r="BP61">
            <v>37250</v>
          </cell>
          <cell r="CW61">
            <v>53</v>
          </cell>
          <cell r="CX61" t="str">
            <v>PSCO</v>
          </cell>
          <cell r="CY61" t="str">
            <v>Non-Firm</v>
          </cell>
          <cell r="DD61">
            <v>0</v>
          </cell>
        </row>
        <row r="62">
          <cell r="AO62">
            <v>54</v>
          </cell>
          <cell r="AP62" t="str">
            <v>SDGE</v>
          </cell>
          <cell r="AQ62" t="str">
            <v>Non-Firm</v>
          </cell>
          <cell r="AV62">
            <v>0</v>
          </cell>
          <cell r="AY62">
            <v>54</v>
          </cell>
          <cell r="AZ62" t="str">
            <v>SDGE</v>
          </cell>
          <cell r="BA62" t="str">
            <v>Non-Firm</v>
          </cell>
          <cell r="BF62">
            <v>0</v>
          </cell>
          <cell r="BI62">
            <v>54</v>
          </cell>
          <cell r="BJ62" t="str">
            <v>SDGE</v>
          </cell>
          <cell r="BK62" t="str">
            <v>Non-Firm</v>
          </cell>
          <cell r="BP62">
            <v>0</v>
          </cell>
          <cell r="CW62">
            <v>54</v>
          </cell>
          <cell r="CX62" t="str">
            <v>SDGE</v>
          </cell>
          <cell r="CY62" t="str">
            <v>Non-Firm</v>
          </cell>
          <cell r="CZ62">
            <v>25</v>
          </cell>
          <cell r="DA62">
            <v>357</v>
          </cell>
          <cell r="DC62">
            <v>618</v>
          </cell>
          <cell r="DD62">
            <v>975</v>
          </cell>
        </row>
        <row r="63">
          <cell r="AO63">
            <v>55</v>
          </cell>
          <cell r="AP63" t="str">
            <v>SEMPRA</v>
          </cell>
          <cell r="AQ63" t="str">
            <v>Non-Firm</v>
          </cell>
          <cell r="AV63">
            <v>0</v>
          </cell>
          <cell r="AY63">
            <v>55</v>
          </cell>
          <cell r="AZ63" t="str">
            <v>SEMPRA</v>
          </cell>
          <cell r="BA63" t="str">
            <v>Non-Firm</v>
          </cell>
          <cell r="BF63">
            <v>0</v>
          </cell>
          <cell r="BI63">
            <v>55</v>
          </cell>
          <cell r="BJ63" t="str">
            <v>SEMPRA</v>
          </cell>
          <cell r="BK63" t="str">
            <v>Non-Firm</v>
          </cell>
          <cell r="BP63">
            <v>0</v>
          </cell>
          <cell r="CW63">
            <v>55</v>
          </cell>
          <cell r="CX63" t="str">
            <v>SEMPRA</v>
          </cell>
          <cell r="CY63" t="str">
            <v>Non-Firm</v>
          </cell>
          <cell r="DD63">
            <v>0</v>
          </cell>
        </row>
        <row r="64">
          <cell r="AO64">
            <v>56</v>
          </cell>
          <cell r="AP64" t="str">
            <v>SRP</v>
          </cell>
          <cell r="AQ64" t="str">
            <v>Non-Firm</v>
          </cell>
          <cell r="AR64">
            <v>1960</v>
          </cell>
          <cell r="AS64">
            <v>48409</v>
          </cell>
          <cell r="AU64">
            <v>3895</v>
          </cell>
          <cell r="AV64">
            <v>52304</v>
          </cell>
          <cell r="AY64">
            <v>56</v>
          </cell>
          <cell r="AZ64" t="str">
            <v>SRP</v>
          </cell>
          <cell r="BA64" t="str">
            <v>Non-Firm</v>
          </cell>
          <cell r="BB64">
            <v>2234</v>
          </cell>
          <cell r="BC64">
            <v>45521</v>
          </cell>
          <cell r="BE64">
            <v>-8026</v>
          </cell>
          <cell r="BF64">
            <v>37495</v>
          </cell>
          <cell r="BI64">
            <v>56</v>
          </cell>
          <cell r="BJ64" t="str">
            <v>SRP</v>
          </cell>
          <cell r="BK64" t="str">
            <v>Non-Firm</v>
          </cell>
          <cell r="BL64">
            <v>1063</v>
          </cell>
          <cell r="BM64">
            <v>30733</v>
          </cell>
          <cell r="BO64">
            <v>666</v>
          </cell>
          <cell r="BP64">
            <v>31399</v>
          </cell>
          <cell r="CW64">
            <v>56</v>
          </cell>
          <cell r="CX64" t="str">
            <v>SRP</v>
          </cell>
          <cell r="CY64" t="str">
            <v>Non-Firm</v>
          </cell>
          <cell r="CZ64">
            <v>725</v>
          </cell>
          <cell r="DA64">
            <v>15613</v>
          </cell>
          <cell r="DC64">
            <v>6977</v>
          </cell>
          <cell r="DD64">
            <v>22590</v>
          </cell>
        </row>
        <row r="65">
          <cell r="AO65">
            <v>57</v>
          </cell>
          <cell r="AP65" t="str">
            <v>TEP</v>
          </cell>
          <cell r="AQ65" t="str">
            <v>Non-Firm</v>
          </cell>
          <cell r="AR65">
            <v>180</v>
          </cell>
          <cell r="AS65">
            <v>3929</v>
          </cell>
          <cell r="AU65">
            <v>-1409</v>
          </cell>
          <cell r="AV65">
            <v>2520</v>
          </cell>
          <cell r="AY65">
            <v>57</v>
          </cell>
          <cell r="AZ65" t="str">
            <v>TEP</v>
          </cell>
          <cell r="BA65" t="str">
            <v>Non-Firm</v>
          </cell>
          <cell r="BF65">
            <v>0</v>
          </cell>
          <cell r="BI65">
            <v>57</v>
          </cell>
          <cell r="BJ65" t="str">
            <v>TEP</v>
          </cell>
          <cell r="BK65" t="str">
            <v>Non-Firm</v>
          </cell>
          <cell r="BP65">
            <v>0</v>
          </cell>
          <cell r="CW65">
            <v>57</v>
          </cell>
          <cell r="CX65" t="str">
            <v>TEP</v>
          </cell>
          <cell r="CY65" t="str">
            <v>Non-Firm</v>
          </cell>
          <cell r="DD65">
            <v>0</v>
          </cell>
        </row>
        <row r="66">
          <cell r="AO66">
            <v>58</v>
          </cell>
          <cell r="AP66" t="str">
            <v>TRISTATE</v>
          </cell>
          <cell r="AQ66" t="str">
            <v>Non-Firm</v>
          </cell>
          <cell r="AV66">
            <v>0</v>
          </cell>
          <cell r="AY66">
            <v>58</v>
          </cell>
          <cell r="AZ66" t="str">
            <v>TRISTATE</v>
          </cell>
          <cell r="BA66" t="str">
            <v>Non-Firm</v>
          </cell>
          <cell r="BB66">
            <v>25</v>
          </cell>
          <cell r="BC66">
            <v>1219</v>
          </cell>
          <cell r="BE66">
            <v>281</v>
          </cell>
          <cell r="BF66">
            <v>1500</v>
          </cell>
          <cell r="BI66">
            <v>58</v>
          </cell>
          <cell r="BJ66" t="str">
            <v>TRISTATE</v>
          </cell>
          <cell r="BK66" t="str">
            <v>Non-Firm</v>
          </cell>
          <cell r="BL66">
            <v>9215</v>
          </cell>
          <cell r="BM66">
            <v>271581</v>
          </cell>
          <cell r="BO66">
            <v>141149</v>
          </cell>
          <cell r="BP66">
            <v>412730</v>
          </cell>
          <cell r="CW66">
            <v>58</v>
          </cell>
          <cell r="CX66" t="str">
            <v>TRISTATE</v>
          </cell>
          <cell r="CY66" t="str">
            <v>Non-Firm</v>
          </cell>
          <cell r="CZ66">
            <v>45</v>
          </cell>
          <cell r="DA66">
            <v>584</v>
          </cell>
          <cell r="DC66">
            <v>1531</v>
          </cell>
          <cell r="DD66">
            <v>2115</v>
          </cell>
        </row>
        <row r="67">
          <cell r="AO67">
            <v>59</v>
          </cell>
          <cell r="AP67" t="str">
            <v>SUBTOTAL  NON-FIRM</v>
          </cell>
          <cell r="AR67">
            <v>8042</v>
          </cell>
          <cell r="AS67">
            <v>210504</v>
          </cell>
          <cell r="AT67">
            <v>0</v>
          </cell>
          <cell r="AU67">
            <v>-3453</v>
          </cell>
          <cell r="AV67">
            <v>207051</v>
          </cell>
          <cell r="AY67">
            <v>59</v>
          </cell>
          <cell r="AZ67" t="str">
            <v>SUBTOTAL  NON-FIRM</v>
          </cell>
          <cell r="BB67">
            <v>8584</v>
          </cell>
          <cell r="BC67">
            <v>200759</v>
          </cell>
          <cell r="BD67">
            <v>0</v>
          </cell>
          <cell r="BE67">
            <v>-27281</v>
          </cell>
          <cell r="BF67">
            <v>173478</v>
          </cell>
          <cell r="BI67">
            <v>59</v>
          </cell>
          <cell r="BJ67" t="str">
            <v>SUBTOTAL  NON-FIRM</v>
          </cell>
          <cell r="BL67">
            <v>14599</v>
          </cell>
          <cell r="BM67">
            <v>450525</v>
          </cell>
          <cell r="BN67">
            <v>25</v>
          </cell>
          <cell r="BO67">
            <v>161918</v>
          </cell>
          <cell r="BP67">
            <v>612468</v>
          </cell>
          <cell r="CW67">
            <v>59</v>
          </cell>
          <cell r="CX67" t="str">
            <v>SUBTOTAL  NON-FIRM</v>
          </cell>
          <cell r="CZ67">
            <v>3173</v>
          </cell>
          <cell r="DA67">
            <v>72816</v>
          </cell>
          <cell r="DB67">
            <v>0</v>
          </cell>
          <cell r="DC67">
            <v>31713</v>
          </cell>
          <cell r="DD67">
            <v>104529</v>
          </cell>
        </row>
        <row r="68">
          <cell r="AO68">
            <v>60</v>
          </cell>
          <cell r="AP68" t="str">
            <v>PNM</v>
          </cell>
          <cell r="AQ68" t="str">
            <v>Contingent</v>
          </cell>
          <cell r="AR68">
            <v>5241</v>
          </cell>
          <cell r="AS68">
            <v>221947</v>
          </cell>
          <cell r="AU68">
            <v>23227</v>
          </cell>
          <cell r="AV68">
            <v>245174</v>
          </cell>
          <cell r="AY68">
            <v>60</v>
          </cell>
          <cell r="AZ68" t="str">
            <v>PNM</v>
          </cell>
          <cell r="BA68" t="str">
            <v>Contingent</v>
          </cell>
          <cell r="BB68">
            <v>909</v>
          </cell>
          <cell r="BC68">
            <v>46992</v>
          </cell>
          <cell r="BE68">
            <v>3700</v>
          </cell>
          <cell r="BF68">
            <v>50692</v>
          </cell>
          <cell r="BI68">
            <v>60</v>
          </cell>
          <cell r="BJ68" t="str">
            <v>PNM</v>
          </cell>
          <cell r="BK68" t="str">
            <v>Contingent</v>
          </cell>
          <cell r="BL68">
            <v>8046</v>
          </cell>
          <cell r="BM68">
            <v>408851</v>
          </cell>
          <cell r="BO68">
            <v>20079</v>
          </cell>
          <cell r="BP68">
            <v>428930</v>
          </cell>
          <cell r="CW68">
            <v>60</v>
          </cell>
          <cell r="CX68" t="str">
            <v>PNM</v>
          </cell>
          <cell r="CY68" t="str">
            <v>Contingent</v>
          </cell>
          <cell r="CZ68">
            <v>1619</v>
          </cell>
          <cell r="DA68">
            <v>69640</v>
          </cell>
          <cell r="DC68">
            <v>2270</v>
          </cell>
          <cell r="DD68">
            <v>71910</v>
          </cell>
        </row>
        <row r="69">
          <cell r="AO69">
            <v>61</v>
          </cell>
          <cell r="AP69" t="str">
            <v>SUBTOTAL  CONTINGENT</v>
          </cell>
          <cell r="AR69">
            <v>5241</v>
          </cell>
          <cell r="AS69">
            <v>221947</v>
          </cell>
          <cell r="AT69">
            <v>0</v>
          </cell>
          <cell r="AU69">
            <v>23227</v>
          </cell>
          <cell r="AV69">
            <v>245174</v>
          </cell>
          <cell r="AY69">
            <v>61</v>
          </cell>
          <cell r="AZ69" t="str">
            <v>SUBTOTAL  CONTINGENT</v>
          </cell>
          <cell r="BB69">
            <v>909</v>
          </cell>
          <cell r="BC69">
            <v>46992</v>
          </cell>
          <cell r="BD69">
            <v>0</v>
          </cell>
          <cell r="BE69">
            <v>3700</v>
          </cell>
          <cell r="BF69">
            <v>50692</v>
          </cell>
          <cell r="BI69">
            <v>61</v>
          </cell>
          <cell r="BJ69" t="str">
            <v>SUBTOTAL  CONTINGENT</v>
          </cell>
          <cell r="BL69">
            <v>8046</v>
          </cell>
          <cell r="BM69">
            <v>408851</v>
          </cell>
          <cell r="BN69">
            <v>0</v>
          </cell>
          <cell r="BO69">
            <v>20079</v>
          </cell>
          <cell r="BP69">
            <v>428930</v>
          </cell>
          <cell r="CW69">
            <v>61</v>
          </cell>
          <cell r="CX69" t="str">
            <v>SUBTOTAL  CONTINGENT</v>
          </cell>
          <cell r="CZ69">
            <v>1619</v>
          </cell>
          <cell r="DA69">
            <v>69640</v>
          </cell>
          <cell r="DB69">
            <v>0</v>
          </cell>
          <cell r="DC69">
            <v>2270</v>
          </cell>
          <cell r="DD69">
            <v>71910</v>
          </cell>
        </row>
        <row r="70">
          <cell r="AO70">
            <v>62</v>
          </cell>
          <cell r="AP70" t="str">
            <v>PSCO</v>
          </cell>
          <cell r="AQ70" t="str">
            <v>Exchange</v>
          </cell>
          <cell r="AV70">
            <v>0</v>
          </cell>
          <cell r="AY70">
            <v>62</v>
          </cell>
          <cell r="AZ70" t="str">
            <v>PSCO</v>
          </cell>
          <cell r="BA70" t="str">
            <v>Exchange</v>
          </cell>
          <cell r="BF70">
            <v>0</v>
          </cell>
          <cell r="BI70">
            <v>62</v>
          </cell>
          <cell r="BJ70" t="str">
            <v>PSCO</v>
          </cell>
          <cell r="BK70" t="str">
            <v>Exchange</v>
          </cell>
          <cell r="BP70">
            <v>0</v>
          </cell>
          <cell r="CW70">
            <v>62</v>
          </cell>
          <cell r="CX70" t="str">
            <v>PSCO</v>
          </cell>
          <cell r="CY70" t="str">
            <v>Exchange</v>
          </cell>
          <cell r="DD70">
            <v>0</v>
          </cell>
        </row>
        <row r="71">
          <cell r="AO71">
            <v>63</v>
          </cell>
          <cell r="AP71" t="str">
            <v>SPS</v>
          </cell>
          <cell r="AQ71" t="str">
            <v>Exchange</v>
          </cell>
          <cell r="AV71">
            <v>0</v>
          </cell>
          <cell r="AY71">
            <v>63</v>
          </cell>
          <cell r="AZ71" t="str">
            <v>SPS</v>
          </cell>
          <cell r="BA71" t="str">
            <v>Exchange</v>
          </cell>
          <cell r="BE71">
            <v>5500</v>
          </cell>
          <cell r="BF71">
            <v>5500</v>
          </cell>
          <cell r="BI71">
            <v>63</v>
          </cell>
          <cell r="BJ71" t="str">
            <v>SPS</v>
          </cell>
          <cell r="BK71" t="str">
            <v>Exchange         *</v>
          </cell>
          <cell r="BO71">
            <v>3200</v>
          </cell>
          <cell r="BP71">
            <v>3200</v>
          </cell>
          <cell r="CW71">
            <v>63</v>
          </cell>
          <cell r="CX71" t="str">
            <v>SPS</v>
          </cell>
          <cell r="CY71" t="str">
            <v>Exchange</v>
          </cell>
          <cell r="DC71">
            <v>4000</v>
          </cell>
          <cell r="DD71">
            <v>4000</v>
          </cell>
        </row>
        <row r="72">
          <cell r="AO72">
            <v>64</v>
          </cell>
          <cell r="AP72" t="str">
            <v>SUBTOTAL  EXCHANGE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Y72">
            <v>64</v>
          </cell>
          <cell r="AZ72" t="str">
            <v>SUBTOTAL  EXCHANGE</v>
          </cell>
          <cell r="BB72">
            <v>0</v>
          </cell>
          <cell r="BC72">
            <v>0</v>
          </cell>
          <cell r="BD72">
            <v>0</v>
          </cell>
          <cell r="BE72">
            <v>5500</v>
          </cell>
          <cell r="BF72">
            <v>5500</v>
          </cell>
          <cell r="BI72">
            <v>64</v>
          </cell>
          <cell r="BJ72" t="str">
            <v>SUBTOTAL  EXCHANGE</v>
          </cell>
          <cell r="BL72">
            <v>0</v>
          </cell>
          <cell r="BM72">
            <v>0</v>
          </cell>
          <cell r="BN72">
            <v>0</v>
          </cell>
          <cell r="BO72">
            <v>3200</v>
          </cell>
          <cell r="BP72">
            <v>3200</v>
          </cell>
          <cell r="CW72">
            <v>64</v>
          </cell>
          <cell r="CX72" t="str">
            <v>SUBTOTAL  EXCHANGE</v>
          </cell>
          <cell r="CZ72">
            <v>0</v>
          </cell>
          <cell r="DA72">
            <v>0</v>
          </cell>
          <cell r="DB72">
            <v>0</v>
          </cell>
          <cell r="DC72">
            <v>4000</v>
          </cell>
          <cell r="DD72">
            <v>4000</v>
          </cell>
        </row>
        <row r="73">
          <cell r="AO73">
            <v>65</v>
          </cell>
          <cell r="AP73" t="str">
            <v>APS</v>
          </cell>
          <cell r="AQ73" t="str">
            <v>Spinning Reserves</v>
          </cell>
          <cell r="AV73">
            <v>0</v>
          </cell>
          <cell r="AY73">
            <v>65</v>
          </cell>
          <cell r="AZ73" t="str">
            <v>APS</v>
          </cell>
          <cell r="BA73" t="str">
            <v>Spinning Reserves</v>
          </cell>
          <cell r="BF73">
            <v>0</v>
          </cell>
          <cell r="BI73">
            <v>65</v>
          </cell>
          <cell r="BJ73" t="str">
            <v>APS</v>
          </cell>
          <cell r="BK73" t="str">
            <v>Spinning Reserves</v>
          </cell>
          <cell r="BP73">
            <v>0</v>
          </cell>
          <cell r="CW73">
            <v>65</v>
          </cell>
          <cell r="CX73" t="str">
            <v>APS</v>
          </cell>
          <cell r="CY73" t="str">
            <v>Spinning Reserves</v>
          </cell>
          <cell r="DD73">
            <v>0</v>
          </cell>
        </row>
        <row r="74">
          <cell r="AO74">
            <v>66</v>
          </cell>
          <cell r="AP74" t="str">
            <v>PNM</v>
          </cell>
          <cell r="AQ74" t="str">
            <v>Spinning Reserves</v>
          </cell>
          <cell r="AU74">
            <v>910</v>
          </cell>
          <cell r="AV74">
            <v>910</v>
          </cell>
          <cell r="AY74">
            <v>66</v>
          </cell>
          <cell r="AZ74" t="str">
            <v>PNM</v>
          </cell>
          <cell r="BA74" t="str">
            <v>Spinning Reserves</v>
          </cell>
          <cell r="BE74">
            <v>2280</v>
          </cell>
          <cell r="BF74">
            <v>2280</v>
          </cell>
          <cell r="BI74">
            <v>66</v>
          </cell>
          <cell r="BJ74" t="str">
            <v>PNM</v>
          </cell>
          <cell r="BK74" t="str">
            <v>Spinning Reserves</v>
          </cell>
          <cell r="BP74">
            <v>0</v>
          </cell>
          <cell r="CW74">
            <v>66</v>
          </cell>
          <cell r="CX74" t="str">
            <v>PNM</v>
          </cell>
          <cell r="CY74" t="str">
            <v>Spinning Reserves</v>
          </cell>
          <cell r="DC74">
            <v>5035</v>
          </cell>
          <cell r="DD74">
            <v>5035</v>
          </cell>
        </row>
        <row r="75">
          <cell r="AO75">
            <v>67</v>
          </cell>
          <cell r="AP75" t="str">
            <v>SUBTOTAL  SPINNING RESERVES</v>
          </cell>
          <cell r="AR75">
            <v>0</v>
          </cell>
          <cell r="AS75">
            <v>0</v>
          </cell>
          <cell r="AT75">
            <v>0</v>
          </cell>
          <cell r="AU75">
            <v>910</v>
          </cell>
          <cell r="AV75">
            <v>910</v>
          </cell>
          <cell r="AY75">
            <v>67</v>
          </cell>
          <cell r="AZ75" t="str">
            <v>SUBTOTAL  SPINNING RESERVES</v>
          </cell>
          <cell r="BB75">
            <v>0</v>
          </cell>
          <cell r="BC75">
            <v>0</v>
          </cell>
          <cell r="BD75">
            <v>0</v>
          </cell>
          <cell r="BE75">
            <v>2280</v>
          </cell>
          <cell r="BF75">
            <v>2280</v>
          </cell>
          <cell r="BI75">
            <v>67</v>
          </cell>
          <cell r="BJ75" t="str">
            <v>SUBTOTAL  SPINNING RESERVES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CW75">
            <v>67</v>
          </cell>
          <cell r="CX75" t="str">
            <v>SUBTOTAL  SPINNING RESERVES</v>
          </cell>
          <cell r="CZ75">
            <v>0</v>
          </cell>
          <cell r="DA75">
            <v>0</v>
          </cell>
          <cell r="DB75">
            <v>0</v>
          </cell>
          <cell r="DC75">
            <v>5035</v>
          </cell>
          <cell r="DD75">
            <v>5035</v>
          </cell>
        </row>
        <row r="76">
          <cell r="AO76">
            <v>68</v>
          </cell>
          <cell r="AP76" t="str">
            <v>AEPCO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AEPCO</v>
          </cell>
          <cell r="BA76" t="str">
            <v>SRSG Emerg Assist</v>
          </cell>
          <cell r="BB76">
            <v>53</v>
          </cell>
          <cell r="BC76">
            <v>2980</v>
          </cell>
          <cell r="BF76">
            <v>2980</v>
          </cell>
          <cell r="BI76">
            <v>68</v>
          </cell>
          <cell r="BJ76" t="str">
            <v>AEPCO</v>
          </cell>
          <cell r="BK76" t="str">
            <v>SRSG Emerg Assist</v>
          </cell>
          <cell r="BL76">
            <v>13</v>
          </cell>
          <cell r="BM76">
            <v>479</v>
          </cell>
          <cell r="BP76">
            <v>479</v>
          </cell>
          <cell r="CW76">
            <v>68</v>
          </cell>
          <cell r="CX76" t="str">
            <v>AEPCO</v>
          </cell>
          <cell r="CY76" t="str">
            <v>SRSG Emerg Assist</v>
          </cell>
          <cell r="CZ76">
            <v>37</v>
          </cell>
          <cell r="DA76">
            <v>1532</v>
          </cell>
          <cell r="DD76">
            <v>1532</v>
          </cell>
        </row>
        <row r="77">
          <cell r="AO77">
            <v>69</v>
          </cell>
          <cell r="AP77" t="str">
            <v>APS</v>
          </cell>
          <cell r="AQ77" t="str">
            <v>SRSG Emerg Assist</v>
          </cell>
          <cell r="AR77">
            <v>39</v>
          </cell>
          <cell r="AS77">
            <v>1851</v>
          </cell>
          <cell r="AV77">
            <v>1851</v>
          </cell>
          <cell r="AY77">
            <v>69</v>
          </cell>
          <cell r="AZ77" t="str">
            <v>APS</v>
          </cell>
          <cell r="BA77" t="str">
            <v>SRSG Emerg Assist</v>
          </cell>
          <cell r="BB77">
            <v>17</v>
          </cell>
          <cell r="BC77">
            <v>849</v>
          </cell>
          <cell r="BF77">
            <v>849</v>
          </cell>
          <cell r="BI77">
            <v>69</v>
          </cell>
          <cell r="BJ77" t="str">
            <v>APS</v>
          </cell>
          <cell r="BK77" t="str">
            <v>SRSG Emerg Assist</v>
          </cell>
          <cell r="BL77">
            <v>24</v>
          </cell>
          <cell r="BM77">
            <v>1105</v>
          </cell>
          <cell r="BP77">
            <v>1105</v>
          </cell>
          <cell r="CW77">
            <v>69</v>
          </cell>
          <cell r="CX77" t="str">
            <v>APS</v>
          </cell>
          <cell r="CY77" t="str">
            <v>SRSG Emerg Assist</v>
          </cell>
          <cell r="CZ77">
            <v>4</v>
          </cell>
          <cell r="DA77">
            <v>141</v>
          </cell>
          <cell r="DD77">
            <v>141</v>
          </cell>
        </row>
        <row r="78">
          <cell r="AO78">
            <v>70</v>
          </cell>
          <cell r="AP78" t="str">
            <v>DUKE</v>
          </cell>
          <cell r="AQ78" t="str">
            <v>SRSG Emerg Assist</v>
          </cell>
          <cell r="AR78">
            <v>54</v>
          </cell>
          <cell r="AS78">
            <v>2562</v>
          </cell>
          <cell r="AV78">
            <v>2562</v>
          </cell>
          <cell r="AY78">
            <v>70</v>
          </cell>
          <cell r="AZ78" t="str">
            <v>DUKE</v>
          </cell>
          <cell r="BA78" t="str">
            <v>SRSG Emerg Assist</v>
          </cell>
          <cell r="BF78">
            <v>0</v>
          </cell>
          <cell r="BI78">
            <v>70</v>
          </cell>
          <cell r="BJ78" t="str">
            <v>DUKE</v>
          </cell>
          <cell r="BK78" t="str">
            <v>SRSG Emerg Assist</v>
          </cell>
          <cell r="BL78">
            <v>171</v>
          </cell>
          <cell r="BM78">
            <v>7092</v>
          </cell>
          <cell r="BP78">
            <v>7092</v>
          </cell>
          <cell r="CW78">
            <v>70</v>
          </cell>
          <cell r="CX78" t="str">
            <v>DUKE</v>
          </cell>
          <cell r="CY78" t="str">
            <v>SRSG Emerg Assist</v>
          </cell>
          <cell r="CZ78">
            <v>30</v>
          </cell>
          <cell r="DA78">
            <v>1363</v>
          </cell>
          <cell r="DD78">
            <v>1363</v>
          </cell>
        </row>
        <row r="79">
          <cell r="AO79">
            <v>71</v>
          </cell>
          <cell r="AP79" t="str">
            <v>DUKE</v>
          </cell>
          <cell r="AQ79" t="str">
            <v>SRSG Rsrv. Deficiency</v>
          </cell>
          <cell r="AV79">
            <v>0</v>
          </cell>
          <cell r="AY79">
            <v>71</v>
          </cell>
          <cell r="AZ79" t="str">
            <v>DUKE</v>
          </cell>
          <cell r="BA79" t="str">
            <v>SRSG Rsrv. Deficiency</v>
          </cell>
          <cell r="BF79">
            <v>0</v>
          </cell>
          <cell r="BI79">
            <v>71</v>
          </cell>
          <cell r="BJ79" t="str">
            <v>DUKE</v>
          </cell>
          <cell r="BK79" t="str">
            <v>SRSG Rsrv. Deficiency</v>
          </cell>
          <cell r="BP79">
            <v>0</v>
          </cell>
          <cell r="CW79">
            <v>71</v>
          </cell>
          <cell r="CX79" t="str">
            <v>DUKE</v>
          </cell>
          <cell r="CY79" t="str">
            <v>SRSG Rsrv. Deficiency</v>
          </cell>
          <cell r="DD79">
            <v>0</v>
          </cell>
        </row>
        <row r="80">
          <cell r="AO80">
            <v>72</v>
          </cell>
          <cell r="AP80" t="str">
            <v>FARM</v>
          </cell>
          <cell r="AQ80" t="str">
            <v>SRSG Emerg Assist</v>
          </cell>
          <cell r="AV80">
            <v>0</v>
          </cell>
          <cell r="AY80">
            <v>72</v>
          </cell>
          <cell r="AZ80" t="str">
            <v>FARM</v>
          </cell>
          <cell r="BA80" t="str">
            <v>SRSG Emerg Assist</v>
          </cell>
          <cell r="BF80">
            <v>0</v>
          </cell>
          <cell r="BI80">
            <v>72</v>
          </cell>
          <cell r="BJ80" t="str">
            <v>FARM</v>
          </cell>
          <cell r="BK80" t="str">
            <v>SRSG Emerg Assist</v>
          </cell>
          <cell r="BL80">
            <v>5</v>
          </cell>
          <cell r="BM80">
            <v>218</v>
          </cell>
          <cell r="BP80">
            <v>218</v>
          </cell>
          <cell r="CW80">
            <v>72</v>
          </cell>
          <cell r="CX80" t="str">
            <v>FARM</v>
          </cell>
          <cell r="CY80" t="str">
            <v>SRSG Emerg Assist</v>
          </cell>
          <cell r="DD80">
            <v>0</v>
          </cell>
        </row>
        <row r="81">
          <cell r="AO81">
            <v>73</v>
          </cell>
          <cell r="AP81" t="str">
            <v>IID</v>
          </cell>
          <cell r="AQ81" t="str">
            <v>SRSG Emerg Assist</v>
          </cell>
          <cell r="AR81">
            <v>19</v>
          </cell>
          <cell r="AS81">
            <v>989</v>
          </cell>
          <cell r="AV81">
            <v>989</v>
          </cell>
          <cell r="AY81">
            <v>73</v>
          </cell>
          <cell r="AZ81" t="str">
            <v>IID</v>
          </cell>
          <cell r="BA81" t="str">
            <v>SRSG Emerg Assist</v>
          </cell>
          <cell r="BF81">
            <v>0</v>
          </cell>
          <cell r="BI81">
            <v>73</v>
          </cell>
          <cell r="BJ81" t="str">
            <v>IID</v>
          </cell>
          <cell r="BK81" t="str">
            <v>SRSG Emerg Assist</v>
          </cell>
          <cell r="BP81">
            <v>0</v>
          </cell>
          <cell r="CW81">
            <v>73</v>
          </cell>
          <cell r="CX81" t="str">
            <v>IID</v>
          </cell>
          <cell r="CY81" t="str">
            <v>SRSG Emerg Assist</v>
          </cell>
          <cell r="DD81">
            <v>0</v>
          </cell>
        </row>
        <row r="82">
          <cell r="AO82">
            <v>74</v>
          </cell>
          <cell r="AP82" t="str">
            <v>LAC</v>
          </cell>
          <cell r="AQ82" t="str">
            <v>SRSG Emerg Assist</v>
          </cell>
          <cell r="AR82">
            <v>1</v>
          </cell>
          <cell r="AS82">
            <v>50</v>
          </cell>
          <cell r="AV82">
            <v>50</v>
          </cell>
          <cell r="AY82">
            <v>74</v>
          </cell>
          <cell r="AZ82" t="str">
            <v>LAC</v>
          </cell>
          <cell r="BA82" t="str">
            <v>SRSG Emerg Assist</v>
          </cell>
          <cell r="BF82">
            <v>0</v>
          </cell>
          <cell r="BI82">
            <v>74</v>
          </cell>
          <cell r="BJ82" t="str">
            <v>LAC</v>
          </cell>
          <cell r="BK82" t="str">
            <v>SRSG Emerg Assist</v>
          </cell>
          <cell r="BP82">
            <v>0</v>
          </cell>
          <cell r="CW82">
            <v>74</v>
          </cell>
          <cell r="CX82" t="str">
            <v>LAC</v>
          </cell>
          <cell r="CY82" t="str">
            <v>SRSG Emerg Assist</v>
          </cell>
          <cell r="DD82">
            <v>0</v>
          </cell>
        </row>
        <row r="83">
          <cell r="AO83">
            <v>75</v>
          </cell>
          <cell r="AP83" t="str">
            <v>PGR</v>
          </cell>
          <cell r="AQ83" t="str">
            <v>SRSG Emerg Assist</v>
          </cell>
          <cell r="AV83">
            <v>0</v>
          </cell>
          <cell r="AY83">
            <v>75</v>
          </cell>
          <cell r="AZ83" t="str">
            <v>PGR</v>
          </cell>
          <cell r="BA83" t="str">
            <v>SRSG Emerg Assist</v>
          </cell>
          <cell r="BF83">
            <v>0</v>
          </cell>
          <cell r="BI83">
            <v>75</v>
          </cell>
          <cell r="BJ83" t="str">
            <v>PGR</v>
          </cell>
          <cell r="BK83" t="str">
            <v>SRSG Emerg Assist</v>
          </cell>
          <cell r="BP83">
            <v>0</v>
          </cell>
          <cell r="CW83">
            <v>75</v>
          </cell>
          <cell r="CX83" t="str">
            <v>PGR</v>
          </cell>
          <cell r="CY83" t="str">
            <v>SRSG Emerg Assist</v>
          </cell>
          <cell r="CZ83">
            <v>34</v>
          </cell>
          <cell r="DA83">
            <v>1355</v>
          </cell>
          <cell r="DD83">
            <v>1355</v>
          </cell>
        </row>
        <row r="84">
          <cell r="AO84">
            <v>76</v>
          </cell>
          <cell r="AP84" t="str">
            <v>PNM</v>
          </cell>
          <cell r="AQ84" t="str">
            <v>SRSG Emerg Assist</v>
          </cell>
          <cell r="AR84">
            <v>8</v>
          </cell>
          <cell r="AS84">
            <v>309</v>
          </cell>
          <cell r="AV84">
            <v>309</v>
          </cell>
          <cell r="AY84">
            <v>76</v>
          </cell>
          <cell r="AZ84" t="str">
            <v>PNM</v>
          </cell>
          <cell r="BA84" t="str">
            <v>SRSG Emerg Assist</v>
          </cell>
          <cell r="BB84">
            <v>34</v>
          </cell>
          <cell r="BC84">
            <v>1778</v>
          </cell>
          <cell r="BF84">
            <v>1778</v>
          </cell>
          <cell r="BI84">
            <v>76</v>
          </cell>
          <cell r="BJ84" t="str">
            <v>PNM</v>
          </cell>
          <cell r="BK84" t="str">
            <v>SRSG Emerg Assist</v>
          </cell>
          <cell r="BL84">
            <v>37</v>
          </cell>
          <cell r="BM84">
            <v>1492</v>
          </cell>
          <cell r="BP84">
            <v>1492</v>
          </cell>
          <cell r="CW84">
            <v>76</v>
          </cell>
          <cell r="CX84" t="str">
            <v>PNM</v>
          </cell>
          <cell r="CY84" t="str">
            <v>SRSG Emerg Assist</v>
          </cell>
          <cell r="CZ84">
            <v>70</v>
          </cell>
          <cell r="DA84">
            <v>2807</v>
          </cell>
          <cell r="DD84">
            <v>2807</v>
          </cell>
        </row>
        <row r="85">
          <cell r="AO85">
            <v>77</v>
          </cell>
          <cell r="AP85" t="str">
            <v>SRP</v>
          </cell>
          <cell r="AQ85" t="str">
            <v>SRSG Emerg Assist</v>
          </cell>
          <cell r="AR85">
            <v>50</v>
          </cell>
          <cell r="AS85">
            <v>2393</v>
          </cell>
          <cell r="AV85">
            <v>2393</v>
          </cell>
          <cell r="AY85">
            <v>77</v>
          </cell>
          <cell r="AZ85" t="str">
            <v>SRP</v>
          </cell>
          <cell r="BA85" t="str">
            <v>SRSG Emerg Assist</v>
          </cell>
          <cell r="BF85">
            <v>0</v>
          </cell>
          <cell r="BI85">
            <v>77</v>
          </cell>
          <cell r="BJ85" t="str">
            <v>SRP</v>
          </cell>
          <cell r="BK85" t="str">
            <v>SRSG Emerg Assist</v>
          </cell>
          <cell r="BP85">
            <v>0</v>
          </cell>
          <cell r="CW85">
            <v>77</v>
          </cell>
          <cell r="CX85" t="str">
            <v>SRP</v>
          </cell>
          <cell r="CY85" t="str">
            <v>SRSG Emerg Assist</v>
          </cell>
          <cell r="CZ85">
            <v>27</v>
          </cell>
          <cell r="DA85">
            <v>1186</v>
          </cell>
          <cell r="DD85">
            <v>1186</v>
          </cell>
        </row>
        <row r="86">
          <cell r="AO86">
            <v>78</v>
          </cell>
          <cell r="AP86" t="str">
            <v>TEP</v>
          </cell>
          <cell r="AQ86" t="str">
            <v>SRSG Emerg Assist</v>
          </cell>
          <cell r="AV86">
            <v>0</v>
          </cell>
          <cell r="AY86">
            <v>78</v>
          </cell>
          <cell r="AZ86" t="str">
            <v>TEP</v>
          </cell>
          <cell r="BA86" t="str">
            <v>SRSG Emerg Assist</v>
          </cell>
          <cell r="BF86">
            <v>0</v>
          </cell>
          <cell r="BI86">
            <v>78</v>
          </cell>
          <cell r="BJ86" t="str">
            <v>TEP</v>
          </cell>
          <cell r="BK86" t="str">
            <v>SRSG Emerg Assist</v>
          </cell>
          <cell r="BL86">
            <v>8</v>
          </cell>
          <cell r="BM86">
            <v>0</v>
          </cell>
          <cell r="BP86">
            <v>0</v>
          </cell>
          <cell r="CW86">
            <v>78</v>
          </cell>
          <cell r="CX86" t="str">
            <v>TEP</v>
          </cell>
          <cell r="CY86" t="str">
            <v>SRSG Emerg Assist</v>
          </cell>
          <cell r="DD86">
            <v>0</v>
          </cell>
        </row>
        <row r="87">
          <cell r="AO87">
            <v>79</v>
          </cell>
          <cell r="AP87" t="str">
            <v>SUBTOTAL SRSG EMERGENCY ASSIST</v>
          </cell>
          <cell r="AR87">
            <v>171</v>
          </cell>
          <cell r="AS87">
            <v>8154</v>
          </cell>
          <cell r="AT87">
            <v>0</v>
          </cell>
          <cell r="AU87">
            <v>0</v>
          </cell>
          <cell r="AV87">
            <v>8154</v>
          </cell>
          <cell r="AY87">
            <v>79</v>
          </cell>
          <cell r="AZ87" t="str">
            <v>SUBTOTAL SRSG EMERGENCY ASSIST</v>
          </cell>
          <cell r="BB87">
            <v>104</v>
          </cell>
          <cell r="BC87">
            <v>5607</v>
          </cell>
          <cell r="BD87">
            <v>0</v>
          </cell>
          <cell r="BE87">
            <v>0</v>
          </cell>
          <cell r="BF87">
            <v>5607</v>
          </cell>
          <cell r="BI87">
            <v>79</v>
          </cell>
          <cell r="BJ87" t="str">
            <v>SUBTOTAL SRSG EMERGENCY ASSIST</v>
          </cell>
          <cell r="BL87">
            <v>258</v>
          </cell>
          <cell r="BM87">
            <v>10386</v>
          </cell>
          <cell r="BN87">
            <v>0</v>
          </cell>
          <cell r="BO87">
            <v>0</v>
          </cell>
          <cell r="BP87">
            <v>10386</v>
          </cell>
          <cell r="CW87">
            <v>79</v>
          </cell>
          <cell r="CX87" t="str">
            <v>SUBTOTAL SRSG EMERGENCY ASSIST</v>
          </cell>
          <cell r="CZ87">
            <v>202</v>
          </cell>
          <cell r="DA87">
            <v>8384</v>
          </cell>
          <cell r="DB87">
            <v>0</v>
          </cell>
          <cell r="DC87">
            <v>0</v>
          </cell>
          <cell r="DD87">
            <v>8384</v>
          </cell>
        </row>
        <row r="89">
          <cell r="AO89">
            <v>80</v>
          </cell>
          <cell r="AP89" t="str">
            <v>TOTALS</v>
          </cell>
          <cell r="AR89">
            <v>173546</v>
          </cell>
          <cell r="AS89">
            <v>4890292</v>
          </cell>
          <cell r="AT89">
            <v>20284</v>
          </cell>
          <cell r="AU89">
            <v>1317509</v>
          </cell>
          <cell r="AV89">
            <v>6228085</v>
          </cell>
          <cell r="AY89">
            <v>80</v>
          </cell>
          <cell r="AZ89" t="str">
            <v>TOTALS</v>
          </cell>
          <cell r="BB89">
            <v>159930</v>
          </cell>
          <cell r="BC89">
            <v>5494571</v>
          </cell>
          <cell r="BD89">
            <v>0</v>
          </cell>
          <cell r="BE89">
            <v>887409</v>
          </cell>
          <cell r="BF89">
            <v>6381980</v>
          </cell>
          <cell r="BI89">
            <v>80</v>
          </cell>
          <cell r="BJ89" t="str">
            <v>TOTALS</v>
          </cell>
          <cell r="BL89">
            <v>156422</v>
          </cell>
          <cell r="BM89">
            <v>5809571</v>
          </cell>
          <cell r="BN89">
            <v>77</v>
          </cell>
          <cell r="BO89">
            <v>1786992</v>
          </cell>
          <cell r="BP89">
            <v>7596640</v>
          </cell>
          <cell r="CW89">
            <v>80</v>
          </cell>
          <cell r="CX89" t="str">
            <v>TOTALS</v>
          </cell>
          <cell r="CZ89">
            <v>139265</v>
          </cell>
          <cell r="DA89">
            <v>4223920</v>
          </cell>
          <cell r="DB89">
            <v>0</v>
          </cell>
          <cell r="DC89">
            <v>660216</v>
          </cell>
          <cell r="DD89">
            <v>4884136</v>
          </cell>
        </row>
        <row r="91">
          <cell r="AP91" t="str">
            <v xml:space="preserve">PURCHASED POWER - OUT SUMMARY   </v>
          </cell>
          <cell r="AZ91" t="str">
            <v xml:space="preserve">PURCHASED POWER - OUT SUMMARY   </v>
          </cell>
          <cell r="BJ91" t="str">
            <v xml:space="preserve">PURCHASED POWER - OUT SUMMARY   </v>
          </cell>
          <cell r="CX91" t="str">
            <v xml:space="preserve">PURCHASED POWER - OUT SUMMARY   </v>
          </cell>
        </row>
        <row r="92">
          <cell r="AO92">
            <v>81</v>
          </cell>
          <cell r="AP92" t="str">
            <v>FUEL &amp; TRANSMISSION AMOUNT</v>
          </cell>
          <cell r="AV92">
            <v>4910576</v>
          </cell>
          <cell r="AY92">
            <v>81</v>
          </cell>
          <cell r="AZ92" t="str">
            <v>FUEL &amp; TRANSMISSION AMOUNT</v>
          </cell>
          <cell r="BF92">
            <v>5494571</v>
          </cell>
          <cell r="BI92">
            <v>81</v>
          </cell>
          <cell r="BJ92" t="str">
            <v>FUEL &amp; TRANSMISSION AMOUNT</v>
          </cell>
          <cell r="BP92">
            <v>5809648</v>
          </cell>
          <cell r="CW92">
            <v>81</v>
          </cell>
          <cell r="CX92" t="str">
            <v>FUEL &amp; TRANSMISSION AMOUNT</v>
          </cell>
          <cell r="DD92">
            <v>4223920</v>
          </cell>
        </row>
        <row r="93">
          <cell r="AO93">
            <v>82</v>
          </cell>
          <cell r="AP93" t="str">
            <v>FUEL CREDIT (MARGIN X 50%)</v>
          </cell>
          <cell r="AV93">
            <v>658755</v>
          </cell>
          <cell r="AY93">
            <v>82</v>
          </cell>
          <cell r="AZ93" t="str">
            <v>FUEL CREDIT (MARGIN X 50%)</v>
          </cell>
          <cell r="BF93">
            <v>443705</v>
          </cell>
          <cell r="BI93">
            <v>82</v>
          </cell>
          <cell r="BJ93" t="str">
            <v>FUEL CREDIT (MARGIN X 50%)</v>
          </cell>
          <cell r="BP93">
            <v>893496</v>
          </cell>
          <cell r="CW93">
            <v>82</v>
          </cell>
          <cell r="CX93" t="str">
            <v>FUEL CREDIT (MARGIN X 50%)</v>
          </cell>
          <cell r="DD93">
            <v>330108</v>
          </cell>
        </row>
        <row r="94">
          <cell r="AO94">
            <v>83</v>
          </cell>
          <cell r="AP94" t="str">
            <v>EPE CREDIT (MARGIN X 50%)</v>
          </cell>
          <cell r="AV94">
            <v>658754</v>
          </cell>
          <cell r="AY94">
            <v>83</v>
          </cell>
          <cell r="AZ94" t="str">
            <v>EPE CREDIT (MARGIN X 50%)</v>
          </cell>
          <cell r="BF94">
            <v>443704</v>
          </cell>
          <cell r="BI94">
            <v>83</v>
          </cell>
          <cell r="BJ94" t="str">
            <v>EPE CREDIT (MARGIN X 50%)</v>
          </cell>
          <cell r="BP94">
            <v>893496</v>
          </cell>
          <cell r="CW94">
            <v>83</v>
          </cell>
          <cell r="CX94" t="str">
            <v>EPE CREDIT (MARGIN X 50%)</v>
          </cell>
          <cell r="DD94">
            <v>330108</v>
          </cell>
        </row>
        <row r="95">
          <cell r="AO95">
            <v>84</v>
          </cell>
          <cell r="AP95" t="str">
            <v>TOTAL PURCHASED POWER OUT</v>
          </cell>
          <cell r="AV95">
            <v>6228085</v>
          </cell>
          <cell r="AY95">
            <v>84</v>
          </cell>
          <cell r="AZ95" t="str">
            <v>TOTAL PURCHASED POWER OUT</v>
          </cell>
          <cell r="BF95">
            <v>6381980</v>
          </cell>
          <cell r="BI95">
            <v>84</v>
          </cell>
          <cell r="BJ95" t="str">
            <v>TOTAL PURCHASED POWER OUT</v>
          </cell>
          <cell r="BP95">
            <v>7596640</v>
          </cell>
          <cell r="CW95">
            <v>84</v>
          </cell>
          <cell r="CX95" t="str">
            <v>TOTAL PURCHASED POWER OUT</v>
          </cell>
          <cell r="DD95">
            <v>4884136</v>
          </cell>
        </row>
        <row r="97">
          <cell r="AO97">
            <v>85</v>
          </cell>
          <cell r="AP97" t="str">
            <v>TEXAS RECONCILABLE PURCHASED POWER - OUT (L81 + L82)</v>
          </cell>
          <cell r="AV97">
            <v>5569331</v>
          </cell>
          <cell r="AY97">
            <v>85</v>
          </cell>
          <cell r="AZ97" t="str">
            <v>TEXAS RECONCILABLE PURCHASED POWER - OUT (L81 + L82)</v>
          </cell>
          <cell r="BF97">
            <v>5938276</v>
          </cell>
          <cell r="BI97">
            <v>85</v>
          </cell>
          <cell r="BJ97" t="str">
            <v>TEXAS RECONCILABLE PURCHASED POWER - OUT (L81 + L82)</v>
          </cell>
          <cell r="BP97">
            <v>6703144</v>
          </cell>
          <cell r="CW97">
            <v>85</v>
          </cell>
          <cell r="CX97" t="str">
            <v>TEXAS RECONCILABLE PURCHASED POWER - OUT (L81 + L82)</v>
          </cell>
          <cell r="DD97">
            <v>4554028</v>
          </cell>
        </row>
        <row r="98">
          <cell r="BJ98" t="str">
            <v>*  Not picked up by Financial Accounting</v>
          </cell>
        </row>
        <row r="100">
          <cell r="AP100" t="str">
            <v xml:space="preserve">PURCHASED POWER - IN  (1)   </v>
          </cell>
          <cell r="AZ100" t="str">
            <v xml:space="preserve">PURCHASED POWER - IN  (1)   </v>
          </cell>
          <cell r="BJ100" t="str">
            <v xml:space="preserve">PURCHASED POWER - IN  (1)   </v>
          </cell>
          <cell r="CX100" t="str">
            <v xml:space="preserve">PURCHASED POWER - IN  (1)   </v>
          </cell>
        </row>
        <row r="101">
          <cell r="AO101" t="str">
            <v>LINE</v>
          </cell>
          <cell r="AP101" t="str">
            <v>SELLER</v>
          </cell>
          <cell r="AQ101" t="str">
            <v>TYPE</v>
          </cell>
          <cell r="AR101" t="str">
            <v>MWH</v>
          </cell>
          <cell r="AS101" t="str">
            <v>PP  COST</v>
          </cell>
          <cell r="AY101" t="str">
            <v>LINE</v>
          </cell>
          <cell r="AZ101" t="str">
            <v>SELLER</v>
          </cell>
          <cell r="BA101" t="str">
            <v>TYPE</v>
          </cell>
          <cell r="BB101" t="str">
            <v>MWH</v>
          </cell>
          <cell r="BC101" t="str">
            <v>PP  COST</v>
          </cell>
          <cell r="BI101" t="str">
            <v>LINE</v>
          </cell>
          <cell r="BJ101" t="str">
            <v>SELLER</v>
          </cell>
          <cell r="BK101" t="str">
            <v>TYPE</v>
          </cell>
          <cell r="BL101" t="str">
            <v>MWH</v>
          </cell>
          <cell r="BM101" t="str">
            <v>PP  COST</v>
          </cell>
          <cell r="CW101" t="str">
            <v>LINE</v>
          </cell>
          <cell r="CX101" t="str">
            <v>SELLER</v>
          </cell>
          <cell r="CY101" t="str">
            <v>TYPE</v>
          </cell>
          <cell r="CZ101" t="str">
            <v>MWH</v>
          </cell>
          <cell r="DA101" t="str">
            <v>PP  COST</v>
          </cell>
        </row>
        <row r="102">
          <cell r="AO102">
            <v>86</v>
          </cell>
          <cell r="AP102" t="str">
            <v>AEP</v>
          </cell>
          <cell r="AQ102" t="str">
            <v>Firm2</v>
          </cell>
          <cell r="AR102">
            <v>800</v>
          </cell>
          <cell r="AS102">
            <v>18100</v>
          </cell>
          <cell r="AY102">
            <v>86</v>
          </cell>
          <cell r="AZ102" t="str">
            <v>AEP</v>
          </cell>
          <cell r="BA102" t="str">
            <v>Firm2</v>
          </cell>
          <cell r="BB102">
            <v>440</v>
          </cell>
          <cell r="BC102">
            <v>6020</v>
          </cell>
          <cell r="BI102">
            <v>86</v>
          </cell>
          <cell r="BJ102" t="str">
            <v>AEP</v>
          </cell>
          <cell r="BK102" t="str">
            <v>Firm2</v>
          </cell>
          <cell r="BL102">
            <v>1755</v>
          </cell>
          <cell r="BM102">
            <v>102865</v>
          </cell>
          <cell r="CW102">
            <v>86</v>
          </cell>
          <cell r="CX102" t="str">
            <v>AEP</v>
          </cell>
          <cell r="CY102" t="str">
            <v>Firm2</v>
          </cell>
          <cell r="CZ102">
            <v>4600</v>
          </cell>
          <cell r="DA102">
            <v>140103</v>
          </cell>
        </row>
        <row r="103">
          <cell r="AO103">
            <v>87</v>
          </cell>
          <cell r="AP103" t="str">
            <v>AEPCO</v>
          </cell>
          <cell r="AQ103" t="str">
            <v>Firm2</v>
          </cell>
          <cell r="AY103">
            <v>87</v>
          </cell>
          <cell r="AZ103" t="str">
            <v>AEPCO</v>
          </cell>
          <cell r="BA103" t="str">
            <v>Firm2</v>
          </cell>
          <cell r="BI103">
            <v>87</v>
          </cell>
          <cell r="BJ103" t="str">
            <v>AEPCO</v>
          </cell>
          <cell r="BK103" t="str">
            <v>Firm2</v>
          </cell>
          <cell r="CW103">
            <v>87</v>
          </cell>
          <cell r="CX103" t="str">
            <v>AEPCO</v>
          </cell>
          <cell r="CY103" t="str">
            <v>Firm2</v>
          </cell>
        </row>
        <row r="104">
          <cell r="AO104">
            <v>88</v>
          </cell>
          <cell r="AP104" t="str">
            <v>APS</v>
          </cell>
          <cell r="AQ104" t="str">
            <v>Firm2</v>
          </cell>
          <cell r="AR104">
            <v>18517</v>
          </cell>
          <cell r="AS104">
            <v>963110</v>
          </cell>
          <cell r="AY104">
            <v>88</v>
          </cell>
          <cell r="AZ104" t="str">
            <v>APS</v>
          </cell>
          <cell r="BA104" t="str">
            <v>Firm2</v>
          </cell>
          <cell r="BB104">
            <v>9495</v>
          </cell>
          <cell r="BC104">
            <v>517455</v>
          </cell>
          <cell r="BI104">
            <v>88</v>
          </cell>
          <cell r="BJ104" t="str">
            <v>APS</v>
          </cell>
          <cell r="BK104" t="str">
            <v>Firm2</v>
          </cell>
          <cell r="BL104">
            <v>3800</v>
          </cell>
          <cell r="BM104">
            <v>190100</v>
          </cell>
          <cell r="CW104">
            <v>88</v>
          </cell>
          <cell r="CX104" t="str">
            <v>APS</v>
          </cell>
          <cell r="CY104" t="str">
            <v>Firm2</v>
          </cell>
          <cell r="CZ104">
            <v>36065</v>
          </cell>
          <cell r="DA104">
            <v>1460384</v>
          </cell>
        </row>
        <row r="105">
          <cell r="AO105">
            <v>89</v>
          </cell>
          <cell r="AP105" t="str">
            <v>BP ENERGY</v>
          </cell>
          <cell r="AQ105" t="str">
            <v>Firm2</v>
          </cell>
          <cell r="AY105">
            <v>89</v>
          </cell>
          <cell r="AZ105" t="str">
            <v>BP ENERGY</v>
          </cell>
          <cell r="BA105" t="str">
            <v>Firm2</v>
          </cell>
          <cell r="BI105">
            <v>89</v>
          </cell>
          <cell r="BJ105" t="str">
            <v>BP ENERGY</v>
          </cell>
          <cell r="BK105" t="str">
            <v>Firm2</v>
          </cell>
          <cell r="CW105">
            <v>89</v>
          </cell>
          <cell r="CX105" t="str">
            <v>BP ENERGY</v>
          </cell>
          <cell r="CY105" t="str">
            <v>Firm2</v>
          </cell>
        </row>
        <row r="106">
          <cell r="AO106">
            <v>90</v>
          </cell>
          <cell r="AP106" t="str">
            <v>BURBANK</v>
          </cell>
          <cell r="AQ106" t="str">
            <v>Firm2</v>
          </cell>
          <cell r="AY106">
            <v>90</v>
          </cell>
          <cell r="AZ106" t="str">
            <v>BURBANK</v>
          </cell>
          <cell r="BA106" t="str">
            <v>Firm2</v>
          </cell>
          <cell r="BI106">
            <v>90</v>
          </cell>
          <cell r="BJ106" t="str">
            <v>BURBANK</v>
          </cell>
          <cell r="BK106" t="str">
            <v>Firm2</v>
          </cell>
          <cell r="CW106">
            <v>90</v>
          </cell>
          <cell r="CX106" t="str">
            <v>BURBANK</v>
          </cell>
          <cell r="CY106" t="str">
            <v>Firm2</v>
          </cell>
          <cell r="CZ106">
            <v>2400</v>
          </cell>
          <cell r="DA106">
            <v>87500</v>
          </cell>
        </row>
        <row r="107">
          <cell r="AO107">
            <v>91</v>
          </cell>
          <cell r="AP107" t="str">
            <v>CALPINE</v>
          </cell>
          <cell r="AQ107" t="str">
            <v>Firm2</v>
          </cell>
          <cell r="AR107">
            <v>94</v>
          </cell>
          <cell r="AS107">
            <v>3537</v>
          </cell>
          <cell r="AY107">
            <v>91</v>
          </cell>
          <cell r="AZ107" t="str">
            <v>CALPINE</v>
          </cell>
          <cell r="BA107" t="str">
            <v>Firm2</v>
          </cell>
          <cell r="BB107">
            <v>144</v>
          </cell>
          <cell r="BC107">
            <v>5470</v>
          </cell>
          <cell r="BI107">
            <v>91</v>
          </cell>
          <cell r="BJ107" t="str">
            <v>CALPINE</v>
          </cell>
          <cell r="BK107" t="str">
            <v>Firm2</v>
          </cell>
          <cell r="CW107">
            <v>91</v>
          </cell>
          <cell r="CX107" t="str">
            <v>CALPINE</v>
          </cell>
          <cell r="CY107" t="str">
            <v>Firm2</v>
          </cell>
          <cell r="CZ107">
            <v>20</v>
          </cell>
          <cell r="DA107">
            <v>740</v>
          </cell>
        </row>
        <row r="108">
          <cell r="AO108">
            <v>92</v>
          </cell>
          <cell r="AP108" t="str">
            <v>CARGILL</v>
          </cell>
          <cell r="AQ108" t="str">
            <v>Firm2</v>
          </cell>
          <cell r="AR108">
            <v>1200</v>
          </cell>
          <cell r="AS108">
            <v>55800</v>
          </cell>
          <cell r="AY108">
            <v>92</v>
          </cell>
          <cell r="AZ108" t="str">
            <v>CARGILL</v>
          </cell>
          <cell r="BA108" t="str">
            <v>Firm2</v>
          </cell>
          <cell r="BB108">
            <v>8050</v>
          </cell>
          <cell r="BC108">
            <v>427500</v>
          </cell>
          <cell r="BI108">
            <v>92</v>
          </cell>
          <cell r="BJ108" t="str">
            <v>CARGILL</v>
          </cell>
          <cell r="BK108" t="str">
            <v>Firm2</v>
          </cell>
          <cell r="BL108">
            <v>400</v>
          </cell>
          <cell r="BM108">
            <v>21200</v>
          </cell>
          <cell r="CW108">
            <v>92</v>
          </cell>
          <cell r="CX108" t="str">
            <v>CARGILL</v>
          </cell>
          <cell r="CY108" t="str">
            <v>Firm2</v>
          </cell>
          <cell r="CZ108">
            <v>4560</v>
          </cell>
          <cell r="DA108">
            <v>160620</v>
          </cell>
        </row>
        <row r="109">
          <cell r="AO109">
            <v>93</v>
          </cell>
          <cell r="AP109" t="str">
            <v>CONSTELLATION</v>
          </cell>
          <cell r="AQ109" t="str">
            <v>Firm2</v>
          </cell>
          <cell r="AY109">
            <v>93</v>
          </cell>
          <cell r="AZ109" t="str">
            <v>CONSTELLATION</v>
          </cell>
          <cell r="BA109" t="str">
            <v>Firm2</v>
          </cell>
          <cell r="BB109">
            <v>160</v>
          </cell>
          <cell r="BC109">
            <v>7760</v>
          </cell>
          <cell r="BI109">
            <v>93</v>
          </cell>
          <cell r="BJ109" t="str">
            <v>CONSTELLATION</v>
          </cell>
          <cell r="BK109" t="str">
            <v>Firm2</v>
          </cell>
          <cell r="CW109">
            <v>93</v>
          </cell>
          <cell r="CX109" t="str">
            <v>CONSTELLATION</v>
          </cell>
          <cell r="CY109" t="str">
            <v>Firm2</v>
          </cell>
        </row>
        <row r="110">
          <cell r="AO110">
            <v>94</v>
          </cell>
          <cell r="AP110" t="str">
            <v>CONOCO</v>
          </cell>
          <cell r="AQ110" t="str">
            <v>Firm2</v>
          </cell>
          <cell r="AY110">
            <v>94</v>
          </cell>
          <cell r="AZ110" t="str">
            <v>CONOCO</v>
          </cell>
          <cell r="BA110" t="str">
            <v>Firm2</v>
          </cell>
          <cell r="BB110">
            <v>4</v>
          </cell>
          <cell r="BC110">
            <v>92</v>
          </cell>
          <cell r="BI110">
            <v>94</v>
          </cell>
          <cell r="BJ110" t="str">
            <v>CONOCO</v>
          </cell>
          <cell r="BK110" t="str">
            <v>Firm2</v>
          </cell>
          <cell r="BL110">
            <v>200</v>
          </cell>
          <cell r="BM110">
            <v>13500</v>
          </cell>
          <cell r="CW110">
            <v>94</v>
          </cell>
          <cell r="CX110" t="str">
            <v>CONOCO</v>
          </cell>
          <cell r="CY110" t="str">
            <v>Firm2</v>
          </cell>
          <cell r="CZ110">
            <v>725</v>
          </cell>
          <cell r="DA110">
            <v>21805</v>
          </cell>
        </row>
        <row r="111">
          <cell r="AO111">
            <v>95</v>
          </cell>
          <cell r="AP111" t="str">
            <v>CORAL</v>
          </cell>
          <cell r="AQ111" t="str">
            <v>Firm2</v>
          </cell>
          <cell r="AR111">
            <v>47</v>
          </cell>
          <cell r="AS111">
            <v>1470</v>
          </cell>
          <cell r="AY111">
            <v>95</v>
          </cell>
          <cell r="AZ111" t="str">
            <v>CORAL</v>
          </cell>
          <cell r="BA111" t="str">
            <v>Firm2</v>
          </cell>
          <cell r="BB111">
            <v>550</v>
          </cell>
          <cell r="BC111">
            <v>32350</v>
          </cell>
          <cell r="BI111">
            <v>95</v>
          </cell>
          <cell r="BJ111" t="str">
            <v>CORAL</v>
          </cell>
          <cell r="BK111" t="str">
            <v>Firm2</v>
          </cell>
          <cell r="BL111">
            <v>800</v>
          </cell>
          <cell r="BM111">
            <v>36650</v>
          </cell>
          <cell r="CW111">
            <v>95</v>
          </cell>
          <cell r="CX111" t="str">
            <v>CORAL</v>
          </cell>
          <cell r="CY111" t="str">
            <v>Firm2</v>
          </cell>
          <cell r="CZ111">
            <v>400</v>
          </cell>
          <cell r="DA111">
            <v>14400</v>
          </cell>
        </row>
        <row r="112">
          <cell r="AO112">
            <v>96</v>
          </cell>
          <cell r="AP112" t="str">
            <v>DUKE</v>
          </cell>
          <cell r="AQ112" t="str">
            <v>Firm2</v>
          </cell>
          <cell r="AY112">
            <v>96</v>
          </cell>
          <cell r="AZ112" t="str">
            <v>DUKE</v>
          </cell>
          <cell r="BA112" t="str">
            <v>Firm2</v>
          </cell>
          <cell r="BI112">
            <v>96</v>
          </cell>
          <cell r="BJ112" t="str">
            <v>DUKE</v>
          </cell>
          <cell r="BK112" t="str">
            <v>Firm2</v>
          </cell>
          <cell r="CW112">
            <v>96</v>
          </cell>
          <cell r="CX112" t="str">
            <v>DUKE</v>
          </cell>
          <cell r="CY112" t="str">
            <v>Firm2</v>
          </cell>
        </row>
        <row r="113">
          <cell r="AO113">
            <v>97</v>
          </cell>
          <cell r="AP113" t="str">
            <v>ENRON</v>
          </cell>
          <cell r="AQ113" t="str">
            <v>Firm2</v>
          </cell>
          <cell r="AY113">
            <v>97</v>
          </cell>
          <cell r="AZ113" t="str">
            <v>ENRON</v>
          </cell>
          <cell r="BA113" t="str">
            <v>Firm2</v>
          </cell>
          <cell r="BI113">
            <v>97</v>
          </cell>
          <cell r="BJ113" t="str">
            <v>ENRON</v>
          </cell>
          <cell r="BK113" t="str">
            <v>Firm2</v>
          </cell>
          <cell r="CW113">
            <v>97</v>
          </cell>
          <cell r="CX113" t="str">
            <v>ENRON</v>
          </cell>
          <cell r="CY113" t="str">
            <v>Firm2</v>
          </cell>
        </row>
        <row r="114">
          <cell r="AO114">
            <v>98</v>
          </cell>
          <cell r="AP114" t="str">
            <v>IDACORP</v>
          </cell>
          <cell r="AQ114" t="str">
            <v>Firm2</v>
          </cell>
          <cell r="AY114">
            <v>98</v>
          </cell>
          <cell r="AZ114" t="str">
            <v>IDACORP</v>
          </cell>
          <cell r="BA114" t="str">
            <v>Firm2</v>
          </cell>
          <cell r="BI114">
            <v>98</v>
          </cell>
          <cell r="BJ114" t="str">
            <v>IDACORP</v>
          </cell>
          <cell r="BK114" t="str">
            <v>Firm2</v>
          </cell>
          <cell r="CW114">
            <v>98</v>
          </cell>
          <cell r="CX114" t="str">
            <v>IDACORP</v>
          </cell>
          <cell r="CY114" t="str">
            <v>Firm2</v>
          </cell>
        </row>
        <row r="115">
          <cell r="AO115">
            <v>99</v>
          </cell>
          <cell r="AP115" t="str">
            <v>LADWP</v>
          </cell>
          <cell r="AQ115" t="str">
            <v>Firm2</v>
          </cell>
          <cell r="AY115">
            <v>99</v>
          </cell>
          <cell r="AZ115" t="str">
            <v>LADWP</v>
          </cell>
          <cell r="BA115" t="str">
            <v>Firm2</v>
          </cell>
          <cell r="BB115">
            <v>210</v>
          </cell>
          <cell r="BC115">
            <v>16715</v>
          </cell>
          <cell r="BI115">
            <v>99</v>
          </cell>
          <cell r="BJ115" t="str">
            <v>LADWP</v>
          </cell>
          <cell r="BK115" t="str">
            <v>Firm2</v>
          </cell>
          <cell r="BL115">
            <v>980</v>
          </cell>
          <cell r="BM115">
            <v>62900</v>
          </cell>
          <cell r="CW115">
            <v>99</v>
          </cell>
          <cell r="CX115" t="str">
            <v>LADWP</v>
          </cell>
          <cell r="CY115" t="str">
            <v>Firm2</v>
          </cell>
        </row>
        <row r="116">
          <cell r="AO116">
            <v>100</v>
          </cell>
          <cell r="AP116" t="str">
            <v>MIECO</v>
          </cell>
          <cell r="AQ116" t="str">
            <v>Firm2</v>
          </cell>
          <cell r="AY116">
            <v>100</v>
          </cell>
          <cell r="AZ116" t="str">
            <v>MIECO</v>
          </cell>
          <cell r="BA116" t="str">
            <v>Firm2</v>
          </cell>
          <cell r="BI116">
            <v>100</v>
          </cell>
          <cell r="BJ116" t="str">
            <v>MIECO</v>
          </cell>
          <cell r="BK116" t="str">
            <v>Firm2</v>
          </cell>
          <cell r="CW116">
            <v>100</v>
          </cell>
          <cell r="CX116" t="str">
            <v>MIECO</v>
          </cell>
          <cell r="CY116" t="str">
            <v>Firm2</v>
          </cell>
        </row>
        <row r="117">
          <cell r="AO117">
            <v>101</v>
          </cell>
          <cell r="AP117" t="str">
            <v>MIRANT</v>
          </cell>
          <cell r="AQ117" t="str">
            <v>Firm2</v>
          </cell>
          <cell r="AR117">
            <v>500</v>
          </cell>
          <cell r="AS117">
            <v>16500</v>
          </cell>
          <cell r="AY117">
            <v>101</v>
          </cell>
          <cell r="AZ117" t="str">
            <v>MIRANT</v>
          </cell>
          <cell r="BA117" t="str">
            <v>Firm2</v>
          </cell>
          <cell r="BB117">
            <v>50</v>
          </cell>
          <cell r="BC117">
            <v>1750</v>
          </cell>
          <cell r="BI117">
            <v>101</v>
          </cell>
          <cell r="BJ117" t="str">
            <v>MIRANT</v>
          </cell>
          <cell r="BK117" t="str">
            <v>Firm2</v>
          </cell>
          <cell r="CW117">
            <v>101</v>
          </cell>
          <cell r="CX117" t="str">
            <v>MIRANT</v>
          </cell>
          <cell r="CY117" t="str">
            <v>Firm2</v>
          </cell>
        </row>
        <row r="118">
          <cell r="AO118">
            <v>102</v>
          </cell>
          <cell r="AP118" t="str">
            <v>MORGAN</v>
          </cell>
          <cell r="AQ118" t="str">
            <v>Firm2</v>
          </cell>
          <cell r="AR118">
            <v>18816</v>
          </cell>
          <cell r="AS118">
            <v>701036</v>
          </cell>
          <cell r="AY118">
            <v>102</v>
          </cell>
          <cell r="AZ118" t="str">
            <v>MORGAN</v>
          </cell>
          <cell r="BA118" t="str">
            <v>Firm2</v>
          </cell>
          <cell r="BB118">
            <v>16360</v>
          </cell>
          <cell r="BC118">
            <v>805660</v>
          </cell>
          <cell r="BI118">
            <v>102</v>
          </cell>
          <cell r="BJ118" t="str">
            <v>MORGAN</v>
          </cell>
          <cell r="BK118" t="str">
            <v>Firm2</v>
          </cell>
          <cell r="BL118">
            <v>7232</v>
          </cell>
          <cell r="BM118">
            <v>408002</v>
          </cell>
          <cell r="CW118">
            <v>102</v>
          </cell>
          <cell r="CX118" t="str">
            <v>MORGAN</v>
          </cell>
          <cell r="CY118" t="str">
            <v>Firm2</v>
          </cell>
          <cell r="CZ118">
            <v>6520</v>
          </cell>
          <cell r="DA118">
            <v>229591</v>
          </cell>
        </row>
        <row r="119">
          <cell r="AO119">
            <v>103</v>
          </cell>
          <cell r="AP119" t="str">
            <v>PACIFICORP</v>
          </cell>
          <cell r="AQ119" t="str">
            <v>Firm2</v>
          </cell>
          <cell r="AY119">
            <v>103</v>
          </cell>
          <cell r="AZ119" t="str">
            <v>PACIFICORP</v>
          </cell>
          <cell r="BA119" t="str">
            <v>Firm2</v>
          </cell>
          <cell r="BI119">
            <v>103</v>
          </cell>
          <cell r="BJ119" t="str">
            <v>PACIFICORP</v>
          </cell>
          <cell r="BK119" t="str">
            <v>Firm2</v>
          </cell>
          <cell r="CW119">
            <v>103</v>
          </cell>
          <cell r="CX119" t="str">
            <v>PACIFICORP</v>
          </cell>
          <cell r="CY119" t="str">
            <v>Firm2</v>
          </cell>
          <cell r="CZ119">
            <v>400</v>
          </cell>
          <cell r="DA119">
            <v>15100</v>
          </cell>
        </row>
        <row r="120">
          <cell r="AO120">
            <v>104</v>
          </cell>
          <cell r="AP120" t="str">
            <v>PNM</v>
          </cell>
          <cell r="AQ120" t="str">
            <v>Firm2</v>
          </cell>
          <cell r="AR120">
            <v>15501</v>
          </cell>
          <cell r="AS120">
            <v>730122</v>
          </cell>
          <cell r="AY120">
            <v>104</v>
          </cell>
          <cell r="AZ120" t="str">
            <v>PNM</v>
          </cell>
          <cell r="BA120" t="str">
            <v>Firm2</v>
          </cell>
          <cell r="BB120">
            <v>16750</v>
          </cell>
          <cell r="BC120">
            <v>871858</v>
          </cell>
          <cell r="BI120">
            <v>104</v>
          </cell>
          <cell r="BJ120" t="str">
            <v>PNM</v>
          </cell>
          <cell r="BK120" t="str">
            <v>Firm2</v>
          </cell>
          <cell r="BL120">
            <v>22722</v>
          </cell>
          <cell r="BM120">
            <v>1387746</v>
          </cell>
          <cell r="CW120">
            <v>104</v>
          </cell>
          <cell r="CX120" t="str">
            <v>PNM</v>
          </cell>
          <cell r="CY120" t="str">
            <v>Firm2</v>
          </cell>
          <cell r="CZ120">
            <v>7115</v>
          </cell>
          <cell r="DA120">
            <v>253260</v>
          </cell>
        </row>
        <row r="121">
          <cell r="AO121">
            <v>105</v>
          </cell>
          <cell r="AP121" t="str">
            <v>POWERX</v>
          </cell>
          <cell r="AQ121" t="str">
            <v>Firm2</v>
          </cell>
          <cell r="AR121">
            <v>91</v>
          </cell>
          <cell r="AS121">
            <v>5915</v>
          </cell>
          <cell r="AY121">
            <v>105</v>
          </cell>
          <cell r="AZ121" t="str">
            <v>POWERX</v>
          </cell>
          <cell r="BA121" t="str">
            <v>Firm2</v>
          </cell>
          <cell r="BI121">
            <v>105</v>
          </cell>
          <cell r="BJ121" t="str">
            <v>POWERX</v>
          </cell>
          <cell r="BK121" t="str">
            <v>Firm2</v>
          </cell>
          <cell r="BL121">
            <v>15</v>
          </cell>
          <cell r="BM121">
            <v>1125</v>
          </cell>
          <cell r="CW121">
            <v>105</v>
          </cell>
          <cell r="CX121" t="str">
            <v>POWERX</v>
          </cell>
          <cell r="CY121" t="str">
            <v>Firm2</v>
          </cell>
        </row>
        <row r="122">
          <cell r="AO122">
            <v>106</v>
          </cell>
          <cell r="AP122" t="str">
            <v>PPM</v>
          </cell>
          <cell r="AQ122" t="str">
            <v>Firm2</v>
          </cell>
          <cell r="AR122">
            <v>220</v>
          </cell>
          <cell r="AS122">
            <v>9460</v>
          </cell>
          <cell r="AY122">
            <v>106</v>
          </cell>
          <cell r="AZ122" t="str">
            <v>PPM</v>
          </cell>
          <cell r="BA122" t="str">
            <v>Firm2</v>
          </cell>
          <cell r="BB122">
            <v>1170</v>
          </cell>
          <cell r="BC122">
            <v>48530</v>
          </cell>
          <cell r="BI122">
            <v>106</v>
          </cell>
          <cell r="BJ122" t="str">
            <v>PPM</v>
          </cell>
          <cell r="BK122" t="str">
            <v>Firm2</v>
          </cell>
          <cell r="BL122">
            <v>900</v>
          </cell>
          <cell r="BM122">
            <v>57200</v>
          </cell>
          <cell r="CW122">
            <v>106</v>
          </cell>
          <cell r="CX122" t="str">
            <v>PPM</v>
          </cell>
          <cell r="CY122" t="str">
            <v>Firm2</v>
          </cell>
        </row>
        <row r="123">
          <cell r="AO123">
            <v>107</v>
          </cell>
          <cell r="AP123" t="str">
            <v>PSCO</v>
          </cell>
          <cell r="AQ123" t="str">
            <v>Firm2</v>
          </cell>
          <cell r="AR123">
            <v>160</v>
          </cell>
          <cell r="AS123">
            <v>7200</v>
          </cell>
          <cell r="AY123">
            <v>107</v>
          </cell>
          <cell r="AZ123" t="str">
            <v>PSCO</v>
          </cell>
          <cell r="BA123" t="str">
            <v>Firm2</v>
          </cell>
          <cell r="BB123">
            <v>1000</v>
          </cell>
          <cell r="BC123">
            <v>21200</v>
          </cell>
          <cell r="BI123">
            <v>107</v>
          </cell>
          <cell r="BJ123" t="str">
            <v>PSCO</v>
          </cell>
          <cell r="BK123" t="str">
            <v>Firm2</v>
          </cell>
          <cell r="BL123">
            <v>400</v>
          </cell>
          <cell r="BM123">
            <v>12400</v>
          </cell>
          <cell r="CW123">
            <v>107</v>
          </cell>
          <cell r="CX123" t="str">
            <v>PSCO</v>
          </cell>
          <cell r="CY123" t="str">
            <v>Firm2</v>
          </cell>
        </row>
        <row r="124">
          <cell r="AO124">
            <v>108</v>
          </cell>
          <cell r="AP124" t="str">
            <v>SCE</v>
          </cell>
          <cell r="AQ124" t="str">
            <v>Firm2</v>
          </cell>
          <cell r="AY124">
            <v>108</v>
          </cell>
          <cell r="AZ124" t="str">
            <v>SCE</v>
          </cell>
          <cell r="BA124" t="str">
            <v>Firm2</v>
          </cell>
          <cell r="BI124">
            <v>108</v>
          </cell>
          <cell r="BJ124" t="str">
            <v>SCE</v>
          </cell>
          <cell r="BK124" t="str">
            <v>Firm2</v>
          </cell>
          <cell r="CW124">
            <v>108</v>
          </cell>
          <cell r="CX124" t="str">
            <v>SCE</v>
          </cell>
          <cell r="CY124" t="str">
            <v>Firm2</v>
          </cell>
        </row>
        <row r="125">
          <cell r="AO125">
            <v>109</v>
          </cell>
          <cell r="AP125" t="str">
            <v>SEMPRA</v>
          </cell>
          <cell r="AQ125" t="str">
            <v>Firm2</v>
          </cell>
          <cell r="AR125">
            <v>621</v>
          </cell>
          <cell r="AS125">
            <v>25895</v>
          </cell>
          <cell r="AY125">
            <v>109</v>
          </cell>
          <cell r="AZ125" t="str">
            <v>SEMPRA</v>
          </cell>
          <cell r="BA125" t="str">
            <v>Firm2</v>
          </cell>
          <cell r="BB125">
            <v>1534</v>
          </cell>
          <cell r="BC125">
            <v>80235</v>
          </cell>
          <cell r="BI125">
            <v>109</v>
          </cell>
          <cell r="BJ125" t="str">
            <v>SEMPRA</v>
          </cell>
          <cell r="BK125" t="str">
            <v>Firm2</v>
          </cell>
          <cell r="BL125">
            <v>820</v>
          </cell>
          <cell r="BM125">
            <v>37080</v>
          </cell>
          <cell r="CW125">
            <v>109</v>
          </cell>
          <cell r="CX125" t="str">
            <v>SEMPRA</v>
          </cell>
          <cell r="CY125" t="str">
            <v>Firm2</v>
          </cell>
          <cell r="CZ125">
            <v>1085</v>
          </cell>
          <cell r="DA125">
            <v>37225</v>
          </cell>
        </row>
        <row r="126">
          <cell r="AO126">
            <v>110</v>
          </cell>
          <cell r="AP126" t="str">
            <v>SPS</v>
          </cell>
          <cell r="AQ126" t="str">
            <v>Firm2</v>
          </cell>
          <cell r="AR126">
            <v>30559</v>
          </cell>
          <cell r="AS126">
            <v>777077</v>
          </cell>
          <cell r="AY126">
            <v>110</v>
          </cell>
          <cell r="AZ126" t="str">
            <v>SPS</v>
          </cell>
          <cell r="BA126" t="str">
            <v>Firm2</v>
          </cell>
          <cell r="BB126">
            <v>46410</v>
          </cell>
          <cell r="BC126">
            <v>1152365</v>
          </cell>
          <cell r="BI126">
            <v>110</v>
          </cell>
          <cell r="BJ126" t="str">
            <v>SPS</v>
          </cell>
          <cell r="BK126" t="str">
            <v>Firm3</v>
          </cell>
          <cell r="BL126">
            <v>51315</v>
          </cell>
          <cell r="BM126">
            <v>1764328</v>
          </cell>
          <cell r="CW126">
            <v>110</v>
          </cell>
          <cell r="CX126" t="str">
            <v>SPS</v>
          </cell>
          <cell r="CY126" t="str">
            <v>Firm2</v>
          </cell>
          <cell r="CZ126">
            <v>40893</v>
          </cell>
          <cell r="DA126">
            <v>968592</v>
          </cell>
        </row>
        <row r="127">
          <cell r="AO127">
            <v>111</v>
          </cell>
          <cell r="AP127" t="str">
            <v>SPS</v>
          </cell>
          <cell r="AQ127" t="str">
            <v>Firm2-Fuel Adj</v>
          </cell>
          <cell r="AY127">
            <v>111</v>
          </cell>
          <cell r="AZ127" t="str">
            <v>SPS</v>
          </cell>
          <cell r="BA127" t="str">
            <v>Firm2-Fuel Adj</v>
          </cell>
          <cell r="BC127">
            <v>40687</v>
          </cell>
          <cell r="BI127">
            <v>111</v>
          </cell>
          <cell r="BJ127" t="str">
            <v>SPS</v>
          </cell>
          <cell r="BK127" t="str">
            <v>Firm2-Fuel Adj</v>
          </cell>
          <cell r="BM127">
            <v>148434</v>
          </cell>
          <cell r="CW127">
            <v>111</v>
          </cell>
          <cell r="CX127" t="str">
            <v>SPS</v>
          </cell>
          <cell r="CY127" t="str">
            <v>Firm2-Fuel Adj</v>
          </cell>
          <cell r="DA127">
            <v>49712</v>
          </cell>
        </row>
        <row r="128">
          <cell r="AO128">
            <v>112</v>
          </cell>
          <cell r="AP128" t="str">
            <v>SRP</v>
          </cell>
          <cell r="AQ128" t="str">
            <v>Firm2</v>
          </cell>
          <cell r="AR128">
            <v>40</v>
          </cell>
          <cell r="AS128">
            <v>2400</v>
          </cell>
          <cell r="AY128">
            <v>112</v>
          </cell>
          <cell r="AZ128" t="str">
            <v>SRP</v>
          </cell>
          <cell r="BA128" t="str">
            <v>Firm2</v>
          </cell>
          <cell r="BB128">
            <v>460</v>
          </cell>
          <cell r="BC128">
            <v>22880</v>
          </cell>
          <cell r="BI128">
            <v>112</v>
          </cell>
          <cell r="BJ128" t="str">
            <v>SRP</v>
          </cell>
          <cell r="BK128" t="str">
            <v>Firm2</v>
          </cell>
          <cell r="BL128">
            <v>970</v>
          </cell>
          <cell r="BM128">
            <v>60470</v>
          </cell>
          <cell r="CW128">
            <v>112</v>
          </cell>
          <cell r="CX128" t="str">
            <v>SRP</v>
          </cell>
          <cell r="CY128" t="str">
            <v>Firm2</v>
          </cell>
          <cell r="CZ128">
            <v>100</v>
          </cell>
          <cell r="DA128">
            <v>3880</v>
          </cell>
        </row>
        <row r="129">
          <cell r="AO129">
            <v>113</v>
          </cell>
          <cell r="AP129" t="str">
            <v>TRANSALTA</v>
          </cell>
          <cell r="AQ129" t="str">
            <v>Firm2</v>
          </cell>
          <cell r="AY129">
            <v>113</v>
          </cell>
          <cell r="AZ129" t="str">
            <v>TRANSALTA</v>
          </cell>
          <cell r="BA129" t="str">
            <v>Firm2</v>
          </cell>
          <cell r="BI129">
            <v>113</v>
          </cell>
          <cell r="BJ129" t="str">
            <v>TRANSALTA</v>
          </cell>
          <cell r="BK129" t="str">
            <v>Firm2</v>
          </cell>
          <cell r="CW129">
            <v>113</v>
          </cell>
          <cell r="CX129" t="str">
            <v>TRANSALTA</v>
          </cell>
          <cell r="CY129" t="str">
            <v>Firm2</v>
          </cell>
          <cell r="CZ129">
            <v>400</v>
          </cell>
          <cell r="DA129">
            <v>14400</v>
          </cell>
        </row>
        <row r="130">
          <cell r="AO130">
            <v>114</v>
          </cell>
          <cell r="AP130" t="str">
            <v>TRISTATE</v>
          </cell>
          <cell r="AQ130" t="str">
            <v>Firm2</v>
          </cell>
          <cell r="AR130">
            <v>7280</v>
          </cell>
          <cell r="AS130">
            <v>391310</v>
          </cell>
          <cell r="AY130">
            <v>114</v>
          </cell>
          <cell r="AZ130" t="str">
            <v>TRISTATE</v>
          </cell>
          <cell r="BA130" t="str">
            <v>Firm2</v>
          </cell>
          <cell r="BB130">
            <v>23315</v>
          </cell>
          <cell r="BC130">
            <v>1063766</v>
          </cell>
          <cell r="BI130">
            <v>114</v>
          </cell>
          <cell r="BJ130" t="str">
            <v>TRISTATE</v>
          </cell>
          <cell r="BK130" t="str">
            <v>Firm2</v>
          </cell>
          <cell r="BL130">
            <v>6520</v>
          </cell>
          <cell r="BM130">
            <v>423630</v>
          </cell>
          <cell r="CW130">
            <v>114</v>
          </cell>
          <cell r="CX130" t="str">
            <v>TRISTATE</v>
          </cell>
          <cell r="CY130" t="str">
            <v>Firm2</v>
          </cell>
          <cell r="CZ130">
            <v>200</v>
          </cell>
          <cell r="DA130">
            <v>4050</v>
          </cell>
        </row>
        <row r="131">
          <cell r="AO131">
            <v>115</v>
          </cell>
          <cell r="AP131" t="str">
            <v>WAPA</v>
          </cell>
          <cell r="AQ131" t="str">
            <v>Firm2</v>
          </cell>
          <cell r="AR131">
            <v>175</v>
          </cell>
          <cell r="AS131">
            <v>9750</v>
          </cell>
          <cell r="AY131">
            <v>115</v>
          </cell>
          <cell r="AZ131" t="str">
            <v>WAPA</v>
          </cell>
          <cell r="BA131" t="str">
            <v>Firm2</v>
          </cell>
          <cell r="BB131">
            <v>730</v>
          </cell>
          <cell r="BC131">
            <v>38070</v>
          </cell>
          <cell r="BI131">
            <v>115</v>
          </cell>
          <cell r="BJ131" t="str">
            <v>WAPA</v>
          </cell>
          <cell r="BK131" t="str">
            <v>Firm2</v>
          </cell>
          <cell r="BL131">
            <v>600</v>
          </cell>
          <cell r="BM131">
            <v>27900</v>
          </cell>
          <cell r="CW131">
            <v>115</v>
          </cell>
          <cell r="CX131" t="str">
            <v>WAPA</v>
          </cell>
          <cell r="CY131" t="str">
            <v>Firm2</v>
          </cell>
        </row>
        <row r="132">
          <cell r="AO132">
            <v>116</v>
          </cell>
          <cell r="AP132" t="str">
            <v>WILLIAMS</v>
          </cell>
          <cell r="AQ132" t="str">
            <v>Firm2</v>
          </cell>
          <cell r="AY132">
            <v>116</v>
          </cell>
          <cell r="AZ132" t="str">
            <v>WILLIAMS</v>
          </cell>
          <cell r="BA132" t="str">
            <v>Firm2</v>
          </cell>
          <cell r="BI132">
            <v>116</v>
          </cell>
          <cell r="BJ132" t="str">
            <v>WILLIAMS</v>
          </cell>
          <cell r="BK132" t="str">
            <v>Firm2</v>
          </cell>
          <cell r="CW132">
            <v>116</v>
          </cell>
          <cell r="CX132" t="str">
            <v>WILLIAMS</v>
          </cell>
          <cell r="CY132" t="str">
            <v>Firm2</v>
          </cell>
        </row>
        <row r="133">
          <cell r="AO133">
            <v>117</v>
          </cell>
          <cell r="AP133" t="str">
            <v>SUBTOTAL FIRM 2</v>
          </cell>
          <cell r="AR133">
            <v>94621</v>
          </cell>
          <cell r="AS133">
            <v>3718682</v>
          </cell>
          <cell r="AY133">
            <v>117</v>
          </cell>
          <cell r="AZ133" t="str">
            <v>SUBTOTAL FIRM 2</v>
          </cell>
          <cell r="BB133">
            <v>126832</v>
          </cell>
          <cell r="BC133">
            <v>5160363</v>
          </cell>
          <cell r="BI133">
            <v>117</v>
          </cell>
          <cell r="BJ133" t="str">
            <v>SUBTOTAL FIRM 2</v>
          </cell>
          <cell r="BL133">
            <v>99429</v>
          </cell>
          <cell r="BM133">
            <v>4755530</v>
          </cell>
          <cell r="CW133">
            <v>117</v>
          </cell>
          <cell r="CX133" t="str">
            <v>SUBTOTAL FIRM 2</v>
          </cell>
          <cell r="CZ133">
            <v>105483</v>
          </cell>
          <cell r="DA133">
            <v>3461362</v>
          </cell>
        </row>
        <row r="134">
          <cell r="AO134">
            <v>118</v>
          </cell>
          <cell r="AP134" t="str">
            <v>APS</v>
          </cell>
          <cell r="AQ134" t="str">
            <v>Non-Firm</v>
          </cell>
          <cell r="AR134">
            <v>1118</v>
          </cell>
          <cell r="AS134">
            <v>43400</v>
          </cell>
          <cell r="AY134">
            <v>118</v>
          </cell>
          <cell r="AZ134" t="str">
            <v>APS</v>
          </cell>
          <cell r="BA134" t="str">
            <v>Non-Firm</v>
          </cell>
          <cell r="BB134">
            <v>540</v>
          </cell>
          <cell r="BC134">
            <v>21890</v>
          </cell>
          <cell r="BI134">
            <v>118</v>
          </cell>
          <cell r="BJ134" t="str">
            <v>APS</v>
          </cell>
          <cell r="BK134" t="str">
            <v>Non-Firm</v>
          </cell>
          <cell r="BL134">
            <v>595</v>
          </cell>
          <cell r="BM134">
            <v>32325</v>
          </cell>
          <cell r="CW134">
            <v>118</v>
          </cell>
          <cell r="CX134" t="str">
            <v>APS</v>
          </cell>
          <cell r="CY134" t="str">
            <v>Non-Firm</v>
          </cell>
          <cell r="CZ134">
            <v>230</v>
          </cell>
          <cell r="DA134">
            <v>6570</v>
          </cell>
        </row>
        <row r="135">
          <cell r="AO135">
            <v>119</v>
          </cell>
          <cell r="AP135" t="str">
            <v>CALPINE</v>
          </cell>
          <cell r="AQ135" t="str">
            <v>Non-Firm</v>
          </cell>
          <cell r="AY135">
            <v>119</v>
          </cell>
          <cell r="AZ135" t="str">
            <v>CALPINE</v>
          </cell>
          <cell r="BA135" t="str">
            <v>Non-Firm</v>
          </cell>
          <cell r="BI135">
            <v>119</v>
          </cell>
          <cell r="BJ135" t="str">
            <v>CALPINE</v>
          </cell>
          <cell r="BK135" t="str">
            <v>Non-Firm</v>
          </cell>
          <cell r="CW135">
            <v>119</v>
          </cell>
          <cell r="CX135" t="str">
            <v>CALPINE</v>
          </cell>
          <cell r="CY135" t="str">
            <v>Non-Firm</v>
          </cell>
        </row>
        <row r="136">
          <cell r="AO136">
            <v>120</v>
          </cell>
          <cell r="AP136" t="str">
            <v xml:space="preserve">IID </v>
          </cell>
          <cell r="AQ136" t="str">
            <v>Non-Firm</v>
          </cell>
          <cell r="AY136">
            <v>120</v>
          </cell>
          <cell r="AZ136" t="str">
            <v xml:space="preserve">IID </v>
          </cell>
          <cell r="BA136" t="str">
            <v>Non-Firm</v>
          </cell>
          <cell r="BI136">
            <v>120</v>
          </cell>
          <cell r="BJ136" t="str">
            <v xml:space="preserve">IID </v>
          </cell>
          <cell r="BK136" t="str">
            <v>Non-Firm</v>
          </cell>
          <cell r="CW136">
            <v>120</v>
          </cell>
          <cell r="CX136" t="str">
            <v xml:space="preserve">IID </v>
          </cell>
          <cell r="CY136" t="str">
            <v>Non-Firm</v>
          </cell>
        </row>
        <row r="137">
          <cell r="AO137">
            <v>121</v>
          </cell>
          <cell r="AP137" t="str">
            <v>LADWP</v>
          </cell>
          <cell r="AQ137" t="str">
            <v>Non-Firm</v>
          </cell>
          <cell r="AR137">
            <v>75</v>
          </cell>
          <cell r="AS137">
            <v>4875</v>
          </cell>
          <cell r="AY137">
            <v>121</v>
          </cell>
          <cell r="AZ137" t="str">
            <v>LADWP</v>
          </cell>
          <cell r="BA137" t="str">
            <v>Non-Firm</v>
          </cell>
          <cell r="BI137">
            <v>121</v>
          </cell>
          <cell r="BJ137" t="str">
            <v>LADWP</v>
          </cell>
          <cell r="BK137" t="str">
            <v>Non-Firm</v>
          </cell>
          <cell r="BL137">
            <v>280</v>
          </cell>
          <cell r="BM137">
            <v>18580</v>
          </cell>
          <cell r="CW137">
            <v>121</v>
          </cell>
          <cell r="CX137" t="str">
            <v>LADWP</v>
          </cell>
          <cell r="CY137" t="str">
            <v>Non-Firm</v>
          </cell>
        </row>
        <row r="138">
          <cell r="AO138">
            <v>122</v>
          </cell>
          <cell r="AP138" t="str">
            <v>MORGAN</v>
          </cell>
          <cell r="AQ138" t="str">
            <v>Non-Firm</v>
          </cell>
          <cell r="AY138">
            <v>122</v>
          </cell>
          <cell r="AZ138" t="str">
            <v>MORGAN</v>
          </cell>
          <cell r="BA138" t="str">
            <v>Non-Firm</v>
          </cell>
          <cell r="BI138">
            <v>122</v>
          </cell>
          <cell r="BJ138" t="str">
            <v>MORGAN</v>
          </cell>
          <cell r="BK138" t="str">
            <v>Non-Firm</v>
          </cell>
          <cell r="CW138">
            <v>122</v>
          </cell>
          <cell r="CX138" t="str">
            <v>MORGAN</v>
          </cell>
          <cell r="CY138" t="str">
            <v>Non-Firm</v>
          </cell>
        </row>
        <row r="139">
          <cell r="AO139">
            <v>123</v>
          </cell>
          <cell r="AP139" t="str">
            <v>PACIFICORP</v>
          </cell>
          <cell r="AQ139" t="str">
            <v>Non-Firm</v>
          </cell>
          <cell r="AY139">
            <v>123</v>
          </cell>
          <cell r="AZ139" t="str">
            <v>PACIFICORP</v>
          </cell>
          <cell r="BA139" t="str">
            <v>Non-Firm</v>
          </cell>
          <cell r="BI139">
            <v>123</v>
          </cell>
          <cell r="BJ139" t="str">
            <v>PACIFICORP</v>
          </cell>
          <cell r="BK139" t="str">
            <v>Non-Firm</v>
          </cell>
          <cell r="CW139">
            <v>123</v>
          </cell>
          <cell r="CX139" t="str">
            <v>PACIFICORP</v>
          </cell>
          <cell r="CY139" t="str">
            <v>Non-Firm</v>
          </cell>
          <cell r="CZ139">
            <v>225</v>
          </cell>
          <cell r="DA139">
            <v>8100</v>
          </cell>
        </row>
        <row r="140">
          <cell r="AO140">
            <v>124</v>
          </cell>
          <cell r="AP140" t="str">
            <v>PINWEST</v>
          </cell>
          <cell r="AQ140" t="str">
            <v>Non-Firm</v>
          </cell>
          <cell r="AY140">
            <v>124</v>
          </cell>
          <cell r="AZ140" t="str">
            <v>PINWEST</v>
          </cell>
          <cell r="BA140" t="str">
            <v>Non-Firm</v>
          </cell>
          <cell r="BI140">
            <v>124</v>
          </cell>
          <cell r="BJ140" t="str">
            <v>PINWEST</v>
          </cell>
          <cell r="BK140" t="str">
            <v>Non-Firm</v>
          </cell>
          <cell r="CW140">
            <v>124</v>
          </cell>
          <cell r="CX140" t="str">
            <v>PINWEST</v>
          </cell>
          <cell r="CY140" t="str">
            <v>Non-Firm</v>
          </cell>
        </row>
        <row r="141">
          <cell r="AO141">
            <v>125</v>
          </cell>
          <cell r="AP141" t="str">
            <v>PNM</v>
          </cell>
          <cell r="AQ141" t="str">
            <v>Non-Firm</v>
          </cell>
          <cell r="AR141">
            <v>1205</v>
          </cell>
          <cell r="AS141">
            <v>40430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3066</v>
          </cell>
          <cell r="BC141">
            <v>118747</v>
          </cell>
          <cell r="BI141">
            <v>125</v>
          </cell>
          <cell r="BJ141" t="str">
            <v>PNM</v>
          </cell>
          <cell r="BK141" t="str">
            <v>Non-Firm</v>
          </cell>
          <cell r="BL141">
            <v>2122</v>
          </cell>
          <cell r="BM141">
            <v>80499</v>
          </cell>
          <cell r="CW141">
            <v>125</v>
          </cell>
          <cell r="CX141" t="str">
            <v>PNM</v>
          </cell>
          <cell r="CY141" t="str">
            <v>Non-Firm</v>
          </cell>
          <cell r="CZ141">
            <v>2779</v>
          </cell>
          <cell r="DA141">
            <v>83175</v>
          </cell>
        </row>
        <row r="142">
          <cell r="AO142">
            <v>126</v>
          </cell>
          <cell r="AP142" t="str">
            <v>PPM</v>
          </cell>
          <cell r="AQ142" t="str">
            <v>Non-Firm</v>
          </cell>
          <cell r="AR142">
            <v>253</v>
          </cell>
          <cell r="AS142">
            <v>8865</v>
          </cell>
          <cell r="AY142">
            <v>126</v>
          </cell>
          <cell r="AZ142" t="str">
            <v>PPM</v>
          </cell>
          <cell r="BA142" t="str">
            <v>Non-Firm</v>
          </cell>
          <cell r="BB142">
            <v>2935</v>
          </cell>
          <cell r="BC142">
            <v>123245</v>
          </cell>
          <cell r="BI142">
            <v>126</v>
          </cell>
          <cell r="BJ142" t="str">
            <v>PPM</v>
          </cell>
          <cell r="BK142" t="str">
            <v>Non-Firm</v>
          </cell>
          <cell r="BL142">
            <v>1785</v>
          </cell>
          <cell r="BM142">
            <v>84580</v>
          </cell>
          <cell r="CW142">
            <v>126</v>
          </cell>
          <cell r="CX142" t="str">
            <v>PPM</v>
          </cell>
          <cell r="CY142" t="str">
            <v>Non-Firm</v>
          </cell>
        </row>
        <row r="143">
          <cell r="AO143">
            <v>127</v>
          </cell>
          <cell r="AP143" t="str">
            <v>SRP</v>
          </cell>
          <cell r="AQ143" t="str">
            <v>Non-Firm</v>
          </cell>
          <cell r="AR143">
            <v>851</v>
          </cell>
          <cell r="AS143">
            <v>45577</v>
          </cell>
          <cell r="AY143">
            <v>127</v>
          </cell>
          <cell r="AZ143" t="str">
            <v>SRP</v>
          </cell>
          <cell r="BA143" t="str">
            <v>Non-Firm</v>
          </cell>
          <cell r="BB143">
            <v>1950</v>
          </cell>
          <cell r="BC143">
            <v>91085</v>
          </cell>
          <cell r="BI143">
            <v>127</v>
          </cell>
          <cell r="BJ143" t="str">
            <v>SRP</v>
          </cell>
          <cell r="BK143" t="str">
            <v>Non-Firm</v>
          </cell>
          <cell r="BL143">
            <v>2833</v>
          </cell>
          <cell r="BM143">
            <v>153175</v>
          </cell>
          <cell r="CW143">
            <v>127</v>
          </cell>
          <cell r="CX143" t="str">
            <v>SRP</v>
          </cell>
          <cell r="CY143" t="str">
            <v>Non-Firm</v>
          </cell>
          <cell r="CZ143">
            <v>235</v>
          </cell>
          <cell r="DA143">
            <v>10355</v>
          </cell>
        </row>
        <row r="144">
          <cell r="AO144">
            <v>128</v>
          </cell>
          <cell r="AP144" t="str">
            <v>TEP</v>
          </cell>
          <cell r="AQ144" t="str">
            <v>Non-Firm</v>
          </cell>
          <cell r="AR144">
            <v>185</v>
          </cell>
          <cell r="AS144">
            <v>2960</v>
          </cell>
          <cell r="AY144">
            <v>128</v>
          </cell>
          <cell r="AZ144" t="str">
            <v>TEP</v>
          </cell>
          <cell r="BA144" t="str">
            <v>Non-Firm</v>
          </cell>
          <cell r="BI144">
            <v>128</v>
          </cell>
          <cell r="BJ144" t="str">
            <v>TEP</v>
          </cell>
          <cell r="BK144" t="str">
            <v>Non-Firm</v>
          </cell>
          <cell r="CW144">
            <v>128</v>
          </cell>
          <cell r="CX144" t="str">
            <v>TEP</v>
          </cell>
          <cell r="CY144" t="str">
            <v>Non-Firm</v>
          </cell>
        </row>
        <row r="145"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  <cell r="BB145">
            <v>35</v>
          </cell>
          <cell r="BC145">
            <v>1330</v>
          </cell>
          <cell r="BI145">
            <v>129</v>
          </cell>
          <cell r="BJ145" t="str">
            <v>TRISTATE</v>
          </cell>
          <cell r="BK145" t="str">
            <v>Non-Firm</v>
          </cell>
          <cell r="BL145">
            <v>45</v>
          </cell>
          <cell r="BM145">
            <v>2125</v>
          </cell>
          <cell r="CW145">
            <v>129</v>
          </cell>
          <cell r="CX145" t="str">
            <v>TRISTATE</v>
          </cell>
          <cell r="CY145" t="str">
            <v>Non-Firm</v>
          </cell>
        </row>
        <row r="146">
          <cell r="AO146">
            <v>130</v>
          </cell>
          <cell r="AP146" t="str">
            <v>WAPA</v>
          </cell>
          <cell r="AQ146" t="str">
            <v>Non-Firm</v>
          </cell>
          <cell r="AR146">
            <v>80</v>
          </cell>
          <cell r="AS146">
            <v>3840</v>
          </cell>
          <cell r="AY146">
            <v>130</v>
          </cell>
          <cell r="AZ146" t="str">
            <v>WAPA</v>
          </cell>
          <cell r="BA146" t="str">
            <v>Non-Firm</v>
          </cell>
          <cell r="BI146">
            <v>130</v>
          </cell>
          <cell r="BJ146" t="str">
            <v>WAPA</v>
          </cell>
          <cell r="BK146" t="str">
            <v>Non-Firm</v>
          </cell>
          <cell r="CW146">
            <v>130</v>
          </cell>
          <cell r="CX146" t="str">
            <v>WAPA</v>
          </cell>
          <cell r="CY146" t="str">
            <v>Non-Firm</v>
          </cell>
        </row>
        <row r="147">
          <cell r="AO147">
            <v>131</v>
          </cell>
          <cell r="AP147" t="str">
            <v>SUBTOTAL NON-FIRM</v>
          </cell>
          <cell r="AR147">
            <v>3767</v>
          </cell>
          <cell r="AS147">
            <v>149947</v>
          </cell>
          <cell r="AY147">
            <v>131</v>
          </cell>
          <cell r="AZ147" t="str">
            <v>SUBTOTAL NON-FIRM</v>
          </cell>
          <cell r="BB147">
            <v>8526</v>
          </cell>
          <cell r="BC147">
            <v>356297</v>
          </cell>
          <cell r="BI147">
            <v>131</v>
          </cell>
          <cell r="BJ147" t="str">
            <v>SUBTOTAL NON-FIRM</v>
          </cell>
          <cell r="BL147">
            <v>7660</v>
          </cell>
          <cell r="BM147">
            <v>371284</v>
          </cell>
          <cell r="CW147">
            <v>131</v>
          </cell>
          <cell r="CX147" t="str">
            <v>SUBTOTAL NON-FIRM</v>
          </cell>
          <cell r="CZ147">
            <v>3469</v>
          </cell>
          <cell r="DA147">
            <v>108200</v>
          </cell>
        </row>
        <row r="148">
          <cell r="AO148">
            <v>132</v>
          </cell>
          <cell r="AP148" t="str">
            <v>AEPCO</v>
          </cell>
          <cell r="AQ148" t="str">
            <v>SRSG Emerg Assist</v>
          </cell>
          <cell r="AY148">
            <v>132</v>
          </cell>
          <cell r="AZ148" t="str">
            <v>AEPCO</v>
          </cell>
          <cell r="BA148" t="str">
            <v>SRSG Emerg Assist</v>
          </cell>
          <cell r="BI148">
            <v>132</v>
          </cell>
          <cell r="BJ148" t="str">
            <v>AEPCO</v>
          </cell>
          <cell r="BK148" t="str">
            <v>SRSG Emerg Assist</v>
          </cell>
          <cell r="BL148">
            <v>36</v>
          </cell>
          <cell r="BM148">
            <v>1136</v>
          </cell>
          <cell r="CW148">
            <v>132</v>
          </cell>
          <cell r="CX148" t="str">
            <v>AEPCO</v>
          </cell>
          <cell r="CY148" t="str">
            <v>SRSG Emerg Assist</v>
          </cell>
        </row>
        <row r="149">
          <cell r="AO149">
            <v>133</v>
          </cell>
          <cell r="AP149" t="str">
            <v>APS</v>
          </cell>
          <cell r="AQ149" t="str">
            <v>SRSG Emerg Assist</v>
          </cell>
          <cell r="AY149">
            <v>133</v>
          </cell>
          <cell r="AZ149" t="str">
            <v>APS</v>
          </cell>
          <cell r="BA149" t="str">
            <v>SRSG Emerg Assist</v>
          </cell>
          <cell r="BI149">
            <v>133</v>
          </cell>
          <cell r="BJ149" t="str">
            <v>APS</v>
          </cell>
          <cell r="BK149" t="str">
            <v>SRSG Emerg Assist</v>
          </cell>
          <cell r="CW149">
            <v>133</v>
          </cell>
          <cell r="CX149" t="str">
            <v>APS</v>
          </cell>
          <cell r="CY149" t="str">
            <v>SRSG Emerg Assist</v>
          </cell>
        </row>
        <row r="150">
          <cell r="AO150">
            <v>134</v>
          </cell>
          <cell r="AP150" t="str">
            <v>DUKE</v>
          </cell>
          <cell r="AQ150" t="str">
            <v>SRSG Emerg Assist</v>
          </cell>
          <cell r="AY150">
            <v>134</v>
          </cell>
          <cell r="AZ150" t="str">
            <v>DUKE</v>
          </cell>
          <cell r="BA150" t="str">
            <v>SRSG Emerg Assist</v>
          </cell>
          <cell r="BI150">
            <v>134</v>
          </cell>
          <cell r="BJ150" t="str">
            <v>DUKE</v>
          </cell>
          <cell r="BK150" t="str">
            <v>SRSG Emerg Assist</v>
          </cell>
          <cell r="BL150">
            <v>58</v>
          </cell>
          <cell r="BM150">
            <v>3799</v>
          </cell>
          <cell r="CW150">
            <v>134</v>
          </cell>
          <cell r="CX150" t="str">
            <v>DUKE</v>
          </cell>
          <cell r="CY150" t="str">
            <v>SRSG Emerg Assist</v>
          </cell>
        </row>
        <row r="151">
          <cell r="AO151">
            <v>135</v>
          </cell>
          <cell r="AP151" t="str">
            <v>FARM</v>
          </cell>
          <cell r="AQ151" t="str">
            <v>SRSG Emerg Assist</v>
          </cell>
          <cell r="AY151">
            <v>135</v>
          </cell>
          <cell r="AZ151" t="str">
            <v>FARM</v>
          </cell>
          <cell r="BA151" t="str">
            <v>SRSG Emerg Assist</v>
          </cell>
          <cell r="BI151">
            <v>135</v>
          </cell>
          <cell r="BJ151" t="str">
            <v>FARM</v>
          </cell>
          <cell r="BK151" t="str">
            <v>SRSG Emerg Assist</v>
          </cell>
          <cell r="BL151">
            <v>10</v>
          </cell>
          <cell r="BM151">
            <v>300</v>
          </cell>
          <cell r="CW151">
            <v>135</v>
          </cell>
          <cell r="CX151" t="str">
            <v>FARM</v>
          </cell>
          <cell r="CY151" t="str">
            <v>SRSG Emerg Assist</v>
          </cell>
        </row>
        <row r="152">
          <cell r="AO152">
            <v>136</v>
          </cell>
          <cell r="AP152" t="str">
            <v>IID</v>
          </cell>
          <cell r="AQ152" t="str">
            <v>SRSG Emerg Assist</v>
          </cell>
          <cell r="AY152">
            <v>136</v>
          </cell>
          <cell r="AZ152" t="str">
            <v>IID</v>
          </cell>
          <cell r="BA152" t="str">
            <v>SRSG Emerg Assist</v>
          </cell>
          <cell r="BI152">
            <v>136</v>
          </cell>
          <cell r="BJ152" t="str">
            <v>IID</v>
          </cell>
          <cell r="BK152" t="str">
            <v>SRSG Emerg Assist</v>
          </cell>
          <cell r="BL152">
            <v>38</v>
          </cell>
          <cell r="BM152">
            <v>2104</v>
          </cell>
          <cell r="CW152">
            <v>136</v>
          </cell>
          <cell r="CX152" t="str">
            <v>IID</v>
          </cell>
          <cell r="CY152" t="str">
            <v>SRSG Emerg Assist</v>
          </cell>
        </row>
        <row r="153">
          <cell r="AO153">
            <v>137</v>
          </cell>
          <cell r="AP153" t="str">
            <v>LAC</v>
          </cell>
          <cell r="AQ153" t="str">
            <v>SRSG Emerg Assist</v>
          </cell>
          <cell r="AY153">
            <v>137</v>
          </cell>
          <cell r="AZ153" t="str">
            <v>LAC</v>
          </cell>
          <cell r="BA153" t="str">
            <v>SRSG Emerg Assist</v>
          </cell>
          <cell r="BI153">
            <v>137</v>
          </cell>
          <cell r="BJ153" t="str">
            <v>LAC</v>
          </cell>
          <cell r="BK153" t="str">
            <v>SRSG Emerg Assist</v>
          </cell>
          <cell r="BL153">
            <v>2</v>
          </cell>
          <cell r="BM153">
            <v>85</v>
          </cell>
          <cell r="CW153">
            <v>137</v>
          </cell>
          <cell r="CX153" t="str">
            <v>LAC</v>
          </cell>
          <cell r="CY153" t="str">
            <v>SRSG Emerg Assist</v>
          </cell>
        </row>
        <row r="154">
          <cell r="AO154">
            <v>138</v>
          </cell>
          <cell r="AP154" t="str">
            <v>PNM</v>
          </cell>
          <cell r="AQ154" t="str">
            <v>SRSG Emerg Assist</v>
          </cell>
          <cell r="AY154">
            <v>138</v>
          </cell>
          <cell r="AZ154" t="str">
            <v>PNM</v>
          </cell>
          <cell r="BA154" t="str">
            <v>SRSG Emerg Assist</v>
          </cell>
          <cell r="BI154">
            <v>138</v>
          </cell>
          <cell r="BJ154" t="str">
            <v>PNM</v>
          </cell>
          <cell r="BK154" t="str">
            <v>SRSG Emerg Assist</v>
          </cell>
          <cell r="BL154">
            <v>17</v>
          </cell>
          <cell r="BM154">
            <v>995</v>
          </cell>
          <cell r="CW154">
            <v>138</v>
          </cell>
          <cell r="CX154" t="str">
            <v>PNM</v>
          </cell>
          <cell r="CY154" t="str">
            <v>SRSG Emerg Assist</v>
          </cell>
        </row>
        <row r="155">
          <cell r="AO155">
            <v>139</v>
          </cell>
          <cell r="AP155" t="str">
            <v>SRP</v>
          </cell>
          <cell r="AQ155" t="str">
            <v>SRSG Emerg Assist</v>
          </cell>
          <cell r="AY155">
            <v>139</v>
          </cell>
          <cell r="AZ155" t="str">
            <v>SRP</v>
          </cell>
          <cell r="BA155" t="str">
            <v>SRSG Emerg Assist</v>
          </cell>
          <cell r="BI155">
            <v>139</v>
          </cell>
          <cell r="BJ155" t="str">
            <v>SRP</v>
          </cell>
          <cell r="BK155" t="str">
            <v>SRSG Emerg Assist</v>
          </cell>
          <cell r="BL155">
            <v>28</v>
          </cell>
          <cell r="BM155">
            <v>1319</v>
          </cell>
          <cell r="CW155">
            <v>139</v>
          </cell>
          <cell r="CX155" t="str">
            <v>SRP</v>
          </cell>
          <cell r="CY155" t="str">
            <v>SRSG Emerg Assist</v>
          </cell>
        </row>
        <row r="156">
          <cell r="AO156">
            <v>140</v>
          </cell>
          <cell r="AP156" t="str">
            <v>TEP</v>
          </cell>
          <cell r="AQ156" t="str">
            <v>SRSG Emerg Assist</v>
          </cell>
          <cell r="AY156">
            <v>140</v>
          </cell>
          <cell r="AZ156" t="str">
            <v>TEP</v>
          </cell>
          <cell r="BA156" t="str">
            <v>SRSG Emerg Assist</v>
          </cell>
          <cell r="BI156">
            <v>140</v>
          </cell>
          <cell r="BJ156" t="str">
            <v>TEP</v>
          </cell>
          <cell r="BK156" t="str">
            <v>SRSG Emerg Assist</v>
          </cell>
          <cell r="CW156">
            <v>140</v>
          </cell>
          <cell r="CX156" t="str">
            <v>TEP</v>
          </cell>
          <cell r="CY156" t="str">
            <v>SRSG Emerg Assist</v>
          </cell>
        </row>
        <row r="157">
          <cell r="AO157">
            <v>141</v>
          </cell>
          <cell r="AP157" t="str">
            <v>WALC</v>
          </cell>
          <cell r="AQ157" t="str">
            <v>SRSG Emerg Assist</v>
          </cell>
          <cell r="AY157">
            <v>141</v>
          </cell>
          <cell r="AZ157" t="str">
            <v>WALC</v>
          </cell>
          <cell r="BA157" t="str">
            <v>SRSG Emerg Assist</v>
          </cell>
          <cell r="BI157">
            <v>141</v>
          </cell>
          <cell r="BJ157" t="str">
            <v>WALC</v>
          </cell>
          <cell r="BK157" t="str">
            <v>SRSG Emerg Assist</v>
          </cell>
          <cell r="BL157">
            <v>19</v>
          </cell>
          <cell r="BM157">
            <v>0</v>
          </cell>
          <cell r="CW157">
            <v>141</v>
          </cell>
          <cell r="CX157" t="str">
            <v>WALC</v>
          </cell>
          <cell r="CY157" t="str">
            <v>SRSG Emerg Assist</v>
          </cell>
        </row>
        <row r="158">
          <cell r="AO158">
            <v>142</v>
          </cell>
          <cell r="AP158" t="str">
            <v>SUBTOTAL SRSG EMERGENCY ASSIST</v>
          </cell>
          <cell r="AR158">
            <v>0</v>
          </cell>
          <cell r="AS158">
            <v>0</v>
          </cell>
          <cell r="AY158">
            <v>142</v>
          </cell>
          <cell r="AZ158" t="str">
            <v>SUBTOTAL SRSG EMERGENCY ASSIST</v>
          </cell>
          <cell r="BB158">
            <v>0</v>
          </cell>
          <cell r="BC158">
            <v>0</v>
          </cell>
          <cell r="BI158">
            <v>142</v>
          </cell>
          <cell r="BJ158" t="str">
            <v>SUBTOTAL SRSG EMERGENCY ASSIST</v>
          </cell>
          <cell r="BL158">
            <v>208</v>
          </cell>
          <cell r="BM158">
            <v>9738</v>
          </cell>
          <cell r="CW158">
            <v>142</v>
          </cell>
          <cell r="CX158" t="str">
            <v>SUBTOTAL SRSG EMERGENCY ASSIST</v>
          </cell>
          <cell r="CZ158">
            <v>0</v>
          </cell>
          <cell r="DA158">
            <v>0</v>
          </cell>
        </row>
        <row r="160">
          <cell r="AO160">
            <v>143</v>
          </cell>
          <cell r="AP160" t="str">
            <v>TOTALS</v>
          </cell>
          <cell r="AR160">
            <v>98388</v>
          </cell>
          <cell r="AS160">
            <v>3868629</v>
          </cell>
          <cell r="AY160">
            <v>143</v>
          </cell>
          <cell r="AZ160" t="str">
            <v>TOTALS</v>
          </cell>
          <cell r="BB160">
            <v>135358</v>
          </cell>
          <cell r="BC160">
            <v>5516660</v>
          </cell>
          <cell r="BI160">
            <v>143</v>
          </cell>
          <cell r="BJ160" t="str">
            <v>TOTALS</v>
          </cell>
          <cell r="BL160">
            <v>107297</v>
          </cell>
          <cell r="BM160">
            <v>5136552</v>
          </cell>
          <cell r="CW160">
            <v>143</v>
          </cell>
          <cell r="CX160" t="str">
            <v>TOTALS</v>
          </cell>
          <cell r="CZ160">
            <v>108952</v>
          </cell>
          <cell r="DA160">
            <v>3569562</v>
          </cell>
        </row>
        <row r="162">
          <cell r="AP162" t="str">
            <v>(1)  Excludes any directly assigned Mwh or costs.</v>
          </cell>
          <cell r="AZ162" t="str">
            <v>(1)  Excludes any directly assigned Mwh or costs.</v>
          </cell>
          <cell r="BJ162" t="str">
            <v>(1)  Excludes any directly assigned MWh or costs.</v>
          </cell>
          <cell r="CX162" t="str">
            <v>(1)  Excludes any directly assigned MWh or costs.</v>
          </cell>
        </row>
      </sheetData>
      <sheetData sheetId="2">
        <row r="1">
          <cell r="A1" t="str">
            <v>EL PASO ELECTRIC COMPANY</v>
          </cell>
          <cell r="H1" t="str">
            <v>WP / FR-21 / 3 / 1</v>
          </cell>
          <cell r="K1" t="str">
            <v>EL PASO ELECTRIC COMPANY</v>
          </cell>
          <cell r="R1" t="str">
            <v>WP / FR-21 / 3 / 1</v>
          </cell>
          <cell r="U1" t="str">
            <v>EL PASO ELECTRIC COMPANY</v>
          </cell>
          <cell r="AB1" t="str">
            <v>WP / FR-21 / 3 / 1</v>
          </cell>
          <cell r="AE1" t="str">
            <v>EL PASO ELECTRIC COMPANY</v>
          </cell>
          <cell r="AL1" t="str">
            <v>WP / FR-21 / 3 / 1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</row>
        <row r="2">
          <cell r="A2" t="str">
            <v>FUEL COST OVER / UNDER RECOVERY</v>
          </cell>
          <cell r="K2" t="str">
            <v>FUEL COST OVER / UNDER RECOVERY</v>
          </cell>
          <cell r="U2" t="str">
            <v>FUEL COST OVER / UNDER RECOVERY</v>
          </cell>
          <cell r="AE2" t="str">
            <v>FUEL COST OVER / UNDER RECOVERY</v>
          </cell>
          <cell r="AO2" t="str">
            <v>FUEL COST OVER / UNDER RECOVERY</v>
          </cell>
          <cell r="AY2" t="str">
            <v>FUEL COST OVER / UNDER RECOVERY</v>
          </cell>
        </row>
        <row r="3">
          <cell r="A3" t="str">
            <v>CALCULATION OF PURCHASED POWER REVENUE/EXPENSE</v>
          </cell>
          <cell r="K3" t="str">
            <v>CALCULATION OF PURCHASED POWER REVENUE/EXPENSE</v>
          </cell>
          <cell r="U3" t="str">
            <v>CALCULATION OF PURCHASED POWER REVENUE/EXPENSE</v>
          </cell>
          <cell r="AE3" t="str">
            <v>CALCULATION OF PURCHASED POWER REVENUE/EXPENSE</v>
          </cell>
          <cell r="AO3" t="str">
            <v>CALCULATION OF PURCHASED POWER REVENUE/EXPENSE</v>
          </cell>
          <cell r="AY3" t="str">
            <v>CALCULATION OF PURCHASED POWER REVENUE/EXPENSE</v>
          </cell>
        </row>
        <row r="4">
          <cell r="A4" t="str">
            <v>FOR THE MONTH OF JANUARY 2004</v>
          </cell>
          <cell r="K4" t="str">
            <v>FOR THE MONTH OF FEBRUARY 2004</v>
          </cell>
          <cell r="U4" t="str">
            <v>FOR THE MONTH OF MARCH 2004</v>
          </cell>
          <cell r="AE4" t="str">
            <v>FOR THE MONTH OF APRIL 2004</v>
          </cell>
          <cell r="AO4" t="str">
            <v>FOR THE MONTH OF MAY 2004</v>
          </cell>
          <cell r="AY4" t="str">
            <v>FOR THE MONTH OF JUNE 2004</v>
          </cell>
        </row>
        <row r="7">
          <cell r="B7" t="str">
            <v xml:space="preserve">PURCHASED POWER - OUT   </v>
          </cell>
          <cell r="L7" t="str">
            <v xml:space="preserve">PURCHASED POWER - OUT   </v>
          </cell>
          <cell r="V7" t="str">
            <v xml:space="preserve">PURCHASED POWER - OUT   </v>
          </cell>
          <cell r="AF7" t="str">
            <v xml:space="preserve">PURCHASED POWER - OUT   </v>
          </cell>
          <cell r="AP7" t="str">
            <v xml:space="preserve">PURCHASED POWER - OUT   </v>
          </cell>
          <cell r="AZ7" t="str">
            <v xml:space="preserve">PURCHASED POWER - OUT   </v>
          </cell>
        </row>
        <row r="8">
          <cell r="A8" t="str">
            <v>LINE</v>
          </cell>
          <cell r="B8" t="str">
            <v>PURCHASER</v>
          </cell>
          <cell r="C8" t="str">
            <v>TYPE</v>
          </cell>
          <cell r="D8" t="str">
            <v>MWH</v>
          </cell>
          <cell r="E8" t="str">
            <v>FUEL</v>
          </cell>
          <cell r="F8" t="str">
            <v>TRANSMISSION</v>
          </cell>
          <cell r="G8" t="str">
            <v>MARGIN</v>
          </cell>
          <cell r="H8" t="str">
            <v>TOTAL</v>
          </cell>
          <cell r="K8" t="str">
            <v>LINE</v>
          </cell>
          <cell r="L8" t="str">
            <v>PURCHASER</v>
          </cell>
          <cell r="M8" t="str">
            <v>TYPE</v>
          </cell>
          <cell r="N8" t="str">
            <v>MWH</v>
          </cell>
          <cell r="O8" t="str">
            <v>FUEL</v>
          </cell>
          <cell r="P8" t="str">
            <v>TRANSMISSION</v>
          </cell>
          <cell r="Q8" t="str">
            <v>MARGIN</v>
          </cell>
          <cell r="R8" t="str">
            <v>TOTAL</v>
          </cell>
          <cell r="U8" t="str">
            <v>LINE</v>
          </cell>
          <cell r="V8" t="str">
            <v>PURCHASER</v>
          </cell>
          <cell r="W8" t="str">
            <v>TYPE</v>
          </cell>
          <cell r="X8" t="str">
            <v>MWH</v>
          </cell>
          <cell r="Y8" t="str">
            <v>FUEL</v>
          </cell>
          <cell r="Z8" t="str">
            <v>TRANSMISSION</v>
          </cell>
          <cell r="AA8" t="str">
            <v>MARGIN</v>
          </cell>
          <cell r="AB8" t="str">
            <v>TOTAL</v>
          </cell>
          <cell r="AE8" t="str">
            <v>LINE</v>
          </cell>
          <cell r="AF8" t="str">
            <v>PURCHASER</v>
          </cell>
          <cell r="AG8" t="str">
            <v>TYPE</v>
          </cell>
          <cell r="AH8" t="str">
            <v>MWH</v>
          </cell>
          <cell r="AI8" t="str">
            <v>FUEL</v>
          </cell>
          <cell r="AJ8" t="str">
            <v>TRANSMISSION</v>
          </cell>
          <cell r="AK8" t="str">
            <v>MARGIN</v>
          </cell>
          <cell r="AL8" t="str">
            <v>TOTAL</v>
          </cell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</row>
        <row r="9">
          <cell r="A9">
            <v>1</v>
          </cell>
          <cell r="B9" t="str">
            <v>AEP</v>
          </cell>
          <cell r="C9" t="str">
            <v>Firm</v>
          </cell>
          <cell r="H9">
            <v>0</v>
          </cell>
          <cell r="K9">
            <v>1</v>
          </cell>
          <cell r="L9" t="str">
            <v>AEP</v>
          </cell>
          <cell r="M9" t="str">
            <v>Firm</v>
          </cell>
          <cell r="N9">
            <v>400</v>
          </cell>
          <cell r="O9">
            <v>10192</v>
          </cell>
          <cell r="Q9">
            <v>6008</v>
          </cell>
          <cell r="R9">
            <v>16200</v>
          </cell>
          <cell r="U9">
            <v>1</v>
          </cell>
          <cell r="V9" t="str">
            <v>AEP</v>
          </cell>
          <cell r="W9" t="str">
            <v>Firm</v>
          </cell>
          <cell r="AB9">
            <v>0</v>
          </cell>
          <cell r="AE9">
            <v>1</v>
          </cell>
          <cell r="AF9" t="str">
            <v>AEP</v>
          </cell>
          <cell r="AG9" t="str">
            <v>Firm</v>
          </cell>
          <cell r="AL9">
            <v>0</v>
          </cell>
          <cell r="AO9">
            <v>1</v>
          </cell>
          <cell r="AP9" t="str">
            <v>AEP</v>
          </cell>
          <cell r="AQ9" t="str">
            <v>Firm</v>
          </cell>
          <cell r="AV9">
            <v>0</v>
          </cell>
          <cell r="AY9">
            <v>1</v>
          </cell>
          <cell r="AZ9" t="str">
            <v>AEP</v>
          </cell>
          <cell r="BA9" t="str">
            <v>Firm</v>
          </cell>
          <cell r="BF9">
            <v>0</v>
          </cell>
        </row>
        <row r="10">
          <cell r="A10">
            <v>2</v>
          </cell>
          <cell r="B10" t="str">
            <v>AEPCO</v>
          </cell>
          <cell r="C10" t="str">
            <v>Firm</v>
          </cell>
          <cell r="D10">
            <v>305</v>
          </cell>
          <cell r="E10">
            <v>6248</v>
          </cell>
          <cell r="G10">
            <v>5692</v>
          </cell>
          <cell r="H10">
            <v>11940</v>
          </cell>
          <cell r="K10">
            <v>2</v>
          </cell>
          <cell r="L10" t="str">
            <v>AEPCO</v>
          </cell>
          <cell r="M10" t="str">
            <v>Firm</v>
          </cell>
          <cell r="N10">
            <v>440</v>
          </cell>
          <cell r="O10">
            <v>16057</v>
          </cell>
          <cell r="Q10">
            <v>1743</v>
          </cell>
          <cell r="R10">
            <v>17800</v>
          </cell>
          <cell r="U10">
            <v>2</v>
          </cell>
          <cell r="V10" t="str">
            <v>AEPCO</v>
          </cell>
          <cell r="W10" t="str">
            <v>Firm</v>
          </cell>
          <cell r="X10">
            <v>690</v>
          </cell>
          <cell r="Y10">
            <v>5361</v>
          </cell>
          <cell r="AA10">
            <v>15014</v>
          </cell>
          <cell r="AB10">
            <v>20375</v>
          </cell>
          <cell r="AE10">
            <v>2</v>
          </cell>
          <cell r="AF10" t="str">
            <v>AEPCO</v>
          </cell>
          <cell r="AG10" t="str">
            <v>Firm</v>
          </cell>
          <cell r="AH10">
            <v>50</v>
          </cell>
          <cell r="AI10">
            <v>1893</v>
          </cell>
          <cell r="AK10">
            <v>407</v>
          </cell>
          <cell r="AL10">
            <v>2300</v>
          </cell>
          <cell r="AO10">
            <v>2</v>
          </cell>
          <cell r="AP10" t="str">
            <v>AEPCO</v>
          </cell>
          <cell r="AQ10" t="str">
            <v>Firm</v>
          </cell>
          <cell r="AR10">
            <v>250</v>
          </cell>
          <cell r="AS10">
            <v>6038</v>
          </cell>
          <cell r="AU10">
            <v>5802</v>
          </cell>
          <cell r="AV10">
            <v>11840</v>
          </cell>
          <cell r="AY10">
            <v>2</v>
          </cell>
          <cell r="AZ10" t="str">
            <v>AEPCO</v>
          </cell>
          <cell r="BA10" t="str">
            <v>Firm</v>
          </cell>
          <cell r="BB10">
            <v>645</v>
          </cell>
          <cell r="BC10">
            <v>39371</v>
          </cell>
          <cell r="BE10">
            <v>1799</v>
          </cell>
          <cell r="BF10">
            <v>41170</v>
          </cell>
        </row>
        <row r="11">
          <cell r="A11">
            <v>3</v>
          </cell>
          <cell r="B11" t="str">
            <v>APS</v>
          </cell>
          <cell r="C11" t="str">
            <v>Firm</v>
          </cell>
          <cell r="D11">
            <v>6050</v>
          </cell>
          <cell r="E11">
            <v>78039</v>
          </cell>
          <cell r="G11">
            <v>159399</v>
          </cell>
          <cell r="H11">
            <v>237438</v>
          </cell>
          <cell r="K11">
            <v>3</v>
          </cell>
          <cell r="L11" t="str">
            <v>APS</v>
          </cell>
          <cell r="M11" t="str">
            <v>Firm</v>
          </cell>
          <cell r="N11">
            <v>6375</v>
          </cell>
          <cell r="O11">
            <v>171686</v>
          </cell>
          <cell r="Q11">
            <v>94864</v>
          </cell>
          <cell r="R11">
            <v>266550</v>
          </cell>
          <cell r="U11">
            <v>3</v>
          </cell>
          <cell r="V11" t="str">
            <v>APS</v>
          </cell>
          <cell r="W11" t="str">
            <v>Firm</v>
          </cell>
          <cell r="X11">
            <v>7520</v>
          </cell>
          <cell r="Y11">
            <v>202544</v>
          </cell>
          <cell r="AA11">
            <v>116216</v>
          </cell>
          <cell r="AB11">
            <v>318760</v>
          </cell>
          <cell r="AE11">
            <v>3</v>
          </cell>
          <cell r="AF11" t="str">
            <v>APS</v>
          </cell>
          <cell r="AG11" t="str">
            <v>Firm</v>
          </cell>
          <cell r="AH11">
            <v>17300</v>
          </cell>
          <cell r="AI11">
            <v>596133</v>
          </cell>
          <cell r="AK11">
            <v>47917</v>
          </cell>
          <cell r="AL11">
            <v>644050</v>
          </cell>
          <cell r="AO11">
            <v>3</v>
          </cell>
          <cell r="AP11" t="str">
            <v>APS</v>
          </cell>
          <cell r="AQ11" t="str">
            <v>Firm</v>
          </cell>
          <cell r="AR11">
            <v>14543</v>
          </cell>
          <cell r="AS11">
            <v>536773</v>
          </cell>
          <cell r="AU11">
            <v>112532</v>
          </cell>
          <cell r="AV11">
            <v>649305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4400</v>
          </cell>
          <cell r="BC11">
            <v>209921</v>
          </cell>
          <cell r="BE11">
            <v>10529</v>
          </cell>
          <cell r="BF11">
            <v>220450</v>
          </cell>
        </row>
        <row r="12">
          <cell r="A12">
            <v>4</v>
          </cell>
          <cell r="B12" t="str">
            <v>BP ENERGY</v>
          </cell>
          <cell r="C12" t="str">
            <v>Firm</v>
          </cell>
          <cell r="D12">
            <v>16225</v>
          </cell>
          <cell r="E12">
            <v>163196</v>
          </cell>
          <cell r="G12">
            <v>449918</v>
          </cell>
          <cell r="H12">
            <v>613114</v>
          </cell>
          <cell r="K12">
            <v>4</v>
          </cell>
          <cell r="L12" t="str">
            <v>BP ENERGY</v>
          </cell>
          <cell r="M12" t="str">
            <v>Firm</v>
          </cell>
          <cell r="N12">
            <v>20400</v>
          </cell>
          <cell r="O12">
            <v>568980</v>
          </cell>
          <cell r="Q12">
            <v>242054</v>
          </cell>
          <cell r="R12">
            <v>811034</v>
          </cell>
          <cell r="U12">
            <v>4</v>
          </cell>
          <cell r="V12" t="str">
            <v>BP ENERGY</v>
          </cell>
          <cell r="W12" t="str">
            <v>Firm</v>
          </cell>
          <cell r="X12">
            <v>9400</v>
          </cell>
          <cell r="Y12">
            <v>132686</v>
          </cell>
          <cell r="AA12">
            <v>167314</v>
          </cell>
          <cell r="AB12">
            <v>300000</v>
          </cell>
          <cell r="AE12">
            <v>4</v>
          </cell>
          <cell r="AF12" t="str">
            <v>BP ENERGY</v>
          </cell>
          <cell r="AG12" t="str">
            <v>Firm</v>
          </cell>
          <cell r="AH12">
            <v>8800</v>
          </cell>
          <cell r="AI12">
            <v>170686</v>
          </cell>
          <cell r="AK12">
            <v>122914</v>
          </cell>
          <cell r="AL12">
            <v>293600</v>
          </cell>
          <cell r="AO12">
            <v>4</v>
          </cell>
          <cell r="AP12" t="str">
            <v>BP ENERGY</v>
          </cell>
          <cell r="AQ12" t="str">
            <v>Firm</v>
          </cell>
          <cell r="AR12">
            <v>26000</v>
          </cell>
          <cell r="AS12">
            <v>749344</v>
          </cell>
          <cell r="AU12">
            <v>219606</v>
          </cell>
          <cell r="AV12">
            <v>968950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15600</v>
          </cell>
          <cell r="BC12">
            <v>558544</v>
          </cell>
          <cell r="BE12">
            <v>88456</v>
          </cell>
          <cell r="BF12">
            <v>647000</v>
          </cell>
        </row>
        <row r="13">
          <cell r="A13">
            <v>5</v>
          </cell>
          <cell r="B13" t="str">
            <v>BURBANK</v>
          </cell>
          <cell r="C13" t="str">
            <v>Firm</v>
          </cell>
          <cell r="D13">
            <v>1360</v>
          </cell>
          <cell r="E13">
            <v>21515</v>
          </cell>
          <cell r="G13">
            <v>42025</v>
          </cell>
          <cell r="H13">
            <v>63540</v>
          </cell>
          <cell r="K13">
            <v>5</v>
          </cell>
          <cell r="L13" t="str">
            <v>BURBANK</v>
          </cell>
          <cell r="M13" t="str">
            <v>Firm</v>
          </cell>
          <cell r="N13">
            <v>1600</v>
          </cell>
          <cell r="O13">
            <v>46302</v>
          </cell>
          <cell r="Q13">
            <v>24298</v>
          </cell>
          <cell r="R13">
            <v>70600</v>
          </cell>
          <cell r="U13">
            <v>5</v>
          </cell>
          <cell r="V13" t="str">
            <v>BURBANK</v>
          </cell>
          <cell r="W13" t="str">
            <v>Firm</v>
          </cell>
          <cell r="X13">
            <v>1400</v>
          </cell>
          <cell r="Y13">
            <v>13094</v>
          </cell>
          <cell r="AA13">
            <v>38006</v>
          </cell>
          <cell r="AB13">
            <v>51100</v>
          </cell>
          <cell r="AE13">
            <v>5</v>
          </cell>
          <cell r="AF13" t="str">
            <v>BURBANK</v>
          </cell>
          <cell r="AG13" t="str">
            <v>Firm</v>
          </cell>
          <cell r="AL13">
            <v>0</v>
          </cell>
          <cell r="AO13">
            <v>5</v>
          </cell>
          <cell r="AP13" t="str">
            <v>BURBANK</v>
          </cell>
          <cell r="AQ13" t="str">
            <v>Firm</v>
          </cell>
          <cell r="AR13">
            <v>1200</v>
          </cell>
          <cell r="AS13">
            <v>34220</v>
          </cell>
          <cell r="AU13">
            <v>2980</v>
          </cell>
          <cell r="AV13">
            <v>37200</v>
          </cell>
          <cell r="AY13">
            <v>5</v>
          </cell>
          <cell r="AZ13" t="str">
            <v>BURBANK</v>
          </cell>
          <cell r="BA13" t="str">
            <v>Firm</v>
          </cell>
          <cell r="BB13">
            <v>4200</v>
          </cell>
          <cell r="BC13">
            <v>201972</v>
          </cell>
          <cell r="BE13">
            <v>5428</v>
          </cell>
          <cell r="BF13">
            <v>207400</v>
          </cell>
        </row>
        <row r="14">
          <cell r="A14">
            <v>6</v>
          </cell>
          <cell r="B14" t="str">
            <v>CARGILL</v>
          </cell>
          <cell r="C14" t="str">
            <v>Firm</v>
          </cell>
          <cell r="D14">
            <v>7595</v>
          </cell>
          <cell r="E14">
            <v>115181</v>
          </cell>
          <cell r="G14">
            <v>167517</v>
          </cell>
          <cell r="H14">
            <v>282698</v>
          </cell>
          <cell r="K14">
            <v>6</v>
          </cell>
          <cell r="L14" t="str">
            <v>CARGILL</v>
          </cell>
          <cell r="M14" t="str">
            <v>Firm</v>
          </cell>
          <cell r="N14">
            <v>6635</v>
          </cell>
          <cell r="O14">
            <v>189995</v>
          </cell>
          <cell r="Q14">
            <v>73484</v>
          </cell>
          <cell r="R14">
            <v>263479</v>
          </cell>
          <cell r="U14">
            <v>6</v>
          </cell>
          <cell r="V14" t="str">
            <v>CARGILL</v>
          </cell>
          <cell r="W14" t="str">
            <v>Firm</v>
          </cell>
          <cell r="X14">
            <v>21325</v>
          </cell>
          <cell r="Y14">
            <v>569841</v>
          </cell>
          <cell r="AA14">
            <v>224020</v>
          </cell>
          <cell r="AB14">
            <v>793861</v>
          </cell>
          <cell r="AE14">
            <v>6</v>
          </cell>
          <cell r="AF14" t="str">
            <v>CARGILL</v>
          </cell>
          <cell r="AG14" t="str">
            <v>Firm</v>
          </cell>
          <cell r="AH14">
            <v>3805</v>
          </cell>
          <cell r="AI14">
            <v>137622</v>
          </cell>
          <cell r="AK14">
            <v>21777</v>
          </cell>
          <cell r="AL14">
            <v>159399</v>
          </cell>
          <cell r="AO14">
            <v>6</v>
          </cell>
          <cell r="AP14" t="str">
            <v>CARGILL</v>
          </cell>
          <cell r="AQ14" t="str">
            <v>Firm</v>
          </cell>
          <cell r="AR14">
            <v>16375</v>
          </cell>
          <cell r="AS14">
            <v>375893</v>
          </cell>
          <cell r="AU14">
            <v>272332</v>
          </cell>
          <cell r="AV14">
            <v>648225</v>
          </cell>
          <cell r="AY14">
            <v>6</v>
          </cell>
          <cell r="AZ14" t="str">
            <v>CARGILL</v>
          </cell>
          <cell r="BA14" t="str">
            <v>Firm</v>
          </cell>
          <cell r="BB14">
            <v>13133</v>
          </cell>
          <cell r="BC14">
            <v>399041</v>
          </cell>
          <cell r="BE14">
            <v>160374</v>
          </cell>
          <cell r="BF14">
            <v>559415</v>
          </cell>
        </row>
        <row r="15">
          <cell r="A15">
            <v>7</v>
          </cell>
          <cell r="B15" t="str">
            <v>CONOCO</v>
          </cell>
          <cell r="C15" t="str">
            <v>Firm</v>
          </cell>
          <cell r="D15">
            <v>6638</v>
          </cell>
          <cell r="E15">
            <v>104934</v>
          </cell>
          <cell r="G15">
            <v>123946</v>
          </cell>
          <cell r="H15">
            <v>228880</v>
          </cell>
          <cell r="K15">
            <v>7</v>
          </cell>
          <cell r="L15" t="str">
            <v>CONOCO</v>
          </cell>
          <cell r="M15" t="str">
            <v>Firm</v>
          </cell>
          <cell r="N15">
            <v>6126</v>
          </cell>
          <cell r="O15">
            <v>128788</v>
          </cell>
          <cell r="Q15">
            <v>100094</v>
          </cell>
          <cell r="R15">
            <v>228882</v>
          </cell>
          <cell r="U15">
            <v>7</v>
          </cell>
          <cell r="V15" t="str">
            <v>CONOCO</v>
          </cell>
          <cell r="W15" t="str">
            <v>Firm</v>
          </cell>
          <cell r="X15">
            <v>5135</v>
          </cell>
          <cell r="Y15">
            <v>106347</v>
          </cell>
          <cell r="AA15">
            <v>71774</v>
          </cell>
          <cell r="AB15">
            <v>178121</v>
          </cell>
          <cell r="AE15">
            <v>7</v>
          </cell>
          <cell r="AF15" t="str">
            <v>CONOCO</v>
          </cell>
          <cell r="AG15" t="str">
            <v>Firm</v>
          </cell>
          <cell r="AH15">
            <v>8616</v>
          </cell>
          <cell r="AI15">
            <v>313550</v>
          </cell>
          <cell r="AK15">
            <v>42621</v>
          </cell>
          <cell r="AL15">
            <v>356171</v>
          </cell>
          <cell r="AO15">
            <v>7</v>
          </cell>
          <cell r="AP15" t="str">
            <v>CONOCO</v>
          </cell>
          <cell r="AQ15" t="str">
            <v>Firm</v>
          </cell>
          <cell r="AR15">
            <v>5420</v>
          </cell>
          <cell r="AS15">
            <v>128062</v>
          </cell>
          <cell r="AU15">
            <v>80678</v>
          </cell>
          <cell r="AV15">
            <v>208740</v>
          </cell>
          <cell r="AY15">
            <v>7</v>
          </cell>
          <cell r="AZ15" t="str">
            <v>CONOCO</v>
          </cell>
          <cell r="BA15" t="str">
            <v>Firm</v>
          </cell>
          <cell r="BB15">
            <v>31444</v>
          </cell>
          <cell r="BC15">
            <v>1597584</v>
          </cell>
          <cell r="BE15">
            <v>57929</v>
          </cell>
          <cell r="BF15">
            <v>1655513</v>
          </cell>
        </row>
        <row r="16">
          <cell r="A16">
            <v>8</v>
          </cell>
          <cell r="B16" t="str">
            <v>CONSTELL</v>
          </cell>
          <cell r="C16" t="str">
            <v>Firm</v>
          </cell>
          <cell r="D16">
            <v>17345</v>
          </cell>
          <cell r="E16">
            <v>196168</v>
          </cell>
          <cell r="G16">
            <v>489309</v>
          </cell>
          <cell r="H16">
            <v>685477</v>
          </cell>
          <cell r="K16">
            <v>8</v>
          </cell>
          <cell r="L16" t="str">
            <v>CONSTELL</v>
          </cell>
          <cell r="M16" t="str">
            <v>Firm</v>
          </cell>
          <cell r="N16">
            <v>16600</v>
          </cell>
          <cell r="O16">
            <v>326002</v>
          </cell>
          <cell r="Q16">
            <v>302012</v>
          </cell>
          <cell r="R16">
            <v>628014</v>
          </cell>
          <cell r="U16">
            <v>8</v>
          </cell>
          <cell r="V16" t="str">
            <v>CONSTELL</v>
          </cell>
          <cell r="W16" t="str">
            <v>Firm</v>
          </cell>
          <cell r="X16">
            <v>10000</v>
          </cell>
          <cell r="Y16">
            <v>163526</v>
          </cell>
          <cell r="AA16">
            <v>171424</v>
          </cell>
          <cell r="AB16">
            <v>334950</v>
          </cell>
          <cell r="AE16">
            <v>8</v>
          </cell>
          <cell r="AF16" t="str">
            <v>CONSTELL</v>
          </cell>
          <cell r="AG16" t="str">
            <v>Firm</v>
          </cell>
          <cell r="AH16">
            <v>10050</v>
          </cell>
          <cell r="AI16">
            <v>173717</v>
          </cell>
          <cell r="AK16">
            <v>165683</v>
          </cell>
          <cell r="AL16">
            <v>339400</v>
          </cell>
          <cell r="AO16">
            <v>8</v>
          </cell>
          <cell r="AP16" t="str">
            <v>CONSTELL</v>
          </cell>
          <cell r="AQ16" t="str">
            <v>Firm</v>
          </cell>
          <cell r="AR16">
            <v>9000</v>
          </cell>
          <cell r="AS16">
            <v>139677</v>
          </cell>
          <cell r="AU16">
            <v>159073</v>
          </cell>
          <cell r="AV16">
            <v>298750</v>
          </cell>
          <cell r="AY16">
            <v>8</v>
          </cell>
          <cell r="AZ16" t="str">
            <v>CONSTELL</v>
          </cell>
          <cell r="BA16" t="str">
            <v>Firm</v>
          </cell>
          <cell r="BB16">
            <v>16376</v>
          </cell>
          <cell r="BC16">
            <v>687058</v>
          </cell>
          <cell r="BE16">
            <v>75222</v>
          </cell>
          <cell r="BF16">
            <v>762280</v>
          </cell>
        </row>
        <row r="17">
          <cell r="A17">
            <v>9</v>
          </cell>
          <cell r="B17" t="str">
            <v>CORAL</v>
          </cell>
          <cell r="C17" t="str">
            <v>Firm</v>
          </cell>
          <cell r="D17">
            <v>45942</v>
          </cell>
          <cell r="E17">
            <v>800440</v>
          </cell>
          <cell r="G17">
            <v>1022879</v>
          </cell>
          <cell r="H17">
            <v>1823319</v>
          </cell>
          <cell r="K17">
            <v>9</v>
          </cell>
          <cell r="L17" t="str">
            <v>CORAL</v>
          </cell>
          <cell r="M17" t="str">
            <v>Firm</v>
          </cell>
          <cell r="N17">
            <v>18570</v>
          </cell>
          <cell r="O17">
            <v>435229</v>
          </cell>
          <cell r="Q17">
            <v>296844</v>
          </cell>
          <cell r="R17">
            <v>732073</v>
          </cell>
          <cell r="U17">
            <v>9</v>
          </cell>
          <cell r="V17" t="str">
            <v>CORAL</v>
          </cell>
          <cell r="W17" t="str">
            <v>Firm</v>
          </cell>
          <cell r="X17">
            <v>22785</v>
          </cell>
          <cell r="Y17">
            <v>366698</v>
          </cell>
          <cell r="AA17">
            <v>456974</v>
          </cell>
          <cell r="AB17">
            <v>823672</v>
          </cell>
          <cell r="AE17">
            <v>9</v>
          </cell>
          <cell r="AF17" t="str">
            <v>CORAL</v>
          </cell>
          <cell r="AG17" t="str">
            <v>Firm</v>
          </cell>
          <cell r="AH17">
            <v>16031</v>
          </cell>
          <cell r="AI17">
            <v>455604</v>
          </cell>
          <cell r="AK17">
            <v>160775</v>
          </cell>
          <cell r="AL17">
            <v>616379</v>
          </cell>
          <cell r="AO17">
            <v>9</v>
          </cell>
          <cell r="AP17" t="str">
            <v>CORAL</v>
          </cell>
          <cell r="AQ17" t="str">
            <v>Firm</v>
          </cell>
          <cell r="AR17">
            <v>21220</v>
          </cell>
          <cell r="AS17">
            <v>629385</v>
          </cell>
          <cell r="AU17">
            <v>315495</v>
          </cell>
          <cell r="AV17">
            <v>944880</v>
          </cell>
          <cell r="AY17">
            <v>9</v>
          </cell>
          <cell r="AZ17" t="str">
            <v>CORAL</v>
          </cell>
          <cell r="BA17" t="str">
            <v>Firm</v>
          </cell>
          <cell r="BB17">
            <v>17799</v>
          </cell>
          <cell r="BC17">
            <v>618966</v>
          </cell>
          <cell r="BE17">
            <v>122929</v>
          </cell>
          <cell r="BF17">
            <v>741895</v>
          </cell>
        </row>
        <row r="18">
          <cell r="A18">
            <v>10</v>
          </cell>
          <cell r="B18" t="str">
            <v>DUKE</v>
          </cell>
          <cell r="C18" t="str">
            <v>Firm</v>
          </cell>
          <cell r="D18">
            <v>35</v>
          </cell>
          <cell r="E18">
            <v>1142</v>
          </cell>
          <cell r="G18">
            <v>783</v>
          </cell>
          <cell r="H18">
            <v>1925</v>
          </cell>
          <cell r="K18">
            <v>10</v>
          </cell>
          <cell r="L18" t="str">
            <v>DUKE</v>
          </cell>
          <cell r="M18" t="str">
            <v>Firm</v>
          </cell>
          <cell r="R18">
            <v>0</v>
          </cell>
          <cell r="U18">
            <v>10</v>
          </cell>
          <cell r="V18" t="str">
            <v>DUKE</v>
          </cell>
          <cell r="W18" t="str">
            <v>Firm</v>
          </cell>
          <cell r="X18">
            <v>600</v>
          </cell>
          <cell r="Y18">
            <v>24850</v>
          </cell>
          <cell r="AA18">
            <v>300</v>
          </cell>
          <cell r="AB18">
            <v>25150</v>
          </cell>
          <cell r="AE18">
            <v>10</v>
          </cell>
          <cell r="AF18" t="str">
            <v>DUKE</v>
          </cell>
          <cell r="AG18" t="str">
            <v>Firm</v>
          </cell>
          <cell r="AL18">
            <v>0</v>
          </cell>
          <cell r="AO18">
            <v>10</v>
          </cell>
          <cell r="AP18" t="str">
            <v>DUKE</v>
          </cell>
          <cell r="AQ18" t="str">
            <v>Firm</v>
          </cell>
          <cell r="AV18">
            <v>0</v>
          </cell>
          <cell r="AY18">
            <v>10</v>
          </cell>
          <cell r="AZ18" t="str">
            <v>DUKE</v>
          </cell>
          <cell r="BA18" t="str">
            <v>Firm</v>
          </cell>
          <cell r="BB18">
            <v>1230</v>
          </cell>
          <cell r="BC18">
            <v>55812</v>
          </cell>
          <cell r="BE18">
            <v>10628</v>
          </cell>
          <cell r="BF18">
            <v>66440</v>
          </cell>
        </row>
        <row r="19">
          <cell r="A19">
            <v>11</v>
          </cell>
          <cell r="B19" t="str">
            <v>IID</v>
          </cell>
          <cell r="C19" t="str">
            <v>Firm</v>
          </cell>
          <cell r="H19">
            <v>0</v>
          </cell>
          <cell r="K19">
            <v>11</v>
          </cell>
          <cell r="L19" t="str">
            <v>IID</v>
          </cell>
          <cell r="M19" t="str">
            <v>Firm</v>
          </cell>
          <cell r="R19">
            <v>0</v>
          </cell>
          <cell r="U19">
            <v>11</v>
          </cell>
          <cell r="V19" t="str">
            <v>IID</v>
          </cell>
          <cell r="W19" t="str">
            <v>Firm</v>
          </cell>
          <cell r="AB19">
            <v>0</v>
          </cell>
          <cell r="AE19">
            <v>11</v>
          </cell>
          <cell r="AF19" t="str">
            <v>IID</v>
          </cell>
          <cell r="AG19" t="str">
            <v>Firm</v>
          </cell>
          <cell r="AH19">
            <v>3200</v>
          </cell>
          <cell r="AI19">
            <v>157855</v>
          </cell>
          <cell r="AK19">
            <v>10005</v>
          </cell>
          <cell r="AL19">
            <v>167860</v>
          </cell>
          <cell r="AO19">
            <v>11</v>
          </cell>
          <cell r="AP19" t="str">
            <v>IID</v>
          </cell>
          <cell r="AQ19" t="str">
            <v>Firm</v>
          </cell>
          <cell r="AV19">
            <v>0</v>
          </cell>
          <cell r="AY19">
            <v>11</v>
          </cell>
          <cell r="AZ19" t="str">
            <v>IID</v>
          </cell>
          <cell r="BA19" t="str">
            <v>Firm</v>
          </cell>
          <cell r="BB19">
            <v>2400</v>
          </cell>
          <cell r="BC19">
            <v>96467</v>
          </cell>
          <cell r="BE19">
            <v>25033</v>
          </cell>
          <cell r="BF19">
            <v>121500</v>
          </cell>
        </row>
        <row r="20">
          <cell r="A20">
            <v>12</v>
          </cell>
          <cell r="B20" t="str">
            <v>IPCO</v>
          </cell>
          <cell r="C20" t="str">
            <v>Firm</v>
          </cell>
          <cell r="D20">
            <v>75</v>
          </cell>
          <cell r="E20">
            <v>1143</v>
          </cell>
          <cell r="G20">
            <v>1107</v>
          </cell>
          <cell r="H20">
            <v>2250</v>
          </cell>
          <cell r="K20">
            <v>12</v>
          </cell>
          <cell r="L20" t="str">
            <v>IPCO</v>
          </cell>
          <cell r="M20" t="str">
            <v>Firm</v>
          </cell>
          <cell r="R20">
            <v>0</v>
          </cell>
          <cell r="U20">
            <v>12</v>
          </cell>
          <cell r="V20" t="str">
            <v>IPCO</v>
          </cell>
          <cell r="W20" t="str">
            <v>Firm</v>
          </cell>
          <cell r="AB20">
            <v>0</v>
          </cell>
          <cell r="AE20">
            <v>12</v>
          </cell>
          <cell r="AF20" t="str">
            <v>IPCO</v>
          </cell>
          <cell r="AG20" t="str">
            <v>Firm</v>
          </cell>
          <cell r="AL20">
            <v>0</v>
          </cell>
          <cell r="AO20">
            <v>12</v>
          </cell>
          <cell r="AP20" t="str">
            <v>IPCO</v>
          </cell>
          <cell r="AQ20" t="str">
            <v>Firm</v>
          </cell>
          <cell r="AV20">
            <v>0</v>
          </cell>
          <cell r="AY20">
            <v>12</v>
          </cell>
          <cell r="AZ20" t="str">
            <v>IPCO</v>
          </cell>
          <cell r="BA20" t="str">
            <v>Firm</v>
          </cell>
          <cell r="BF20">
            <v>0</v>
          </cell>
        </row>
        <row r="21">
          <cell r="A21">
            <v>13</v>
          </cell>
          <cell r="B21" t="str">
            <v>LADWP</v>
          </cell>
          <cell r="C21" t="str">
            <v>Firm</v>
          </cell>
          <cell r="H21">
            <v>0</v>
          </cell>
          <cell r="K21">
            <v>13</v>
          </cell>
          <cell r="L21" t="str">
            <v>LADWP</v>
          </cell>
          <cell r="M21" t="str">
            <v>Firm</v>
          </cell>
          <cell r="R21">
            <v>0</v>
          </cell>
          <cell r="U21">
            <v>13</v>
          </cell>
          <cell r="V21" t="str">
            <v>LADWP</v>
          </cell>
          <cell r="W21" t="str">
            <v>Firm</v>
          </cell>
          <cell r="X21">
            <v>1400</v>
          </cell>
          <cell r="Y21">
            <v>29176</v>
          </cell>
          <cell r="AA21">
            <v>17224</v>
          </cell>
          <cell r="AB21">
            <v>46400</v>
          </cell>
          <cell r="AE21">
            <v>13</v>
          </cell>
          <cell r="AF21" t="str">
            <v>LADWP</v>
          </cell>
          <cell r="AG21" t="str">
            <v>Firm</v>
          </cell>
          <cell r="AH21">
            <v>600</v>
          </cell>
          <cell r="AI21">
            <v>21979</v>
          </cell>
          <cell r="AK21">
            <v>2681</v>
          </cell>
          <cell r="AL21">
            <v>24660</v>
          </cell>
          <cell r="AO21">
            <v>13</v>
          </cell>
          <cell r="AP21" t="str">
            <v>LADWP</v>
          </cell>
          <cell r="AQ21" t="str">
            <v>Firm</v>
          </cell>
          <cell r="AR21">
            <v>175</v>
          </cell>
          <cell r="AS21">
            <v>7911</v>
          </cell>
          <cell r="AU21">
            <v>1139</v>
          </cell>
          <cell r="AV21">
            <v>9050</v>
          </cell>
          <cell r="AY21">
            <v>13</v>
          </cell>
          <cell r="AZ21" t="str">
            <v>LADWP</v>
          </cell>
          <cell r="BA21" t="str">
            <v>Firm</v>
          </cell>
          <cell r="BB21">
            <v>25</v>
          </cell>
          <cell r="BC21">
            <v>1375</v>
          </cell>
          <cell r="BE21">
            <v>-325</v>
          </cell>
          <cell r="BF21">
            <v>1050</v>
          </cell>
        </row>
        <row r="22">
          <cell r="A22">
            <v>14</v>
          </cell>
          <cell r="B22" t="str">
            <v>MIECO</v>
          </cell>
          <cell r="C22" t="str">
            <v>Firm</v>
          </cell>
          <cell r="D22">
            <v>200</v>
          </cell>
          <cell r="E22">
            <v>1062</v>
          </cell>
          <cell r="G22">
            <v>4388</v>
          </cell>
          <cell r="H22">
            <v>5450</v>
          </cell>
          <cell r="K22">
            <v>14</v>
          </cell>
          <cell r="L22" t="str">
            <v>MIECO</v>
          </cell>
          <cell r="M22" t="str">
            <v>Firm</v>
          </cell>
          <cell r="R22">
            <v>0</v>
          </cell>
          <cell r="U22">
            <v>14</v>
          </cell>
          <cell r="V22" t="str">
            <v>MIECO</v>
          </cell>
          <cell r="W22" t="str">
            <v>Firm</v>
          </cell>
          <cell r="AB22">
            <v>0</v>
          </cell>
          <cell r="AE22">
            <v>14</v>
          </cell>
          <cell r="AF22" t="str">
            <v>MIECO</v>
          </cell>
          <cell r="AG22" t="str">
            <v>Firm</v>
          </cell>
          <cell r="AL22">
            <v>0</v>
          </cell>
          <cell r="AO22">
            <v>14</v>
          </cell>
          <cell r="AP22" t="str">
            <v>MIECO</v>
          </cell>
          <cell r="AQ22" t="str">
            <v>Firm</v>
          </cell>
          <cell r="AV22">
            <v>0</v>
          </cell>
          <cell r="AY22">
            <v>14</v>
          </cell>
          <cell r="AZ22" t="str">
            <v>MIECO</v>
          </cell>
          <cell r="BA22" t="str">
            <v>Firm</v>
          </cell>
          <cell r="BF22">
            <v>0</v>
          </cell>
        </row>
        <row r="23">
          <cell r="A23">
            <v>15</v>
          </cell>
          <cell r="B23" t="str">
            <v>MORGAN</v>
          </cell>
          <cell r="C23" t="str">
            <v>Firm</v>
          </cell>
          <cell r="D23">
            <v>19735</v>
          </cell>
          <cell r="E23">
            <v>331287</v>
          </cell>
          <cell r="G23">
            <v>470989</v>
          </cell>
          <cell r="H23">
            <v>802276</v>
          </cell>
          <cell r="K23">
            <v>15</v>
          </cell>
          <cell r="L23" t="str">
            <v>MORGAN</v>
          </cell>
          <cell r="M23" t="str">
            <v>Firm</v>
          </cell>
          <cell r="N23">
            <v>3005</v>
          </cell>
          <cell r="O23">
            <v>51499</v>
          </cell>
          <cell r="Q23">
            <v>60689</v>
          </cell>
          <cell r="R23">
            <v>112188</v>
          </cell>
          <cell r="U23">
            <v>15</v>
          </cell>
          <cell r="V23" t="str">
            <v>MORGAN</v>
          </cell>
          <cell r="W23" t="str">
            <v>Firm</v>
          </cell>
          <cell r="X23">
            <v>8935</v>
          </cell>
          <cell r="Y23">
            <v>338519</v>
          </cell>
          <cell r="AA23">
            <v>18391</v>
          </cell>
          <cell r="AB23">
            <v>356910</v>
          </cell>
          <cell r="AE23">
            <v>15</v>
          </cell>
          <cell r="AF23" t="str">
            <v>MORGAN</v>
          </cell>
          <cell r="AG23" t="str">
            <v>Firm</v>
          </cell>
          <cell r="AH23">
            <v>7025</v>
          </cell>
          <cell r="AI23">
            <v>244357</v>
          </cell>
          <cell r="AK23">
            <v>57000</v>
          </cell>
          <cell r="AL23">
            <v>301357</v>
          </cell>
          <cell r="AO23">
            <v>15</v>
          </cell>
          <cell r="AP23" t="str">
            <v>MORGAN</v>
          </cell>
          <cell r="AQ23" t="str">
            <v>Firm</v>
          </cell>
          <cell r="AR23">
            <v>12835</v>
          </cell>
          <cell r="AS23">
            <v>435199</v>
          </cell>
          <cell r="AU23">
            <v>102107</v>
          </cell>
          <cell r="AV23">
            <v>537306</v>
          </cell>
          <cell r="AY23">
            <v>15</v>
          </cell>
          <cell r="AZ23" t="str">
            <v>MORGAN</v>
          </cell>
          <cell r="BA23" t="str">
            <v>Firm</v>
          </cell>
          <cell r="BB23">
            <v>5101</v>
          </cell>
          <cell r="BC23">
            <v>263115</v>
          </cell>
          <cell r="BE23">
            <v>11589</v>
          </cell>
          <cell r="BF23">
            <v>274704</v>
          </cell>
        </row>
        <row r="24">
          <cell r="A24">
            <v>16</v>
          </cell>
          <cell r="B24" t="str">
            <v>OXY</v>
          </cell>
          <cell r="C24" t="str">
            <v>Firm</v>
          </cell>
          <cell r="H24">
            <v>0</v>
          </cell>
          <cell r="K24">
            <v>16</v>
          </cell>
          <cell r="L24" t="str">
            <v>OXY</v>
          </cell>
          <cell r="M24" t="str">
            <v>Firm</v>
          </cell>
          <cell r="R24">
            <v>0</v>
          </cell>
          <cell r="U24">
            <v>16</v>
          </cell>
          <cell r="V24" t="str">
            <v>OXY</v>
          </cell>
          <cell r="W24" t="str">
            <v>Firm</v>
          </cell>
          <cell r="AB24">
            <v>0</v>
          </cell>
          <cell r="AE24">
            <v>16</v>
          </cell>
          <cell r="AF24" t="str">
            <v>OXY</v>
          </cell>
          <cell r="AG24" t="str">
            <v>Firm</v>
          </cell>
          <cell r="AL24">
            <v>0</v>
          </cell>
          <cell r="AO24">
            <v>16</v>
          </cell>
          <cell r="AP24" t="str">
            <v>OXY</v>
          </cell>
          <cell r="AQ24" t="str">
            <v>Firm</v>
          </cell>
          <cell r="AV24">
            <v>0</v>
          </cell>
          <cell r="AY24">
            <v>16</v>
          </cell>
          <cell r="AZ24" t="str">
            <v>OXY</v>
          </cell>
          <cell r="BA24" t="str">
            <v>Firm</v>
          </cell>
          <cell r="BB24">
            <v>1200</v>
          </cell>
          <cell r="BC24">
            <v>47400</v>
          </cell>
          <cell r="BE24">
            <v>1200</v>
          </cell>
          <cell r="BF24">
            <v>48600</v>
          </cell>
        </row>
        <row r="25">
          <cell r="A25">
            <v>17</v>
          </cell>
          <cell r="B25" t="str">
            <v>PACIFICORP (PAC)</v>
          </cell>
          <cell r="C25" t="str">
            <v>Firm</v>
          </cell>
          <cell r="D25">
            <v>25</v>
          </cell>
          <cell r="E25">
            <v>188</v>
          </cell>
          <cell r="G25">
            <v>662</v>
          </cell>
          <cell r="H25">
            <v>850</v>
          </cell>
          <cell r="K25">
            <v>17</v>
          </cell>
          <cell r="L25" t="str">
            <v>PACIFICORP (PAC)</v>
          </cell>
          <cell r="M25" t="str">
            <v>Firm</v>
          </cell>
          <cell r="N25">
            <v>1000</v>
          </cell>
          <cell r="O25">
            <v>18846</v>
          </cell>
          <cell r="Q25">
            <v>17554</v>
          </cell>
          <cell r="R25">
            <v>36400</v>
          </cell>
          <cell r="U25">
            <v>17</v>
          </cell>
          <cell r="V25" t="str">
            <v>PACIFICORP (PAC)</v>
          </cell>
          <cell r="W25" t="str">
            <v>Firm</v>
          </cell>
          <cell r="X25">
            <v>600</v>
          </cell>
          <cell r="Y25">
            <v>20890</v>
          </cell>
          <cell r="AA25">
            <v>310</v>
          </cell>
          <cell r="AB25">
            <v>21200</v>
          </cell>
          <cell r="AE25">
            <v>17</v>
          </cell>
          <cell r="AF25" t="str">
            <v>PACIFICORP (PAC)</v>
          </cell>
          <cell r="AG25" t="str">
            <v>Firm</v>
          </cell>
          <cell r="AH25">
            <v>2200</v>
          </cell>
          <cell r="AI25">
            <v>83410</v>
          </cell>
          <cell r="AK25">
            <v>540</v>
          </cell>
          <cell r="AL25">
            <v>83950</v>
          </cell>
          <cell r="AO25">
            <v>17</v>
          </cell>
          <cell r="AP25" t="str">
            <v>PACIFICORP (PAC)</v>
          </cell>
          <cell r="AQ25" t="str">
            <v>Firm</v>
          </cell>
          <cell r="AR25">
            <v>600</v>
          </cell>
          <cell r="AS25">
            <v>13804</v>
          </cell>
          <cell r="AU25">
            <v>7746</v>
          </cell>
          <cell r="AV25">
            <v>21550</v>
          </cell>
          <cell r="AY25">
            <v>17</v>
          </cell>
          <cell r="AZ25" t="str">
            <v>PACIFICORP (PAC)</v>
          </cell>
          <cell r="BA25" t="str">
            <v>Firm</v>
          </cell>
          <cell r="BB25">
            <v>1925</v>
          </cell>
          <cell r="BC25">
            <v>59781</v>
          </cell>
          <cell r="BE25">
            <v>23874</v>
          </cell>
          <cell r="BF25">
            <v>83655</v>
          </cell>
        </row>
        <row r="26">
          <cell r="A26">
            <v>18</v>
          </cell>
          <cell r="B26" t="str">
            <v>PGR</v>
          </cell>
          <cell r="C26" t="str">
            <v>Firm</v>
          </cell>
          <cell r="H26">
            <v>0</v>
          </cell>
          <cell r="K26">
            <v>18</v>
          </cell>
          <cell r="L26" t="str">
            <v>PGR</v>
          </cell>
          <cell r="M26" t="str">
            <v>Firm</v>
          </cell>
          <cell r="R26">
            <v>0</v>
          </cell>
          <cell r="U26">
            <v>18</v>
          </cell>
          <cell r="V26" t="str">
            <v>PGR</v>
          </cell>
          <cell r="W26" t="str">
            <v>Firm</v>
          </cell>
          <cell r="AB26">
            <v>0</v>
          </cell>
          <cell r="AE26">
            <v>18</v>
          </cell>
          <cell r="AF26" t="str">
            <v>PGR</v>
          </cell>
          <cell r="AG26" t="str">
            <v>Firm</v>
          </cell>
          <cell r="AL26">
            <v>0</v>
          </cell>
          <cell r="AO26">
            <v>18</v>
          </cell>
          <cell r="AP26" t="str">
            <v>PGR</v>
          </cell>
          <cell r="AQ26" t="str">
            <v>Firm</v>
          </cell>
          <cell r="AV26">
            <v>0</v>
          </cell>
          <cell r="AY26">
            <v>18</v>
          </cell>
          <cell r="AZ26" t="str">
            <v>PGR</v>
          </cell>
          <cell r="BA26" t="str">
            <v>Firm</v>
          </cell>
          <cell r="BF26">
            <v>0</v>
          </cell>
        </row>
        <row r="27">
          <cell r="A27">
            <v>19</v>
          </cell>
          <cell r="B27" t="str">
            <v>PNM</v>
          </cell>
          <cell r="C27" t="str">
            <v>Firm</v>
          </cell>
          <cell r="D27">
            <v>13244</v>
          </cell>
          <cell r="E27">
            <v>458133</v>
          </cell>
          <cell r="G27">
            <v>92524</v>
          </cell>
          <cell r="H27">
            <v>550657</v>
          </cell>
          <cell r="K27">
            <v>19</v>
          </cell>
          <cell r="L27" t="str">
            <v>PNM</v>
          </cell>
          <cell r="M27" t="str">
            <v>Firm</v>
          </cell>
          <cell r="N27">
            <v>17484</v>
          </cell>
          <cell r="O27">
            <v>644550</v>
          </cell>
          <cell r="P27">
            <v>11</v>
          </cell>
          <cell r="Q27">
            <v>37997</v>
          </cell>
          <cell r="R27">
            <v>682558</v>
          </cell>
          <cell r="U27">
            <v>19</v>
          </cell>
          <cell r="V27" t="str">
            <v>PNM</v>
          </cell>
          <cell r="W27" t="str">
            <v>Firm</v>
          </cell>
          <cell r="X27">
            <v>10373</v>
          </cell>
          <cell r="Y27">
            <v>369858</v>
          </cell>
          <cell r="AA27">
            <v>38672</v>
          </cell>
          <cell r="AB27">
            <v>408530</v>
          </cell>
          <cell r="AE27">
            <v>19</v>
          </cell>
          <cell r="AF27" t="str">
            <v>PNM</v>
          </cell>
          <cell r="AG27" t="str">
            <v>Firm</v>
          </cell>
          <cell r="AH27">
            <v>7642</v>
          </cell>
          <cell r="AI27">
            <v>298195</v>
          </cell>
          <cell r="AK27">
            <v>21819</v>
          </cell>
          <cell r="AL27">
            <v>320014</v>
          </cell>
          <cell r="AO27">
            <v>19</v>
          </cell>
          <cell r="AP27" t="str">
            <v>PNM</v>
          </cell>
          <cell r="AQ27" t="str">
            <v>Firm</v>
          </cell>
          <cell r="AR27">
            <v>26869</v>
          </cell>
          <cell r="AS27">
            <v>1160558</v>
          </cell>
          <cell r="AU27">
            <v>22749</v>
          </cell>
          <cell r="AV27">
            <v>1183307</v>
          </cell>
          <cell r="AY27">
            <v>19</v>
          </cell>
          <cell r="AZ27" t="str">
            <v>PNM</v>
          </cell>
          <cell r="BA27" t="str">
            <v>Firm</v>
          </cell>
          <cell r="BB27">
            <v>10353</v>
          </cell>
          <cell r="BC27">
            <v>428240</v>
          </cell>
          <cell r="BE27">
            <v>10867</v>
          </cell>
          <cell r="BF27">
            <v>439107</v>
          </cell>
        </row>
        <row r="28">
          <cell r="A28">
            <v>20</v>
          </cell>
          <cell r="B28" t="str">
            <v>POWERX</v>
          </cell>
          <cell r="C28" t="str">
            <v>Firm</v>
          </cell>
          <cell r="D28">
            <v>2505</v>
          </cell>
          <cell r="E28">
            <v>54547</v>
          </cell>
          <cell r="G28">
            <v>8268</v>
          </cell>
          <cell r="H28">
            <v>62815</v>
          </cell>
          <cell r="K28">
            <v>20</v>
          </cell>
          <cell r="L28" t="str">
            <v>POWERX</v>
          </cell>
          <cell r="M28" t="str">
            <v>Firm</v>
          </cell>
          <cell r="N28">
            <v>1395</v>
          </cell>
          <cell r="O28">
            <v>26547</v>
          </cell>
          <cell r="Q28">
            <v>10531</v>
          </cell>
          <cell r="R28">
            <v>37078</v>
          </cell>
          <cell r="U28">
            <v>20</v>
          </cell>
          <cell r="V28" t="str">
            <v>POWERX</v>
          </cell>
          <cell r="W28" t="str">
            <v>Firm</v>
          </cell>
          <cell r="X28">
            <v>3295</v>
          </cell>
          <cell r="Y28">
            <v>53082</v>
          </cell>
          <cell r="AA28">
            <v>24599</v>
          </cell>
          <cell r="AB28">
            <v>77681</v>
          </cell>
          <cell r="AE28">
            <v>20</v>
          </cell>
          <cell r="AF28" t="str">
            <v>POWERX</v>
          </cell>
          <cell r="AG28" t="str">
            <v>Firm</v>
          </cell>
          <cell r="AH28">
            <v>1961</v>
          </cell>
          <cell r="AI28">
            <v>49168</v>
          </cell>
          <cell r="AK28">
            <v>609</v>
          </cell>
          <cell r="AL28">
            <v>49777</v>
          </cell>
          <cell r="AO28">
            <v>20</v>
          </cell>
          <cell r="AP28" t="str">
            <v>POWERX</v>
          </cell>
          <cell r="AQ28" t="str">
            <v>Firm</v>
          </cell>
          <cell r="AR28">
            <v>5158</v>
          </cell>
          <cell r="AS28">
            <v>111010</v>
          </cell>
          <cell r="AU28">
            <v>21227</v>
          </cell>
          <cell r="AV28">
            <v>132237</v>
          </cell>
          <cell r="AY28">
            <v>20</v>
          </cell>
          <cell r="AZ28" t="str">
            <v>POWERX</v>
          </cell>
          <cell r="BA28" t="str">
            <v>Firm</v>
          </cell>
          <cell r="BB28">
            <v>2628</v>
          </cell>
          <cell r="BC28">
            <v>57642</v>
          </cell>
          <cell r="BE28">
            <v>-5705</v>
          </cell>
          <cell r="BF28">
            <v>51937</v>
          </cell>
        </row>
        <row r="29">
          <cell r="A29">
            <v>21</v>
          </cell>
          <cell r="B29" t="str">
            <v>PPM (PacificCorp Pwr Mkt)</v>
          </cell>
          <cell r="C29" t="str">
            <v>Firm</v>
          </cell>
          <cell r="H29">
            <v>0</v>
          </cell>
          <cell r="K29">
            <v>21</v>
          </cell>
          <cell r="L29" t="str">
            <v>PPM</v>
          </cell>
          <cell r="M29" t="str">
            <v>Firm</v>
          </cell>
          <cell r="N29">
            <v>400</v>
          </cell>
          <cell r="O29">
            <v>5683</v>
          </cell>
          <cell r="Q29">
            <v>10817</v>
          </cell>
          <cell r="R29">
            <v>16500</v>
          </cell>
          <cell r="U29">
            <v>21</v>
          </cell>
          <cell r="V29" t="str">
            <v>PPM</v>
          </cell>
          <cell r="W29" t="str">
            <v>Firm</v>
          </cell>
          <cell r="X29">
            <v>400</v>
          </cell>
          <cell r="Y29">
            <v>7855</v>
          </cell>
          <cell r="AA29">
            <v>9145</v>
          </cell>
          <cell r="AB29">
            <v>17000</v>
          </cell>
          <cell r="AE29">
            <v>21</v>
          </cell>
          <cell r="AF29" t="str">
            <v>PPM</v>
          </cell>
          <cell r="AG29" t="str">
            <v>Firm</v>
          </cell>
          <cell r="AL29">
            <v>0</v>
          </cell>
          <cell r="AO29">
            <v>21</v>
          </cell>
          <cell r="AP29" t="str">
            <v>PPM</v>
          </cell>
          <cell r="AQ29" t="str">
            <v>Firm</v>
          </cell>
          <cell r="AR29">
            <v>1400</v>
          </cell>
          <cell r="AS29">
            <v>30415</v>
          </cell>
          <cell r="AU29">
            <v>32285</v>
          </cell>
          <cell r="AV29">
            <v>62700</v>
          </cell>
          <cell r="AY29">
            <v>21</v>
          </cell>
          <cell r="AZ29" t="str">
            <v>PPM</v>
          </cell>
          <cell r="BA29" t="str">
            <v>Firm</v>
          </cell>
          <cell r="BB29">
            <v>400</v>
          </cell>
          <cell r="BC29">
            <v>18600</v>
          </cell>
          <cell r="BE29">
            <v>400</v>
          </cell>
          <cell r="BF29">
            <v>19000</v>
          </cell>
        </row>
        <row r="30">
          <cell r="A30">
            <v>22</v>
          </cell>
          <cell r="B30" t="str">
            <v>PSCO</v>
          </cell>
          <cell r="C30" t="str">
            <v>Firm</v>
          </cell>
          <cell r="D30">
            <v>277</v>
          </cell>
          <cell r="E30">
            <v>5665</v>
          </cell>
          <cell r="G30">
            <v>2483</v>
          </cell>
          <cell r="H30">
            <v>8148</v>
          </cell>
          <cell r="K30">
            <v>22</v>
          </cell>
          <cell r="L30" t="str">
            <v>PSCO</v>
          </cell>
          <cell r="M30" t="str">
            <v>Firm</v>
          </cell>
          <cell r="N30">
            <v>3125</v>
          </cell>
          <cell r="O30">
            <v>85462</v>
          </cell>
          <cell r="Q30">
            <v>45098</v>
          </cell>
          <cell r="R30">
            <v>130560</v>
          </cell>
          <cell r="U30">
            <v>22</v>
          </cell>
          <cell r="V30" t="str">
            <v>PSCO</v>
          </cell>
          <cell r="W30" t="str">
            <v>Firm</v>
          </cell>
          <cell r="X30">
            <v>836</v>
          </cell>
          <cell r="Y30">
            <v>37365</v>
          </cell>
          <cell r="AA30">
            <v>189</v>
          </cell>
          <cell r="AB30">
            <v>37554</v>
          </cell>
          <cell r="AE30">
            <v>22</v>
          </cell>
          <cell r="AF30" t="str">
            <v>PSCO</v>
          </cell>
          <cell r="AG30" t="str">
            <v>Firm</v>
          </cell>
          <cell r="AH30">
            <v>180</v>
          </cell>
          <cell r="AI30">
            <v>7042</v>
          </cell>
          <cell r="AK30">
            <v>2373</v>
          </cell>
          <cell r="AL30">
            <v>9415</v>
          </cell>
          <cell r="AO30">
            <v>22</v>
          </cell>
          <cell r="AP30" t="str">
            <v>PSCO</v>
          </cell>
          <cell r="AQ30" t="str">
            <v>Firm</v>
          </cell>
          <cell r="AR30">
            <v>455</v>
          </cell>
          <cell r="AS30">
            <v>5691</v>
          </cell>
          <cell r="AU30">
            <v>9059</v>
          </cell>
          <cell r="AV30">
            <v>14750</v>
          </cell>
          <cell r="AY30">
            <v>22</v>
          </cell>
          <cell r="AZ30" t="str">
            <v>PSCO</v>
          </cell>
          <cell r="BA30" t="str">
            <v>Firm</v>
          </cell>
          <cell r="BB30">
            <v>2055</v>
          </cell>
          <cell r="BC30">
            <v>107755</v>
          </cell>
          <cell r="BE30">
            <v>14685</v>
          </cell>
          <cell r="BF30">
            <v>122440</v>
          </cell>
        </row>
        <row r="31">
          <cell r="A31">
            <v>23</v>
          </cell>
          <cell r="B31" t="str">
            <v>SCE</v>
          </cell>
          <cell r="C31" t="str">
            <v>Firm</v>
          </cell>
          <cell r="D31">
            <v>200</v>
          </cell>
          <cell r="E31">
            <v>1430</v>
          </cell>
          <cell r="G31">
            <v>5570</v>
          </cell>
          <cell r="H31">
            <v>7000</v>
          </cell>
          <cell r="K31">
            <v>23</v>
          </cell>
          <cell r="L31" t="str">
            <v>SCE</v>
          </cell>
          <cell r="M31" t="str">
            <v>Firm</v>
          </cell>
          <cell r="N31">
            <v>100</v>
          </cell>
          <cell r="O31">
            <v>2886</v>
          </cell>
          <cell r="Q31">
            <v>1264</v>
          </cell>
          <cell r="R31">
            <v>4150</v>
          </cell>
          <cell r="U31">
            <v>23</v>
          </cell>
          <cell r="V31" t="str">
            <v>SCE</v>
          </cell>
          <cell r="W31" t="str">
            <v>Firm</v>
          </cell>
          <cell r="AB31">
            <v>0</v>
          </cell>
          <cell r="AE31">
            <v>23</v>
          </cell>
          <cell r="AF31" t="str">
            <v>SCE</v>
          </cell>
          <cell r="AG31" t="str">
            <v>Firm</v>
          </cell>
          <cell r="AL31">
            <v>0</v>
          </cell>
          <cell r="AO31">
            <v>23</v>
          </cell>
          <cell r="AP31" t="str">
            <v>SCE</v>
          </cell>
          <cell r="AQ31" t="str">
            <v>Firm</v>
          </cell>
          <cell r="AV31">
            <v>0</v>
          </cell>
          <cell r="AY31">
            <v>23</v>
          </cell>
          <cell r="AZ31" t="str">
            <v>SCE</v>
          </cell>
          <cell r="BA31" t="str">
            <v>Firm</v>
          </cell>
          <cell r="BF31">
            <v>0</v>
          </cell>
        </row>
        <row r="32">
          <cell r="A32">
            <v>24</v>
          </cell>
          <cell r="B32" t="str">
            <v>SDGE</v>
          </cell>
          <cell r="C32" t="str">
            <v>Firm</v>
          </cell>
          <cell r="D32">
            <v>475</v>
          </cell>
          <cell r="E32">
            <v>5989</v>
          </cell>
          <cell r="G32">
            <v>8549</v>
          </cell>
          <cell r="H32">
            <v>14538</v>
          </cell>
          <cell r="K32">
            <v>24</v>
          </cell>
          <cell r="L32" t="str">
            <v>SDGE</v>
          </cell>
          <cell r="M32" t="str">
            <v>Firm</v>
          </cell>
          <cell r="N32">
            <v>475</v>
          </cell>
          <cell r="O32">
            <v>14700</v>
          </cell>
          <cell r="Q32">
            <v>175</v>
          </cell>
          <cell r="R32">
            <v>14875</v>
          </cell>
          <cell r="U32">
            <v>24</v>
          </cell>
          <cell r="V32" t="str">
            <v>SDGE</v>
          </cell>
          <cell r="W32" t="str">
            <v>Firm</v>
          </cell>
          <cell r="X32">
            <v>560</v>
          </cell>
          <cell r="Y32">
            <v>8433</v>
          </cell>
          <cell r="AA32">
            <v>9282</v>
          </cell>
          <cell r="AB32">
            <v>17715</v>
          </cell>
          <cell r="AE32">
            <v>24</v>
          </cell>
          <cell r="AF32" t="str">
            <v>SDGE</v>
          </cell>
          <cell r="AG32" t="str">
            <v>Firm</v>
          </cell>
          <cell r="AH32">
            <v>605</v>
          </cell>
          <cell r="AI32">
            <v>17518</v>
          </cell>
          <cell r="AK32">
            <v>3867</v>
          </cell>
          <cell r="AL32">
            <v>21385</v>
          </cell>
          <cell r="AO32">
            <v>24</v>
          </cell>
          <cell r="AP32" t="str">
            <v>SDGE</v>
          </cell>
          <cell r="AQ32" t="str">
            <v>Firm</v>
          </cell>
          <cell r="AR32">
            <v>530</v>
          </cell>
          <cell r="AS32">
            <v>17937</v>
          </cell>
          <cell r="AU32">
            <v>1283</v>
          </cell>
          <cell r="AV32">
            <v>19220</v>
          </cell>
          <cell r="AY32">
            <v>24</v>
          </cell>
          <cell r="AZ32" t="str">
            <v>SDGE</v>
          </cell>
          <cell r="BA32" t="str">
            <v>Firm</v>
          </cell>
          <cell r="BB32">
            <v>25</v>
          </cell>
          <cell r="BC32">
            <v>932</v>
          </cell>
          <cell r="BE32">
            <v>43</v>
          </cell>
          <cell r="BF32">
            <v>975</v>
          </cell>
        </row>
        <row r="33">
          <cell r="A33">
            <v>25</v>
          </cell>
          <cell r="B33" t="str">
            <v>SEMPRA</v>
          </cell>
          <cell r="C33" t="str">
            <v>Firm</v>
          </cell>
          <cell r="D33">
            <v>5068</v>
          </cell>
          <cell r="E33">
            <v>93501</v>
          </cell>
          <cell r="G33">
            <v>109893</v>
          </cell>
          <cell r="H33">
            <v>203394</v>
          </cell>
          <cell r="K33">
            <v>25</v>
          </cell>
          <cell r="L33" t="str">
            <v>SEMPRA</v>
          </cell>
          <cell r="M33" t="str">
            <v>Firm</v>
          </cell>
          <cell r="N33">
            <v>3104</v>
          </cell>
          <cell r="O33">
            <v>84598</v>
          </cell>
          <cell r="Q33">
            <v>30522</v>
          </cell>
          <cell r="R33">
            <v>115120</v>
          </cell>
          <cell r="U33">
            <v>25</v>
          </cell>
          <cell r="V33" t="str">
            <v>SEMPRA</v>
          </cell>
          <cell r="W33" t="str">
            <v>Firm</v>
          </cell>
          <cell r="X33">
            <v>8755</v>
          </cell>
          <cell r="Y33">
            <v>143596</v>
          </cell>
          <cell r="AA33">
            <v>179784</v>
          </cell>
          <cell r="AB33">
            <v>323380</v>
          </cell>
          <cell r="AE33">
            <v>25</v>
          </cell>
          <cell r="AF33" t="str">
            <v>SEMPRA</v>
          </cell>
          <cell r="AG33" t="str">
            <v>Firm</v>
          </cell>
          <cell r="AH33">
            <v>1666</v>
          </cell>
          <cell r="AI33">
            <v>40555</v>
          </cell>
          <cell r="AK33">
            <v>26899</v>
          </cell>
          <cell r="AL33">
            <v>67454</v>
          </cell>
          <cell r="AO33">
            <v>25</v>
          </cell>
          <cell r="AP33" t="str">
            <v>SEMPRA</v>
          </cell>
          <cell r="AQ33" t="str">
            <v>Firm</v>
          </cell>
          <cell r="AR33">
            <v>5421</v>
          </cell>
          <cell r="AS33">
            <v>182943</v>
          </cell>
          <cell r="AU33">
            <v>76701</v>
          </cell>
          <cell r="AV33">
            <v>259644</v>
          </cell>
          <cell r="AY33">
            <v>25</v>
          </cell>
          <cell r="AZ33" t="str">
            <v>SEMPRA</v>
          </cell>
          <cell r="BA33" t="str">
            <v>Firm</v>
          </cell>
          <cell r="BB33">
            <v>3118</v>
          </cell>
          <cell r="BC33">
            <v>78275</v>
          </cell>
          <cell r="BE33">
            <v>19790</v>
          </cell>
          <cell r="BF33">
            <v>98065</v>
          </cell>
        </row>
        <row r="34">
          <cell r="A34">
            <v>26</v>
          </cell>
          <cell r="B34" t="str">
            <v>SPS</v>
          </cell>
          <cell r="C34" t="str">
            <v>Firm</v>
          </cell>
          <cell r="D34">
            <v>455</v>
          </cell>
          <cell r="E34">
            <v>21548</v>
          </cell>
          <cell r="G34">
            <v>1852</v>
          </cell>
          <cell r="H34">
            <v>23400</v>
          </cell>
          <cell r="K34">
            <v>26</v>
          </cell>
          <cell r="L34" t="str">
            <v>SPS</v>
          </cell>
          <cell r="M34" t="str">
            <v>Firm</v>
          </cell>
          <cell r="R34">
            <v>0</v>
          </cell>
          <cell r="U34">
            <v>26</v>
          </cell>
          <cell r="V34" t="str">
            <v>SPS</v>
          </cell>
          <cell r="W34" t="str">
            <v>Firm</v>
          </cell>
          <cell r="X34">
            <v>2918</v>
          </cell>
          <cell r="Y34">
            <v>94748</v>
          </cell>
          <cell r="AA34">
            <v>22775</v>
          </cell>
          <cell r="AB34">
            <v>117523</v>
          </cell>
          <cell r="AE34">
            <v>26</v>
          </cell>
          <cell r="AF34" t="str">
            <v>SPS</v>
          </cell>
          <cell r="AG34" t="str">
            <v>Firm</v>
          </cell>
          <cell r="AH34">
            <v>85</v>
          </cell>
          <cell r="AI34">
            <v>3876</v>
          </cell>
          <cell r="AK34">
            <v>-476</v>
          </cell>
          <cell r="AL34">
            <v>3400</v>
          </cell>
          <cell r="AO34">
            <v>26</v>
          </cell>
          <cell r="AP34" t="str">
            <v>SPS</v>
          </cell>
          <cell r="AQ34" t="str">
            <v>Firm</v>
          </cell>
          <cell r="AR34">
            <v>1280</v>
          </cell>
          <cell r="AS34">
            <v>71720</v>
          </cell>
          <cell r="AU34">
            <v>10880</v>
          </cell>
          <cell r="AV34">
            <v>82600</v>
          </cell>
          <cell r="AY34">
            <v>26</v>
          </cell>
          <cell r="AZ34" t="str">
            <v>SPS</v>
          </cell>
          <cell r="BA34" t="str">
            <v>Firm</v>
          </cell>
          <cell r="BB34">
            <v>2279</v>
          </cell>
          <cell r="BC34">
            <v>110054</v>
          </cell>
          <cell r="BE34">
            <v>13943</v>
          </cell>
          <cell r="BF34">
            <v>123997</v>
          </cell>
        </row>
        <row r="35">
          <cell r="A35">
            <v>27</v>
          </cell>
          <cell r="B35" t="str">
            <v>SRP</v>
          </cell>
          <cell r="C35" t="str">
            <v>Firm</v>
          </cell>
          <cell r="D35">
            <v>7255</v>
          </cell>
          <cell r="E35">
            <v>109283</v>
          </cell>
          <cell r="G35">
            <v>216123</v>
          </cell>
          <cell r="H35">
            <v>325406</v>
          </cell>
          <cell r="K35">
            <v>27</v>
          </cell>
          <cell r="L35" t="str">
            <v>SRP</v>
          </cell>
          <cell r="M35" t="str">
            <v>Firm</v>
          </cell>
          <cell r="N35">
            <v>14722</v>
          </cell>
          <cell r="O35">
            <v>343209</v>
          </cell>
          <cell r="Q35">
            <v>269967</v>
          </cell>
          <cell r="R35">
            <v>613176</v>
          </cell>
          <cell r="U35">
            <v>27</v>
          </cell>
          <cell r="V35" t="str">
            <v>SRP</v>
          </cell>
          <cell r="W35" t="str">
            <v>Firm</v>
          </cell>
          <cell r="X35">
            <v>12860</v>
          </cell>
          <cell r="Y35">
            <v>276602</v>
          </cell>
          <cell r="AA35">
            <v>240558</v>
          </cell>
          <cell r="AB35">
            <v>517160</v>
          </cell>
          <cell r="AE35">
            <v>27</v>
          </cell>
          <cell r="AF35" t="str">
            <v>SRP</v>
          </cell>
          <cell r="AG35" t="str">
            <v>Firm</v>
          </cell>
          <cell r="AH35">
            <v>3655</v>
          </cell>
          <cell r="AI35">
            <v>100590</v>
          </cell>
          <cell r="AK35">
            <v>44260</v>
          </cell>
          <cell r="AL35">
            <v>144850</v>
          </cell>
          <cell r="AO35">
            <v>27</v>
          </cell>
          <cell r="AP35" t="str">
            <v>SRP</v>
          </cell>
          <cell r="AQ35" t="str">
            <v>Firm</v>
          </cell>
          <cell r="AR35">
            <v>4360</v>
          </cell>
          <cell r="AS35">
            <v>162951</v>
          </cell>
          <cell r="AU35">
            <v>69409</v>
          </cell>
          <cell r="AV35">
            <v>232360</v>
          </cell>
          <cell r="AY35">
            <v>27</v>
          </cell>
          <cell r="AZ35" t="str">
            <v>SRP</v>
          </cell>
          <cell r="BA35" t="str">
            <v>Firm</v>
          </cell>
          <cell r="BB35">
            <v>14440</v>
          </cell>
          <cell r="BC35">
            <v>650257</v>
          </cell>
          <cell r="BE35">
            <v>49963</v>
          </cell>
          <cell r="BF35">
            <v>700220</v>
          </cell>
        </row>
        <row r="36">
          <cell r="A36">
            <v>28</v>
          </cell>
          <cell r="B36" t="str">
            <v>TECO</v>
          </cell>
          <cell r="C36" t="str">
            <v>Firm</v>
          </cell>
          <cell r="H36">
            <v>0</v>
          </cell>
          <cell r="K36">
            <v>28</v>
          </cell>
          <cell r="L36" t="str">
            <v>TECO</v>
          </cell>
          <cell r="M36" t="str">
            <v>Firm</v>
          </cell>
          <cell r="R36">
            <v>0</v>
          </cell>
          <cell r="U36">
            <v>28</v>
          </cell>
          <cell r="V36" t="str">
            <v>TECO</v>
          </cell>
          <cell r="W36" t="str">
            <v>Firm</v>
          </cell>
          <cell r="AB36">
            <v>0</v>
          </cell>
          <cell r="AE36">
            <v>28</v>
          </cell>
          <cell r="AF36" t="str">
            <v>TECO</v>
          </cell>
          <cell r="AG36" t="str">
            <v>Firm</v>
          </cell>
          <cell r="AL36">
            <v>0</v>
          </cell>
          <cell r="AO36">
            <v>28</v>
          </cell>
          <cell r="AP36" t="str">
            <v>TECO</v>
          </cell>
          <cell r="AQ36" t="str">
            <v>Firm</v>
          </cell>
          <cell r="AV36">
            <v>0</v>
          </cell>
          <cell r="AY36">
            <v>28</v>
          </cell>
          <cell r="AZ36" t="str">
            <v>TECO</v>
          </cell>
          <cell r="BA36" t="str">
            <v>Firm</v>
          </cell>
          <cell r="BF36">
            <v>0</v>
          </cell>
        </row>
        <row r="37">
          <cell r="A37">
            <v>29</v>
          </cell>
          <cell r="B37" t="str">
            <v>TEP</v>
          </cell>
          <cell r="C37" t="str">
            <v>Firm</v>
          </cell>
          <cell r="H37">
            <v>0</v>
          </cell>
          <cell r="K37">
            <v>29</v>
          </cell>
          <cell r="L37" t="str">
            <v>TEP</v>
          </cell>
          <cell r="M37" t="str">
            <v>Firm</v>
          </cell>
          <cell r="R37">
            <v>0</v>
          </cell>
          <cell r="U37">
            <v>29</v>
          </cell>
          <cell r="V37" t="str">
            <v>TEP</v>
          </cell>
          <cell r="W37" t="str">
            <v>Firm</v>
          </cell>
          <cell r="AB37">
            <v>0</v>
          </cell>
          <cell r="AE37">
            <v>29</v>
          </cell>
          <cell r="AF37" t="str">
            <v>TEP</v>
          </cell>
          <cell r="AG37" t="str">
            <v>Firm</v>
          </cell>
          <cell r="AL37">
            <v>0</v>
          </cell>
          <cell r="AO37">
            <v>29</v>
          </cell>
          <cell r="AP37" t="str">
            <v>TEP</v>
          </cell>
          <cell r="AQ37" t="str">
            <v>Firm</v>
          </cell>
          <cell r="AV37">
            <v>0</v>
          </cell>
          <cell r="AY37">
            <v>29</v>
          </cell>
          <cell r="AZ37" t="str">
            <v>TEP</v>
          </cell>
          <cell r="BA37" t="str">
            <v>Firm</v>
          </cell>
          <cell r="BF37">
            <v>0</v>
          </cell>
        </row>
        <row r="38">
          <cell r="A38">
            <v>30</v>
          </cell>
          <cell r="B38" t="str">
            <v>TNP</v>
          </cell>
          <cell r="C38" t="str">
            <v>Firm</v>
          </cell>
          <cell r="H38">
            <v>0</v>
          </cell>
          <cell r="K38">
            <v>30</v>
          </cell>
          <cell r="L38" t="str">
            <v>TNP</v>
          </cell>
          <cell r="M38" t="str">
            <v>Firm</v>
          </cell>
          <cell r="R38">
            <v>0</v>
          </cell>
          <cell r="U38">
            <v>30</v>
          </cell>
          <cell r="V38" t="str">
            <v>TNP</v>
          </cell>
          <cell r="W38" t="str">
            <v>Firm</v>
          </cell>
          <cell r="AB38">
            <v>0</v>
          </cell>
          <cell r="AE38">
            <v>30</v>
          </cell>
          <cell r="AF38" t="str">
            <v>TNP</v>
          </cell>
          <cell r="AG38" t="str">
            <v>Firm</v>
          </cell>
          <cell r="AL38">
            <v>0</v>
          </cell>
          <cell r="AO38">
            <v>30</v>
          </cell>
          <cell r="AP38" t="str">
            <v>TNP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TNP</v>
          </cell>
          <cell r="BA38" t="str">
            <v>Firm</v>
          </cell>
          <cell r="BB38">
            <v>3600</v>
          </cell>
          <cell r="BC38">
            <v>109465</v>
          </cell>
          <cell r="BD38">
            <v>13890</v>
          </cell>
          <cell r="BE38">
            <v>59345</v>
          </cell>
          <cell r="BF38">
            <v>182700</v>
          </cell>
        </row>
        <row r="39">
          <cell r="A39">
            <v>31</v>
          </cell>
          <cell r="B39" t="str">
            <v>TRANSALTA</v>
          </cell>
          <cell r="C39" t="str">
            <v>Firm</v>
          </cell>
          <cell r="D39">
            <v>2800</v>
          </cell>
          <cell r="E39">
            <v>67494</v>
          </cell>
          <cell r="G39">
            <v>61686</v>
          </cell>
          <cell r="H39">
            <v>129180</v>
          </cell>
          <cell r="K39">
            <v>31</v>
          </cell>
          <cell r="L39" t="str">
            <v>TRANSALTA</v>
          </cell>
          <cell r="M39" t="str">
            <v>Firm</v>
          </cell>
          <cell r="N39">
            <v>2600</v>
          </cell>
          <cell r="O39">
            <v>63467</v>
          </cell>
          <cell r="Q39">
            <v>36493</v>
          </cell>
          <cell r="R39">
            <v>99960</v>
          </cell>
          <cell r="U39">
            <v>31</v>
          </cell>
          <cell r="V39" t="str">
            <v>TRANSALTA</v>
          </cell>
          <cell r="W39" t="str">
            <v>Firm</v>
          </cell>
          <cell r="X39">
            <v>2000</v>
          </cell>
          <cell r="Y39">
            <v>21207</v>
          </cell>
          <cell r="AA39">
            <v>43893</v>
          </cell>
          <cell r="AB39">
            <v>65100</v>
          </cell>
          <cell r="AE39">
            <v>31</v>
          </cell>
          <cell r="AF39" t="str">
            <v>TRANSALTA</v>
          </cell>
          <cell r="AG39" t="str">
            <v>Firm</v>
          </cell>
          <cell r="AH39">
            <v>400</v>
          </cell>
          <cell r="AI39">
            <v>9681</v>
          </cell>
          <cell r="AK39">
            <v>6319</v>
          </cell>
          <cell r="AL39">
            <v>16000</v>
          </cell>
          <cell r="AO39">
            <v>31</v>
          </cell>
          <cell r="AP39" t="str">
            <v>TRANSALTA</v>
          </cell>
          <cell r="AQ39" t="str">
            <v>Firm</v>
          </cell>
          <cell r="AR39">
            <v>800</v>
          </cell>
          <cell r="AS39">
            <v>8973</v>
          </cell>
          <cell r="AU39">
            <v>15927</v>
          </cell>
          <cell r="AV39">
            <v>24900</v>
          </cell>
          <cell r="AY39">
            <v>31</v>
          </cell>
          <cell r="AZ39" t="str">
            <v>TRANSALTA</v>
          </cell>
          <cell r="BA39" t="str">
            <v>Firm</v>
          </cell>
          <cell r="BB39">
            <v>600</v>
          </cell>
          <cell r="BC39">
            <v>6656</v>
          </cell>
          <cell r="BE39">
            <v>12644</v>
          </cell>
          <cell r="BF39">
            <v>19300</v>
          </cell>
        </row>
        <row r="40">
          <cell r="A40">
            <v>32</v>
          </cell>
          <cell r="B40" t="str">
            <v>TRISTATE</v>
          </cell>
          <cell r="C40" t="str">
            <v>Firm</v>
          </cell>
          <cell r="D40">
            <v>22570</v>
          </cell>
          <cell r="E40">
            <v>307395</v>
          </cell>
          <cell r="G40">
            <v>637046</v>
          </cell>
          <cell r="H40">
            <v>944441</v>
          </cell>
          <cell r="K40">
            <v>32</v>
          </cell>
          <cell r="L40" t="str">
            <v>TRISTATE</v>
          </cell>
          <cell r="M40" t="str">
            <v>Firm</v>
          </cell>
          <cell r="N40">
            <v>16795</v>
          </cell>
          <cell r="O40">
            <v>349811</v>
          </cell>
          <cell r="Q40">
            <v>336265</v>
          </cell>
          <cell r="R40">
            <v>686076</v>
          </cell>
          <cell r="U40">
            <v>32</v>
          </cell>
          <cell r="V40" t="str">
            <v>TRISTATE</v>
          </cell>
          <cell r="W40" t="str">
            <v>Firm</v>
          </cell>
          <cell r="X40">
            <v>11000</v>
          </cell>
          <cell r="Y40">
            <v>162803</v>
          </cell>
          <cell r="AA40">
            <v>252397</v>
          </cell>
          <cell r="AB40">
            <v>415200</v>
          </cell>
          <cell r="AE40">
            <v>32</v>
          </cell>
          <cell r="AF40" t="str">
            <v>TRISTATE</v>
          </cell>
          <cell r="AG40" t="str">
            <v>Firm</v>
          </cell>
          <cell r="AH40">
            <v>1600</v>
          </cell>
          <cell r="AI40">
            <v>36543</v>
          </cell>
          <cell r="AK40">
            <v>18857</v>
          </cell>
          <cell r="AL40">
            <v>55400</v>
          </cell>
          <cell r="AO40">
            <v>32</v>
          </cell>
          <cell r="AP40" t="str">
            <v>TRISTATE</v>
          </cell>
          <cell r="AQ40" t="str">
            <v>Firm</v>
          </cell>
          <cell r="AR40">
            <v>6250</v>
          </cell>
          <cell r="AS40">
            <v>149516</v>
          </cell>
          <cell r="AU40">
            <v>123874</v>
          </cell>
          <cell r="AV40">
            <v>273390</v>
          </cell>
          <cell r="AY40">
            <v>32</v>
          </cell>
          <cell r="AZ40" t="str">
            <v>TRISTATE</v>
          </cell>
          <cell r="BA40" t="str">
            <v>Firm</v>
          </cell>
          <cell r="BB40">
            <v>3040</v>
          </cell>
          <cell r="BC40">
            <v>123960</v>
          </cell>
          <cell r="BE40">
            <v>5360</v>
          </cell>
          <cell r="BF40">
            <v>129320</v>
          </cell>
        </row>
        <row r="41">
          <cell r="A41">
            <v>33</v>
          </cell>
          <cell r="B41" t="str">
            <v>WAPA</v>
          </cell>
          <cell r="C41" t="str">
            <v>Firm</v>
          </cell>
          <cell r="D41">
            <v>8360</v>
          </cell>
          <cell r="E41">
            <v>131180</v>
          </cell>
          <cell r="G41">
            <v>206610</v>
          </cell>
          <cell r="H41">
            <v>337790</v>
          </cell>
          <cell r="K41">
            <v>33</v>
          </cell>
          <cell r="L41" t="str">
            <v>WAPA</v>
          </cell>
          <cell r="M41" t="str">
            <v>Firm</v>
          </cell>
          <cell r="N41">
            <v>900</v>
          </cell>
          <cell r="O41">
            <v>21546</v>
          </cell>
          <cell r="Q41">
            <v>22479</v>
          </cell>
          <cell r="R41">
            <v>44025</v>
          </cell>
          <cell r="U41">
            <v>33</v>
          </cell>
          <cell r="V41" t="str">
            <v>WAPA</v>
          </cell>
          <cell r="W41" t="str">
            <v>Firm</v>
          </cell>
          <cell r="AB41">
            <v>0</v>
          </cell>
          <cell r="AE41">
            <v>33</v>
          </cell>
          <cell r="AF41" t="str">
            <v>WAPA</v>
          </cell>
          <cell r="AG41" t="str">
            <v>Firm</v>
          </cell>
          <cell r="AL41">
            <v>0</v>
          </cell>
          <cell r="AO41">
            <v>33</v>
          </cell>
          <cell r="AP41" t="str">
            <v>WAPA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WAPA</v>
          </cell>
          <cell r="BA41" t="str">
            <v>Firm</v>
          </cell>
          <cell r="BF41">
            <v>0</v>
          </cell>
        </row>
        <row r="42">
          <cell r="A42">
            <v>34</v>
          </cell>
          <cell r="B42" t="str">
            <v>WESCO</v>
          </cell>
          <cell r="C42" t="str">
            <v>Firm</v>
          </cell>
          <cell r="H42">
            <v>0</v>
          </cell>
          <cell r="K42">
            <v>34</v>
          </cell>
          <cell r="L42" t="str">
            <v>WESCO</v>
          </cell>
          <cell r="M42" t="str">
            <v>Firm</v>
          </cell>
          <cell r="R42">
            <v>0</v>
          </cell>
          <cell r="U42">
            <v>34</v>
          </cell>
          <cell r="V42" t="str">
            <v>WESCO</v>
          </cell>
          <cell r="W42" t="str">
            <v>Firm</v>
          </cell>
          <cell r="AB42">
            <v>0</v>
          </cell>
          <cell r="AE42">
            <v>34</v>
          </cell>
          <cell r="AF42" t="str">
            <v>WESCO</v>
          </cell>
          <cell r="AG42" t="str">
            <v>Firm</v>
          </cell>
          <cell r="AL42">
            <v>0</v>
          </cell>
          <cell r="AO42">
            <v>34</v>
          </cell>
          <cell r="AP42" t="str">
            <v>WESCO</v>
          </cell>
          <cell r="AQ42" t="str">
            <v>Firm</v>
          </cell>
          <cell r="AV42">
            <v>0</v>
          </cell>
          <cell r="AY42">
            <v>34</v>
          </cell>
          <cell r="AZ42" t="str">
            <v>WESCO</v>
          </cell>
          <cell r="BA42" t="str">
            <v>Firm</v>
          </cell>
          <cell r="BF42">
            <v>0</v>
          </cell>
        </row>
        <row r="43">
          <cell r="A43">
            <v>35</v>
          </cell>
          <cell r="B43" t="str">
            <v>WESTAR</v>
          </cell>
          <cell r="C43" t="str">
            <v>Firm</v>
          </cell>
          <cell r="H43">
            <v>0</v>
          </cell>
          <cell r="K43">
            <v>35</v>
          </cell>
          <cell r="L43" t="str">
            <v>WESTAR</v>
          </cell>
          <cell r="M43" t="str">
            <v>Firm</v>
          </cell>
          <cell r="R43">
            <v>0</v>
          </cell>
          <cell r="U43">
            <v>35</v>
          </cell>
          <cell r="V43" t="str">
            <v>WESTAR</v>
          </cell>
          <cell r="W43" t="str">
            <v>Firm</v>
          </cell>
          <cell r="X43">
            <v>5700</v>
          </cell>
          <cell r="Y43">
            <v>170428</v>
          </cell>
          <cell r="AA43">
            <v>45972</v>
          </cell>
          <cell r="AB43">
            <v>216400</v>
          </cell>
          <cell r="AE43">
            <v>35</v>
          </cell>
          <cell r="AF43" t="str">
            <v>WESTAR</v>
          </cell>
          <cell r="AG43" t="str">
            <v>Firm</v>
          </cell>
          <cell r="AL43">
            <v>0</v>
          </cell>
          <cell r="AO43">
            <v>35</v>
          </cell>
          <cell r="AP43" t="str">
            <v>WESTAR</v>
          </cell>
          <cell r="AQ43" t="str">
            <v>Firm</v>
          </cell>
          <cell r="AV43">
            <v>0</v>
          </cell>
          <cell r="AY43">
            <v>35</v>
          </cell>
          <cell r="AZ43" t="str">
            <v>WESTAR</v>
          </cell>
          <cell r="BA43" t="str">
            <v>Firm</v>
          </cell>
          <cell r="BF43">
            <v>0</v>
          </cell>
        </row>
        <row r="44">
          <cell r="A44">
            <v>36</v>
          </cell>
          <cell r="B44" t="str">
            <v>SUBTOTAL  FIRM</v>
          </cell>
          <cell r="D44">
            <v>184739</v>
          </cell>
          <cell r="E44">
            <v>3076708</v>
          </cell>
          <cell r="F44">
            <v>0</v>
          </cell>
          <cell r="G44">
            <v>4289218</v>
          </cell>
          <cell r="H44">
            <v>7365926</v>
          </cell>
          <cell r="K44">
            <v>36</v>
          </cell>
          <cell r="L44" t="str">
            <v>SUBTOTAL  FIRM</v>
          </cell>
          <cell r="N44">
            <v>142251</v>
          </cell>
          <cell r="O44">
            <v>3606035</v>
          </cell>
          <cell r="P44">
            <v>11</v>
          </cell>
          <cell r="Q44">
            <v>2021252</v>
          </cell>
          <cell r="R44">
            <v>5627298</v>
          </cell>
          <cell r="U44">
            <v>36</v>
          </cell>
          <cell r="V44" t="str">
            <v>SUBTOTAL  FIRM</v>
          </cell>
          <cell r="X44">
            <v>148487</v>
          </cell>
          <cell r="Y44">
            <v>3319509</v>
          </cell>
          <cell r="Z44">
            <v>0</v>
          </cell>
          <cell r="AA44">
            <v>2164233</v>
          </cell>
          <cell r="AB44">
            <v>5483742</v>
          </cell>
          <cell r="AE44">
            <v>36</v>
          </cell>
          <cell r="AF44" t="str">
            <v>SUBTOTAL  FIRM</v>
          </cell>
          <cell r="AH44">
            <v>95471</v>
          </cell>
          <cell r="AI44">
            <v>2919974</v>
          </cell>
          <cell r="AJ44">
            <v>0</v>
          </cell>
          <cell r="AK44">
            <v>756847</v>
          </cell>
          <cell r="AL44">
            <v>3676821</v>
          </cell>
          <cell r="AO44">
            <v>36</v>
          </cell>
          <cell r="AP44" t="str">
            <v>SUBTOTAL  FIRM</v>
          </cell>
          <cell r="AR44">
            <v>160141</v>
          </cell>
          <cell r="AS44">
            <v>4958020</v>
          </cell>
          <cell r="AT44">
            <v>0</v>
          </cell>
          <cell r="AU44">
            <v>1662884</v>
          </cell>
          <cell r="AV44">
            <v>6620904</v>
          </cell>
          <cell r="AY44">
            <v>36</v>
          </cell>
          <cell r="AZ44" t="str">
            <v>SUBTOTAL  FIRM</v>
          </cell>
          <cell r="BB44">
            <v>158016</v>
          </cell>
          <cell r="BC44">
            <v>6528243</v>
          </cell>
          <cell r="BD44">
            <v>13890</v>
          </cell>
          <cell r="BE44">
            <v>776000</v>
          </cell>
          <cell r="BF44">
            <v>7318133</v>
          </cell>
        </row>
        <row r="45">
          <cell r="A45">
            <v>37</v>
          </cell>
          <cell r="B45" t="str">
            <v>AEP</v>
          </cell>
          <cell r="C45" t="str">
            <v>Non-Firm</v>
          </cell>
          <cell r="H45">
            <v>0</v>
          </cell>
          <cell r="K45">
            <v>37</v>
          </cell>
          <cell r="L45" t="str">
            <v>AEP</v>
          </cell>
          <cell r="M45" t="str">
            <v>Non-Firm</v>
          </cell>
          <cell r="R45">
            <v>0</v>
          </cell>
          <cell r="U45">
            <v>37</v>
          </cell>
          <cell r="V45" t="str">
            <v>AEP</v>
          </cell>
          <cell r="W45" t="str">
            <v>Non-Firm</v>
          </cell>
          <cell r="X45">
            <v>15</v>
          </cell>
          <cell r="Y45">
            <v>258</v>
          </cell>
          <cell r="AA45">
            <v>222</v>
          </cell>
          <cell r="AB45">
            <v>480</v>
          </cell>
          <cell r="AE45">
            <v>37</v>
          </cell>
          <cell r="AF45" t="str">
            <v>AEP</v>
          </cell>
          <cell r="AG45" t="str">
            <v>Non-Firm</v>
          </cell>
          <cell r="AL45">
            <v>0</v>
          </cell>
          <cell r="AO45">
            <v>37</v>
          </cell>
          <cell r="AP45" t="str">
            <v>AEP</v>
          </cell>
          <cell r="AQ45" t="str">
            <v>Non-Firm</v>
          </cell>
          <cell r="AV45">
            <v>0</v>
          </cell>
          <cell r="AY45">
            <v>37</v>
          </cell>
          <cell r="AZ45" t="str">
            <v>AEP</v>
          </cell>
          <cell r="BA45" t="str">
            <v>Non-Firm</v>
          </cell>
          <cell r="BF45">
            <v>0</v>
          </cell>
        </row>
        <row r="46">
          <cell r="A46">
            <v>38</v>
          </cell>
          <cell r="B46" t="str">
            <v>AEPCO</v>
          </cell>
          <cell r="C46" t="str">
            <v>Non-Firm</v>
          </cell>
          <cell r="D46">
            <v>235</v>
          </cell>
          <cell r="E46">
            <v>5731</v>
          </cell>
          <cell r="G46">
            <v>2219</v>
          </cell>
          <cell r="H46">
            <v>7950</v>
          </cell>
          <cell r="K46">
            <v>38</v>
          </cell>
          <cell r="L46" t="str">
            <v>AEPCO</v>
          </cell>
          <cell r="M46" t="str">
            <v>Non-Firm</v>
          </cell>
          <cell r="N46">
            <v>20</v>
          </cell>
          <cell r="O46">
            <v>361</v>
          </cell>
          <cell r="Q46">
            <v>199</v>
          </cell>
          <cell r="R46">
            <v>560</v>
          </cell>
          <cell r="U46">
            <v>38</v>
          </cell>
          <cell r="V46" t="str">
            <v>AEPCO</v>
          </cell>
          <cell r="W46" t="str">
            <v>Non-Firm</v>
          </cell>
          <cell r="AB46">
            <v>0</v>
          </cell>
          <cell r="AE46">
            <v>38</v>
          </cell>
          <cell r="AF46" t="str">
            <v>AEPCO</v>
          </cell>
          <cell r="AG46" t="str">
            <v>Non-Firm</v>
          </cell>
          <cell r="AL46">
            <v>0</v>
          </cell>
          <cell r="AO46">
            <v>38</v>
          </cell>
          <cell r="AP46" t="str">
            <v>AEPCO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AEPCO</v>
          </cell>
          <cell r="BA46" t="str">
            <v>Non-Firm</v>
          </cell>
          <cell r="BF46">
            <v>0</v>
          </cell>
        </row>
        <row r="47">
          <cell r="A47">
            <v>39</v>
          </cell>
          <cell r="B47" t="str">
            <v>APS</v>
          </cell>
          <cell r="C47" t="str">
            <v>Non-Firm</v>
          </cell>
          <cell r="D47">
            <v>238</v>
          </cell>
          <cell r="E47">
            <v>7439</v>
          </cell>
          <cell r="G47">
            <v>-1703</v>
          </cell>
          <cell r="H47">
            <v>5736</v>
          </cell>
          <cell r="K47">
            <v>39</v>
          </cell>
          <cell r="L47" t="str">
            <v>APS</v>
          </cell>
          <cell r="M47" t="str">
            <v>Non-Firm</v>
          </cell>
          <cell r="N47">
            <v>273</v>
          </cell>
          <cell r="O47">
            <v>12474</v>
          </cell>
          <cell r="Q47">
            <v>3533</v>
          </cell>
          <cell r="R47">
            <v>16007</v>
          </cell>
          <cell r="U47">
            <v>39</v>
          </cell>
          <cell r="V47" t="str">
            <v>APS</v>
          </cell>
          <cell r="W47" t="str">
            <v>Non-Firm</v>
          </cell>
          <cell r="X47">
            <v>501</v>
          </cell>
          <cell r="Y47">
            <v>13729</v>
          </cell>
          <cell r="AA47">
            <v>5921</v>
          </cell>
          <cell r="AB47">
            <v>19650</v>
          </cell>
          <cell r="AE47">
            <v>39</v>
          </cell>
          <cell r="AF47" t="str">
            <v>APS</v>
          </cell>
          <cell r="AG47" t="str">
            <v>Non-Firm</v>
          </cell>
          <cell r="AH47">
            <v>325</v>
          </cell>
          <cell r="AI47">
            <v>12484</v>
          </cell>
          <cell r="AK47">
            <v>2306</v>
          </cell>
          <cell r="AL47">
            <v>14790</v>
          </cell>
          <cell r="AO47">
            <v>39</v>
          </cell>
          <cell r="AP47" t="str">
            <v>APS</v>
          </cell>
          <cell r="AQ47" t="str">
            <v>Non-Firm</v>
          </cell>
          <cell r="AR47">
            <v>74</v>
          </cell>
          <cell r="AS47">
            <v>1393</v>
          </cell>
          <cell r="AU47">
            <v>-28</v>
          </cell>
          <cell r="AV47">
            <v>1365</v>
          </cell>
          <cell r="AY47">
            <v>39</v>
          </cell>
          <cell r="AZ47" t="str">
            <v>APS</v>
          </cell>
          <cell r="BA47" t="str">
            <v>Non-Firm</v>
          </cell>
          <cell r="BB47">
            <v>200</v>
          </cell>
          <cell r="BC47">
            <v>5623</v>
          </cell>
          <cell r="BE47">
            <v>-273</v>
          </cell>
          <cell r="BF47">
            <v>5350</v>
          </cell>
        </row>
        <row r="48">
          <cell r="A48">
            <v>40</v>
          </cell>
          <cell r="B48" t="str">
            <v>CARGILL</v>
          </cell>
          <cell r="C48" t="str">
            <v>Non-Firm</v>
          </cell>
          <cell r="H48">
            <v>0</v>
          </cell>
          <cell r="K48">
            <v>40</v>
          </cell>
          <cell r="L48" t="str">
            <v>CARGILL</v>
          </cell>
          <cell r="M48" t="str">
            <v>Non-Firm</v>
          </cell>
          <cell r="R48">
            <v>0</v>
          </cell>
          <cell r="U48">
            <v>40</v>
          </cell>
          <cell r="V48" t="str">
            <v>CARGILL</v>
          </cell>
          <cell r="W48" t="str">
            <v>Non-Firm</v>
          </cell>
          <cell r="AB48">
            <v>0</v>
          </cell>
          <cell r="AE48">
            <v>40</v>
          </cell>
          <cell r="AF48" t="str">
            <v>CARGILL</v>
          </cell>
          <cell r="AG48" t="str">
            <v>Non-Firm</v>
          </cell>
          <cell r="AL48">
            <v>0</v>
          </cell>
          <cell r="AO48">
            <v>40</v>
          </cell>
          <cell r="AP48" t="str">
            <v>CARGILL</v>
          </cell>
          <cell r="AQ48" t="str">
            <v>Non-Firm</v>
          </cell>
          <cell r="AV48">
            <v>0</v>
          </cell>
          <cell r="AY48">
            <v>40</v>
          </cell>
          <cell r="AZ48" t="str">
            <v>CARGILL</v>
          </cell>
          <cell r="BA48" t="str">
            <v>Non-Firm</v>
          </cell>
          <cell r="BF48">
            <v>0</v>
          </cell>
        </row>
        <row r="49">
          <cell r="A49">
            <v>41</v>
          </cell>
          <cell r="B49" t="str">
            <v>CONOCO</v>
          </cell>
          <cell r="C49" t="str">
            <v>Non-Firm</v>
          </cell>
          <cell r="H49">
            <v>0</v>
          </cell>
          <cell r="K49">
            <v>41</v>
          </cell>
          <cell r="L49" t="str">
            <v>CONOCO</v>
          </cell>
          <cell r="M49" t="str">
            <v>Non-Firm</v>
          </cell>
          <cell r="R49">
            <v>0</v>
          </cell>
          <cell r="U49">
            <v>41</v>
          </cell>
          <cell r="V49" t="str">
            <v>CONOCO</v>
          </cell>
          <cell r="W49" t="str">
            <v>Non-Firm</v>
          </cell>
          <cell r="X49">
            <v>90</v>
          </cell>
          <cell r="Y49">
            <v>2880</v>
          </cell>
          <cell r="AA49">
            <v>1440</v>
          </cell>
          <cell r="AB49">
            <v>4320</v>
          </cell>
          <cell r="AE49">
            <v>41</v>
          </cell>
          <cell r="AF49" t="str">
            <v>CONOCO</v>
          </cell>
          <cell r="AG49" t="str">
            <v>Non-Firm</v>
          </cell>
          <cell r="AL49">
            <v>0</v>
          </cell>
          <cell r="AO49">
            <v>41</v>
          </cell>
          <cell r="AP49" t="str">
            <v>CONOCO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CONOCO</v>
          </cell>
          <cell r="BA49" t="str">
            <v>Non-Firm</v>
          </cell>
          <cell r="BF49">
            <v>0</v>
          </cell>
        </row>
        <row r="50">
          <cell r="A50">
            <v>42</v>
          </cell>
          <cell r="B50" t="str">
            <v>CORAL</v>
          </cell>
          <cell r="C50" t="str">
            <v>Non-Firm</v>
          </cell>
          <cell r="H50">
            <v>0</v>
          </cell>
          <cell r="K50">
            <v>42</v>
          </cell>
          <cell r="L50" t="str">
            <v>CORAL</v>
          </cell>
          <cell r="M50" t="str">
            <v>Non-Firm</v>
          </cell>
          <cell r="R50">
            <v>0</v>
          </cell>
          <cell r="U50">
            <v>42</v>
          </cell>
          <cell r="V50" t="str">
            <v>CORAL</v>
          </cell>
          <cell r="W50" t="str">
            <v>Non-Firm</v>
          </cell>
          <cell r="AB50">
            <v>0</v>
          </cell>
          <cell r="AE50">
            <v>42</v>
          </cell>
          <cell r="AF50" t="str">
            <v>CORAL</v>
          </cell>
          <cell r="AG50" t="str">
            <v>Non-Firm</v>
          </cell>
          <cell r="AL50">
            <v>0</v>
          </cell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</row>
        <row r="51">
          <cell r="A51">
            <v>43</v>
          </cell>
          <cell r="B51" t="str">
            <v>IID</v>
          </cell>
          <cell r="C51" t="str">
            <v>Non-Firm</v>
          </cell>
          <cell r="H51">
            <v>0</v>
          </cell>
          <cell r="K51">
            <v>43</v>
          </cell>
          <cell r="L51" t="str">
            <v>IID</v>
          </cell>
          <cell r="M51" t="str">
            <v>Non-Firm</v>
          </cell>
          <cell r="R51">
            <v>0</v>
          </cell>
          <cell r="U51">
            <v>43</v>
          </cell>
          <cell r="V51" t="str">
            <v>IID</v>
          </cell>
          <cell r="W51" t="str">
            <v>Non-Firm</v>
          </cell>
          <cell r="AB51">
            <v>0</v>
          </cell>
          <cell r="AE51">
            <v>43</v>
          </cell>
          <cell r="AF51" t="str">
            <v>IID</v>
          </cell>
          <cell r="AG51" t="str">
            <v>Non-Firm</v>
          </cell>
          <cell r="AH51">
            <v>845</v>
          </cell>
          <cell r="AI51">
            <v>35944</v>
          </cell>
          <cell r="AK51">
            <v>9196</v>
          </cell>
          <cell r="AL51">
            <v>45140</v>
          </cell>
          <cell r="AO51">
            <v>43</v>
          </cell>
          <cell r="AP51" t="str">
            <v>IID</v>
          </cell>
          <cell r="AQ51" t="str">
            <v>Non-Firm</v>
          </cell>
          <cell r="AR51">
            <v>950</v>
          </cell>
          <cell r="AS51">
            <v>42188</v>
          </cell>
          <cell r="AU51">
            <v>6997</v>
          </cell>
          <cell r="AV51">
            <v>49185</v>
          </cell>
          <cell r="AY51">
            <v>43</v>
          </cell>
          <cell r="AZ51" t="str">
            <v>IID</v>
          </cell>
          <cell r="BA51" t="str">
            <v>Non-Firm</v>
          </cell>
          <cell r="BF51">
            <v>0</v>
          </cell>
        </row>
        <row r="52">
          <cell r="A52">
            <v>44</v>
          </cell>
          <cell r="B52" t="str">
            <v>LADWP</v>
          </cell>
          <cell r="C52" t="str">
            <v>Non-Firm</v>
          </cell>
          <cell r="D52">
            <v>270</v>
          </cell>
          <cell r="E52">
            <v>3997</v>
          </cell>
          <cell r="G52">
            <v>3833</v>
          </cell>
          <cell r="H52">
            <v>7830</v>
          </cell>
          <cell r="K52">
            <v>44</v>
          </cell>
          <cell r="L52" t="str">
            <v>LADWP</v>
          </cell>
          <cell r="M52" t="str">
            <v>Non-Firm</v>
          </cell>
          <cell r="N52">
            <v>789</v>
          </cell>
          <cell r="O52">
            <v>20128</v>
          </cell>
          <cell r="Q52">
            <v>3800</v>
          </cell>
          <cell r="R52">
            <v>23928</v>
          </cell>
          <cell r="U52">
            <v>44</v>
          </cell>
          <cell r="V52" t="str">
            <v>LADWP</v>
          </cell>
          <cell r="W52" t="str">
            <v>Non-Firm</v>
          </cell>
          <cell r="X52">
            <v>235</v>
          </cell>
          <cell r="Y52">
            <v>7137</v>
          </cell>
          <cell r="AA52">
            <v>2748</v>
          </cell>
          <cell r="AB52">
            <v>9885</v>
          </cell>
          <cell r="AE52">
            <v>44</v>
          </cell>
          <cell r="AF52" t="str">
            <v>LADWP</v>
          </cell>
          <cell r="AG52" t="str">
            <v>Non-Firm</v>
          </cell>
          <cell r="AH52">
            <v>170</v>
          </cell>
          <cell r="AI52">
            <v>4138</v>
          </cell>
          <cell r="AK52">
            <v>1537</v>
          </cell>
          <cell r="AL52">
            <v>5675</v>
          </cell>
          <cell r="AO52">
            <v>44</v>
          </cell>
          <cell r="AP52" t="str">
            <v>LADWP</v>
          </cell>
          <cell r="AQ52" t="str">
            <v>Non-Firm</v>
          </cell>
          <cell r="AR52">
            <v>635</v>
          </cell>
          <cell r="AS52">
            <v>11528</v>
          </cell>
          <cell r="AU52">
            <v>3362</v>
          </cell>
          <cell r="AV52">
            <v>14890</v>
          </cell>
          <cell r="AY52">
            <v>44</v>
          </cell>
          <cell r="AZ52" t="str">
            <v>LADWP</v>
          </cell>
          <cell r="BA52" t="str">
            <v>Non-Firm</v>
          </cell>
          <cell r="BB52">
            <v>605</v>
          </cell>
          <cell r="BC52">
            <v>11147</v>
          </cell>
          <cell r="BE52">
            <v>2623</v>
          </cell>
          <cell r="BF52">
            <v>13770</v>
          </cell>
        </row>
        <row r="53">
          <cell r="A53">
            <v>45</v>
          </cell>
          <cell r="B53" t="str">
            <v>MORGAN</v>
          </cell>
          <cell r="C53" t="str">
            <v>Non-Firm</v>
          </cell>
          <cell r="H53">
            <v>0</v>
          </cell>
          <cell r="K53">
            <v>45</v>
          </cell>
          <cell r="L53" t="str">
            <v>MORGAN</v>
          </cell>
          <cell r="M53" t="str">
            <v>Non-Firm</v>
          </cell>
          <cell r="R53">
            <v>0</v>
          </cell>
          <cell r="U53">
            <v>45</v>
          </cell>
          <cell r="V53" t="str">
            <v>MORGAN</v>
          </cell>
          <cell r="W53" t="str">
            <v>Non-Firm</v>
          </cell>
          <cell r="AB53">
            <v>0</v>
          </cell>
          <cell r="AE53">
            <v>45</v>
          </cell>
          <cell r="AF53" t="str">
            <v>MORGAN</v>
          </cell>
          <cell r="AG53" t="str">
            <v>Non-Firm</v>
          </cell>
          <cell r="AL53">
            <v>0</v>
          </cell>
          <cell r="AO53">
            <v>45</v>
          </cell>
          <cell r="AP53" t="str">
            <v>MORGAN</v>
          </cell>
          <cell r="AQ53" t="str">
            <v>Non-Firm</v>
          </cell>
          <cell r="AV53">
            <v>0</v>
          </cell>
          <cell r="AY53">
            <v>45</v>
          </cell>
          <cell r="AZ53" t="str">
            <v>MORGAN</v>
          </cell>
          <cell r="BA53" t="str">
            <v>Non-Firm</v>
          </cell>
          <cell r="BF53">
            <v>0</v>
          </cell>
        </row>
        <row r="54">
          <cell r="A54">
            <v>46</v>
          </cell>
          <cell r="B54" t="str">
            <v>PACIFICORP (PAC)</v>
          </cell>
          <cell r="C54" t="str">
            <v>Non-Firm</v>
          </cell>
          <cell r="D54">
            <v>1115</v>
          </cell>
          <cell r="E54">
            <v>25541</v>
          </cell>
          <cell r="G54">
            <v>13704</v>
          </cell>
          <cell r="H54">
            <v>39245</v>
          </cell>
          <cell r="K54">
            <v>46</v>
          </cell>
          <cell r="L54" t="str">
            <v>PACIFICORP (PAC)</v>
          </cell>
          <cell r="M54" t="str">
            <v>Non-Firm</v>
          </cell>
          <cell r="N54">
            <v>75</v>
          </cell>
          <cell r="O54">
            <v>1907</v>
          </cell>
          <cell r="Q54">
            <v>253</v>
          </cell>
          <cell r="R54">
            <v>2160</v>
          </cell>
          <cell r="U54">
            <v>46</v>
          </cell>
          <cell r="V54" t="str">
            <v>PACIFICORP (PAC)</v>
          </cell>
          <cell r="W54" t="str">
            <v>Non-Firm</v>
          </cell>
          <cell r="X54">
            <v>508</v>
          </cell>
          <cell r="Y54">
            <v>11858</v>
          </cell>
          <cell r="AA54">
            <v>1095</v>
          </cell>
          <cell r="AB54">
            <v>12953</v>
          </cell>
          <cell r="AE54">
            <v>46</v>
          </cell>
          <cell r="AF54" t="str">
            <v>PACIFICORP (PAC)</v>
          </cell>
          <cell r="AG54" t="str">
            <v>Non-Firm</v>
          </cell>
          <cell r="AH54">
            <v>451</v>
          </cell>
          <cell r="AI54">
            <v>15409</v>
          </cell>
          <cell r="AK54">
            <v>595</v>
          </cell>
          <cell r="AL54">
            <v>16004</v>
          </cell>
          <cell r="AO54">
            <v>46</v>
          </cell>
          <cell r="AP54" t="str">
            <v>PACIFICORP (PAC)</v>
          </cell>
          <cell r="AQ54" t="str">
            <v>Non-Firm</v>
          </cell>
          <cell r="AR54">
            <v>555</v>
          </cell>
          <cell r="AS54">
            <v>13416</v>
          </cell>
          <cell r="AU54">
            <v>9139</v>
          </cell>
          <cell r="AV54">
            <v>22555</v>
          </cell>
          <cell r="AY54">
            <v>46</v>
          </cell>
          <cell r="AZ54" t="str">
            <v>PACIFICORP (PAC)</v>
          </cell>
          <cell r="BA54" t="str">
            <v>Non-Firm</v>
          </cell>
          <cell r="BB54">
            <v>135</v>
          </cell>
          <cell r="BC54">
            <v>4667</v>
          </cell>
          <cell r="BE54">
            <v>-602</v>
          </cell>
          <cell r="BF54">
            <v>4065</v>
          </cell>
        </row>
        <row r="55">
          <cell r="A55">
            <v>47</v>
          </cell>
          <cell r="B55" t="str">
            <v>PNM</v>
          </cell>
          <cell r="C55" t="str">
            <v>Non-Firm</v>
          </cell>
          <cell r="D55">
            <v>177</v>
          </cell>
          <cell r="E55">
            <v>6554</v>
          </cell>
          <cell r="G55">
            <v>816</v>
          </cell>
          <cell r="H55">
            <v>7370</v>
          </cell>
          <cell r="K55">
            <v>47</v>
          </cell>
          <cell r="L55" t="str">
            <v>PNM</v>
          </cell>
          <cell r="M55" t="str">
            <v>Non-Firm</v>
          </cell>
          <cell r="N55">
            <v>476</v>
          </cell>
          <cell r="O55">
            <v>18032</v>
          </cell>
          <cell r="Q55">
            <v>1086</v>
          </cell>
          <cell r="R55">
            <v>19118</v>
          </cell>
          <cell r="U55">
            <v>47</v>
          </cell>
          <cell r="V55" t="str">
            <v>PNM</v>
          </cell>
          <cell r="W55" t="str">
            <v>Non-Firm</v>
          </cell>
          <cell r="X55">
            <v>535</v>
          </cell>
          <cell r="Y55">
            <v>14493</v>
          </cell>
          <cell r="AA55">
            <v>3569</v>
          </cell>
          <cell r="AB55">
            <v>18062</v>
          </cell>
          <cell r="AE55">
            <v>47</v>
          </cell>
          <cell r="AF55" t="str">
            <v>PNM</v>
          </cell>
          <cell r="AG55" t="str">
            <v>Non-Firm</v>
          </cell>
          <cell r="AH55">
            <v>664</v>
          </cell>
          <cell r="AI55">
            <v>18274</v>
          </cell>
          <cell r="AK55">
            <v>6376</v>
          </cell>
          <cell r="AL55">
            <v>24650</v>
          </cell>
          <cell r="AO55">
            <v>47</v>
          </cell>
          <cell r="AP55" t="str">
            <v>PNM</v>
          </cell>
          <cell r="AQ55" t="str">
            <v>Non-Firm</v>
          </cell>
          <cell r="AR55">
            <v>809</v>
          </cell>
          <cell r="AS55">
            <v>24299</v>
          </cell>
          <cell r="AU55">
            <v>-848</v>
          </cell>
          <cell r="AV55">
            <v>23451</v>
          </cell>
          <cell r="AY55">
            <v>47</v>
          </cell>
          <cell r="AZ55" t="str">
            <v>PNM</v>
          </cell>
          <cell r="BA55" t="str">
            <v>Non-Firm</v>
          </cell>
          <cell r="BB55">
            <v>65</v>
          </cell>
          <cell r="BC55">
            <v>1764</v>
          </cell>
          <cell r="BE55">
            <v>341</v>
          </cell>
          <cell r="BF55">
            <v>2105</v>
          </cell>
        </row>
        <row r="56">
          <cell r="A56">
            <v>48</v>
          </cell>
          <cell r="B56" t="str">
            <v>POWERX</v>
          </cell>
          <cell r="C56" t="str">
            <v>Non-Firm</v>
          </cell>
          <cell r="D56">
            <v>25</v>
          </cell>
          <cell r="E56">
            <v>515</v>
          </cell>
          <cell r="G56">
            <v>235</v>
          </cell>
          <cell r="H56">
            <v>750</v>
          </cell>
          <cell r="K56">
            <v>48</v>
          </cell>
          <cell r="L56" t="str">
            <v>POWERX</v>
          </cell>
          <cell r="M56" t="str">
            <v>Non-Firm</v>
          </cell>
          <cell r="N56">
            <v>20</v>
          </cell>
          <cell r="O56">
            <v>717</v>
          </cell>
          <cell r="Q56">
            <v>-77</v>
          </cell>
          <cell r="R56">
            <v>640</v>
          </cell>
          <cell r="U56">
            <v>48</v>
          </cell>
          <cell r="V56" t="str">
            <v>POWERX</v>
          </cell>
          <cell r="W56" t="str">
            <v>Non-Firm</v>
          </cell>
          <cell r="AB56">
            <v>0</v>
          </cell>
          <cell r="AE56">
            <v>48</v>
          </cell>
          <cell r="AF56" t="str">
            <v>POWERX</v>
          </cell>
          <cell r="AG56" t="str">
            <v>Non-Firm</v>
          </cell>
          <cell r="AL56">
            <v>0</v>
          </cell>
          <cell r="AO56">
            <v>48</v>
          </cell>
          <cell r="AP56" t="str">
            <v>POWERX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POWERX</v>
          </cell>
          <cell r="BA56" t="str">
            <v>Non-Firm</v>
          </cell>
          <cell r="BF56">
            <v>0</v>
          </cell>
        </row>
        <row r="57">
          <cell r="A57">
            <v>49</v>
          </cell>
          <cell r="B57" t="str">
            <v>PPM (PacificCorp Pwr Mkt)</v>
          </cell>
          <cell r="C57" t="str">
            <v>Non-Firm</v>
          </cell>
          <cell r="H57">
            <v>0</v>
          </cell>
          <cell r="K57">
            <v>49</v>
          </cell>
          <cell r="L57" t="str">
            <v>PPM</v>
          </cell>
          <cell r="M57" t="str">
            <v>Non-Firm</v>
          </cell>
          <cell r="R57">
            <v>0</v>
          </cell>
          <cell r="U57">
            <v>49</v>
          </cell>
          <cell r="V57" t="str">
            <v>PPM</v>
          </cell>
          <cell r="W57" t="str">
            <v>Non-Firm</v>
          </cell>
          <cell r="AB57">
            <v>0</v>
          </cell>
          <cell r="AE57">
            <v>49</v>
          </cell>
          <cell r="AF57" t="str">
            <v>PPM</v>
          </cell>
          <cell r="AG57" t="str">
            <v>Non-Firm</v>
          </cell>
          <cell r="AL57">
            <v>0</v>
          </cell>
          <cell r="AO57">
            <v>49</v>
          </cell>
          <cell r="AP57" t="str">
            <v>PPM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PPM</v>
          </cell>
          <cell r="BA57" t="str">
            <v>Non-Firm</v>
          </cell>
          <cell r="BF57">
            <v>0</v>
          </cell>
        </row>
        <row r="58">
          <cell r="A58">
            <v>50</v>
          </cell>
          <cell r="B58" t="str">
            <v>PSCO</v>
          </cell>
          <cell r="C58" t="str">
            <v>Non-Firm</v>
          </cell>
          <cell r="H58">
            <v>0</v>
          </cell>
          <cell r="K58">
            <v>50</v>
          </cell>
          <cell r="L58" t="str">
            <v>PSCO</v>
          </cell>
          <cell r="M58" t="str">
            <v>Non-Firm</v>
          </cell>
          <cell r="R58">
            <v>0</v>
          </cell>
          <cell r="U58">
            <v>50</v>
          </cell>
          <cell r="V58" t="str">
            <v>PSCO</v>
          </cell>
          <cell r="W58" t="str">
            <v>Non-Firm</v>
          </cell>
          <cell r="AB58">
            <v>0</v>
          </cell>
          <cell r="AE58">
            <v>50</v>
          </cell>
          <cell r="AF58" t="str">
            <v>PSCO</v>
          </cell>
          <cell r="AG58" t="str">
            <v>Non-Firm</v>
          </cell>
          <cell r="AL58">
            <v>0</v>
          </cell>
          <cell r="AO58">
            <v>50</v>
          </cell>
          <cell r="AP58" t="str">
            <v>PSCO</v>
          </cell>
          <cell r="AQ58" t="str">
            <v>Non-Firm</v>
          </cell>
          <cell r="AR58">
            <v>30</v>
          </cell>
          <cell r="AS58">
            <v>931</v>
          </cell>
          <cell r="AU58">
            <v>-31</v>
          </cell>
          <cell r="AV58">
            <v>900</v>
          </cell>
          <cell r="AY58">
            <v>50</v>
          </cell>
          <cell r="AZ58" t="str">
            <v>PSCO</v>
          </cell>
          <cell r="BA58" t="str">
            <v>Non-Firm</v>
          </cell>
          <cell r="BB58">
            <v>60</v>
          </cell>
          <cell r="BC58">
            <v>3650</v>
          </cell>
          <cell r="BE58">
            <v>-1250</v>
          </cell>
          <cell r="BF58">
            <v>2400</v>
          </cell>
        </row>
        <row r="59">
          <cell r="A59">
            <v>51</v>
          </cell>
          <cell r="B59" t="str">
            <v>SEMPRA</v>
          </cell>
          <cell r="C59" t="str">
            <v>Non-Firm</v>
          </cell>
          <cell r="D59">
            <v>20</v>
          </cell>
          <cell r="E59">
            <v>740</v>
          </cell>
          <cell r="G59">
            <v>100</v>
          </cell>
          <cell r="H59">
            <v>840</v>
          </cell>
          <cell r="K59">
            <v>51</v>
          </cell>
          <cell r="L59" t="str">
            <v>SEMPRA</v>
          </cell>
          <cell r="M59" t="str">
            <v>Non-Firm</v>
          </cell>
          <cell r="R59">
            <v>0</v>
          </cell>
          <cell r="U59">
            <v>51</v>
          </cell>
          <cell r="V59" t="str">
            <v>SEMPRA</v>
          </cell>
          <cell r="W59" t="str">
            <v>Non-Firm</v>
          </cell>
          <cell r="AB59">
            <v>0</v>
          </cell>
          <cell r="AE59">
            <v>51</v>
          </cell>
          <cell r="AF59" t="str">
            <v>SEMPRA</v>
          </cell>
          <cell r="AG59" t="str">
            <v>Non-Firm</v>
          </cell>
          <cell r="AL59">
            <v>0</v>
          </cell>
          <cell r="AO59">
            <v>51</v>
          </cell>
          <cell r="AP59" t="str">
            <v>SEMPRA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SEMPRA</v>
          </cell>
          <cell r="BA59" t="str">
            <v>Non-Firm</v>
          </cell>
          <cell r="BB59">
            <v>50</v>
          </cell>
          <cell r="BC59">
            <v>2926</v>
          </cell>
          <cell r="BE59">
            <v>-1176</v>
          </cell>
          <cell r="BF59">
            <v>1750</v>
          </cell>
        </row>
        <row r="60">
          <cell r="A60">
            <v>52</v>
          </cell>
          <cell r="B60" t="str">
            <v>SRP</v>
          </cell>
          <cell r="C60" t="str">
            <v>Non-Firm</v>
          </cell>
          <cell r="D60">
            <v>1141</v>
          </cell>
          <cell r="E60">
            <v>29987</v>
          </cell>
          <cell r="G60">
            <v>3648</v>
          </cell>
          <cell r="H60">
            <v>33635</v>
          </cell>
          <cell r="K60">
            <v>52</v>
          </cell>
          <cell r="L60" t="str">
            <v>SRP</v>
          </cell>
          <cell r="M60" t="str">
            <v>Non-Firm</v>
          </cell>
          <cell r="N60">
            <v>520</v>
          </cell>
          <cell r="O60">
            <v>15957</v>
          </cell>
          <cell r="Q60">
            <v>4353</v>
          </cell>
          <cell r="R60">
            <v>20310</v>
          </cell>
          <cell r="U60">
            <v>52</v>
          </cell>
          <cell r="V60" t="str">
            <v>SRP</v>
          </cell>
          <cell r="W60" t="str">
            <v>Non-Firm</v>
          </cell>
          <cell r="X60">
            <v>977</v>
          </cell>
          <cell r="Y60">
            <v>16582</v>
          </cell>
          <cell r="AA60">
            <v>13057</v>
          </cell>
          <cell r="AB60">
            <v>29639</v>
          </cell>
          <cell r="AE60">
            <v>52</v>
          </cell>
          <cell r="AF60" t="str">
            <v>SRP</v>
          </cell>
          <cell r="AG60" t="str">
            <v>Non-Firm</v>
          </cell>
          <cell r="AH60">
            <v>135</v>
          </cell>
          <cell r="AI60">
            <v>3074</v>
          </cell>
          <cell r="AK60">
            <v>1021</v>
          </cell>
          <cell r="AL60">
            <v>4095</v>
          </cell>
          <cell r="AO60">
            <v>52</v>
          </cell>
          <cell r="AP60" t="str">
            <v>SRP</v>
          </cell>
          <cell r="AQ60" t="str">
            <v>Non-Firm</v>
          </cell>
          <cell r="AR60">
            <v>911</v>
          </cell>
          <cell r="AS60">
            <v>27962</v>
          </cell>
          <cell r="AU60">
            <v>-1779</v>
          </cell>
          <cell r="AV60">
            <v>26183</v>
          </cell>
          <cell r="AY60">
            <v>52</v>
          </cell>
          <cell r="AZ60" t="str">
            <v>SRP</v>
          </cell>
          <cell r="BA60" t="str">
            <v>Non-Firm</v>
          </cell>
          <cell r="BB60">
            <v>262</v>
          </cell>
          <cell r="BC60">
            <v>5099</v>
          </cell>
          <cell r="BE60">
            <v>43</v>
          </cell>
          <cell r="BF60">
            <v>5142</v>
          </cell>
        </row>
        <row r="61">
          <cell r="A61">
            <v>53</v>
          </cell>
          <cell r="B61" t="str">
            <v>SUBTOTAL  NON-FIRM</v>
          </cell>
          <cell r="D61">
            <v>3221</v>
          </cell>
          <cell r="E61">
            <v>80504</v>
          </cell>
          <cell r="F61">
            <v>0</v>
          </cell>
          <cell r="G61">
            <v>22852</v>
          </cell>
          <cell r="H61">
            <v>103356</v>
          </cell>
          <cell r="K61">
            <v>53</v>
          </cell>
          <cell r="L61" t="str">
            <v>SUBTOTAL  NON-FIRM</v>
          </cell>
          <cell r="N61">
            <v>2173</v>
          </cell>
          <cell r="O61">
            <v>69576</v>
          </cell>
          <cell r="P61">
            <v>0</v>
          </cell>
          <cell r="Q61">
            <v>13147</v>
          </cell>
          <cell r="R61">
            <v>82723</v>
          </cell>
          <cell r="U61">
            <v>53</v>
          </cell>
          <cell r="V61" t="str">
            <v>SUBTOTAL  NON-FIRM</v>
          </cell>
          <cell r="X61">
            <v>2861</v>
          </cell>
          <cell r="Y61">
            <v>66937</v>
          </cell>
          <cell r="Z61">
            <v>0</v>
          </cell>
          <cell r="AA61">
            <v>28052</v>
          </cell>
          <cell r="AB61">
            <v>94989</v>
          </cell>
          <cell r="AE61">
            <v>53</v>
          </cell>
          <cell r="AF61" t="str">
            <v>SUBTOTAL  NON-FIRM</v>
          </cell>
          <cell r="AH61">
            <v>2590</v>
          </cell>
          <cell r="AI61">
            <v>89323</v>
          </cell>
          <cell r="AJ61">
            <v>0</v>
          </cell>
          <cell r="AK61">
            <v>21031</v>
          </cell>
          <cell r="AL61">
            <v>110354</v>
          </cell>
          <cell r="AO61">
            <v>53</v>
          </cell>
          <cell r="AP61" t="str">
            <v>SUBTOTAL  NON-FIRM</v>
          </cell>
          <cell r="AR61">
            <v>3964</v>
          </cell>
          <cell r="AS61">
            <v>121717</v>
          </cell>
          <cell r="AT61">
            <v>0</v>
          </cell>
          <cell r="AU61">
            <v>16812</v>
          </cell>
          <cell r="AV61">
            <v>138529</v>
          </cell>
          <cell r="AY61">
            <v>53</v>
          </cell>
          <cell r="AZ61" t="str">
            <v>SUBTOTAL  NON-FIRM</v>
          </cell>
          <cell r="BB61">
            <v>1377</v>
          </cell>
          <cell r="BC61">
            <v>34876</v>
          </cell>
          <cell r="BD61">
            <v>0</v>
          </cell>
          <cell r="BE61">
            <v>-294</v>
          </cell>
          <cell r="BF61">
            <v>34582</v>
          </cell>
        </row>
        <row r="62">
          <cell r="A62">
            <v>54</v>
          </cell>
          <cell r="B62" t="str">
            <v>PNM</v>
          </cell>
          <cell r="C62" t="str">
            <v>Contingent</v>
          </cell>
          <cell r="D62">
            <v>448</v>
          </cell>
          <cell r="E62">
            <v>27363</v>
          </cell>
          <cell r="G62">
            <v>5678</v>
          </cell>
          <cell r="H62">
            <v>33041</v>
          </cell>
          <cell r="K62">
            <v>54</v>
          </cell>
          <cell r="L62" t="str">
            <v>PNM</v>
          </cell>
          <cell r="M62" t="str">
            <v>Contingent</v>
          </cell>
          <cell r="N62">
            <v>979</v>
          </cell>
          <cell r="O62">
            <v>42155</v>
          </cell>
          <cell r="Q62">
            <v>9889</v>
          </cell>
          <cell r="R62">
            <v>52044</v>
          </cell>
          <cell r="U62">
            <v>54</v>
          </cell>
          <cell r="V62" t="str">
            <v>PNM</v>
          </cell>
          <cell r="W62" t="str">
            <v>Contingent</v>
          </cell>
          <cell r="X62">
            <v>894</v>
          </cell>
          <cell r="Y62">
            <v>32858</v>
          </cell>
          <cell r="AA62">
            <v>11665</v>
          </cell>
          <cell r="AB62">
            <v>44523</v>
          </cell>
          <cell r="AE62">
            <v>54</v>
          </cell>
          <cell r="AF62" t="str">
            <v>PNM</v>
          </cell>
          <cell r="AG62" t="str">
            <v>Contingent</v>
          </cell>
          <cell r="AH62">
            <v>700</v>
          </cell>
          <cell r="AI62">
            <v>32557</v>
          </cell>
          <cell r="AK62">
            <v>1694</v>
          </cell>
          <cell r="AL62">
            <v>34251</v>
          </cell>
          <cell r="AO62">
            <v>54</v>
          </cell>
          <cell r="AP62" t="str">
            <v>PNM</v>
          </cell>
          <cell r="AQ62" t="str">
            <v>Contingent</v>
          </cell>
          <cell r="AR62">
            <v>4380</v>
          </cell>
          <cell r="AS62">
            <v>231652</v>
          </cell>
          <cell r="AU62">
            <v>-15271</v>
          </cell>
          <cell r="AV62">
            <v>216381</v>
          </cell>
          <cell r="AY62">
            <v>54</v>
          </cell>
          <cell r="AZ62" t="str">
            <v>PNM</v>
          </cell>
          <cell r="BA62" t="str">
            <v>Contingent</v>
          </cell>
          <cell r="BB62">
            <v>4060</v>
          </cell>
          <cell r="BC62">
            <v>242468</v>
          </cell>
          <cell r="BE62">
            <v>21581</v>
          </cell>
          <cell r="BF62">
            <v>264049</v>
          </cell>
        </row>
        <row r="63">
          <cell r="A63">
            <v>55</v>
          </cell>
          <cell r="B63" t="str">
            <v>SUBTOTAL  CONTINGENT</v>
          </cell>
          <cell r="D63">
            <v>448</v>
          </cell>
          <cell r="E63">
            <v>27363</v>
          </cell>
          <cell r="F63">
            <v>0</v>
          </cell>
          <cell r="G63">
            <v>5678</v>
          </cell>
          <cell r="H63">
            <v>33041</v>
          </cell>
          <cell r="K63">
            <v>55</v>
          </cell>
          <cell r="L63" t="str">
            <v>SUBTOTAL  CONTINGENT</v>
          </cell>
          <cell r="N63">
            <v>979</v>
          </cell>
          <cell r="O63">
            <v>42155</v>
          </cell>
          <cell r="P63">
            <v>0</v>
          </cell>
          <cell r="Q63">
            <v>9889</v>
          </cell>
          <cell r="R63">
            <v>52044</v>
          </cell>
          <cell r="U63">
            <v>55</v>
          </cell>
          <cell r="V63" t="str">
            <v>SUBTOTAL  CONTINGENT</v>
          </cell>
          <cell r="X63">
            <v>894</v>
          </cell>
          <cell r="Y63">
            <v>32858</v>
          </cell>
          <cell r="Z63">
            <v>0</v>
          </cell>
          <cell r="AA63">
            <v>11665</v>
          </cell>
          <cell r="AB63">
            <v>44523</v>
          </cell>
          <cell r="AE63">
            <v>55</v>
          </cell>
          <cell r="AF63" t="str">
            <v>SUBTOTAL  CONTINGENT</v>
          </cell>
          <cell r="AH63">
            <v>700</v>
          </cell>
          <cell r="AI63">
            <v>32557</v>
          </cell>
          <cell r="AJ63">
            <v>0</v>
          </cell>
          <cell r="AK63">
            <v>1694</v>
          </cell>
          <cell r="AL63">
            <v>34251</v>
          </cell>
          <cell r="AO63">
            <v>55</v>
          </cell>
          <cell r="AP63" t="str">
            <v>SUBTOTAL  CONTINGENT</v>
          </cell>
          <cell r="AR63">
            <v>4380</v>
          </cell>
          <cell r="AS63">
            <v>231652</v>
          </cell>
          <cell r="AT63">
            <v>0</v>
          </cell>
          <cell r="AU63">
            <v>-15271</v>
          </cell>
          <cell r="AV63">
            <v>216381</v>
          </cell>
          <cell r="AY63">
            <v>55</v>
          </cell>
          <cell r="AZ63" t="str">
            <v>SUBTOTAL  CONTINGENT</v>
          </cell>
          <cell r="BB63">
            <v>4060</v>
          </cell>
          <cell r="BC63">
            <v>242468</v>
          </cell>
          <cell r="BD63">
            <v>0</v>
          </cell>
          <cell r="BE63">
            <v>21581</v>
          </cell>
          <cell r="BF63">
            <v>264049</v>
          </cell>
        </row>
        <row r="64">
          <cell r="A64">
            <v>56</v>
          </cell>
          <cell r="B64" t="str">
            <v>PSCO</v>
          </cell>
          <cell r="C64" t="str">
            <v>Exchange</v>
          </cell>
          <cell r="H64">
            <v>0</v>
          </cell>
          <cell r="K64">
            <v>56</v>
          </cell>
          <cell r="L64" t="str">
            <v>PSCO</v>
          </cell>
          <cell r="M64" t="str">
            <v>Exchange</v>
          </cell>
          <cell r="R64">
            <v>0</v>
          </cell>
          <cell r="U64">
            <v>56</v>
          </cell>
          <cell r="V64" t="str">
            <v>PSCO</v>
          </cell>
          <cell r="W64" t="str">
            <v>Exchange</v>
          </cell>
          <cell r="AB64">
            <v>0</v>
          </cell>
          <cell r="AE64">
            <v>56</v>
          </cell>
          <cell r="AF64" t="str">
            <v>PSCO</v>
          </cell>
          <cell r="AG64" t="str">
            <v>Exchange</v>
          </cell>
          <cell r="AL64">
            <v>0</v>
          </cell>
          <cell r="AO64">
            <v>56</v>
          </cell>
          <cell r="AP64" t="str">
            <v>PSCO</v>
          </cell>
          <cell r="AQ64" t="str">
            <v>Exchange</v>
          </cell>
          <cell r="AV64">
            <v>0</v>
          </cell>
          <cell r="AY64">
            <v>56</v>
          </cell>
          <cell r="AZ64" t="str">
            <v>PSCO</v>
          </cell>
          <cell r="BA64" t="str">
            <v>Exchange</v>
          </cell>
          <cell r="BF64">
            <v>0</v>
          </cell>
        </row>
        <row r="65">
          <cell r="A65">
            <v>57</v>
          </cell>
          <cell r="B65" t="str">
            <v>SPS</v>
          </cell>
          <cell r="C65" t="str">
            <v>Exchange</v>
          </cell>
          <cell r="G65">
            <v>4200</v>
          </cell>
          <cell r="H65">
            <v>4200</v>
          </cell>
          <cell r="K65">
            <v>57</v>
          </cell>
          <cell r="L65" t="str">
            <v>SPS</v>
          </cell>
          <cell r="M65" t="str">
            <v>Exchange</v>
          </cell>
          <cell r="R65">
            <v>0</v>
          </cell>
          <cell r="U65">
            <v>57</v>
          </cell>
          <cell r="V65" t="str">
            <v>SPS</v>
          </cell>
          <cell r="W65" t="str">
            <v>Exchange</v>
          </cell>
          <cell r="AA65">
            <v>1600</v>
          </cell>
          <cell r="AB65">
            <v>1600</v>
          </cell>
          <cell r="AE65">
            <v>57</v>
          </cell>
          <cell r="AF65" t="str">
            <v>SPS</v>
          </cell>
          <cell r="AG65" t="str">
            <v>Exchange</v>
          </cell>
          <cell r="AK65">
            <v>8630</v>
          </cell>
          <cell r="AL65">
            <v>8630</v>
          </cell>
          <cell r="AO65">
            <v>57</v>
          </cell>
          <cell r="AP65" t="str">
            <v>SPS</v>
          </cell>
          <cell r="AQ65" t="str">
            <v>Exchange</v>
          </cell>
          <cell r="AU65">
            <v>3120</v>
          </cell>
          <cell r="AV65">
            <v>3120</v>
          </cell>
          <cell r="AY65">
            <v>57</v>
          </cell>
          <cell r="AZ65" t="str">
            <v>SPS</v>
          </cell>
          <cell r="BA65" t="str">
            <v>Exchange</v>
          </cell>
          <cell r="BF65">
            <v>0</v>
          </cell>
        </row>
        <row r="66">
          <cell r="A66">
            <v>58</v>
          </cell>
          <cell r="B66" t="str">
            <v>SUBTOTAL  EXCHANGE</v>
          </cell>
          <cell r="D66">
            <v>0</v>
          </cell>
          <cell r="E66">
            <v>0</v>
          </cell>
          <cell r="F66">
            <v>0</v>
          </cell>
          <cell r="G66">
            <v>4200</v>
          </cell>
          <cell r="H66">
            <v>4200</v>
          </cell>
          <cell r="K66">
            <v>58</v>
          </cell>
          <cell r="L66" t="str">
            <v>SUBTOTAL  EXCHANGE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U66">
            <v>58</v>
          </cell>
          <cell r="V66" t="str">
            <v>SUBTOTAL  EXCHANGE</v>
          </cell>
          <cell r="X66">
            <v>0</v>
          </cell>
          <cell r="Y66">
            <v>0</v>
          </cell>
          <cell r="Z66">
            <v>0</v>
          </cell>
          <cell r="AA66">
            <v>1600</v>
          </cell>
          <cell r="AB66">
            <v>1600</v>
          </cell>
          <cell r="AE66">
            <v>58</v>
          </cell>
          <cell r="AF66" t="str">
            <v>SUBTOTAL  EXCHANGE</v>
          </cell>
          <cell r="AH66">
            <v>0</v>
          </cell>
          <cell r="AI66">
            <v>0</v>
          </cell>
          <cell r="AJ66">
            <v>0</v>
          </cell>
          <cell r="AK66">
            <v>8630</v>
          </cell>
          <cell r="AL66">
            <v>8630</v>
          </cell>
          <cell r="AO66">
            <v>58</v>
          </cell>
          <cell r="AP66" t="str">
            <v>SUBTOTAL  EXCHANGE</v>
          </cell>
          <cell r="AR66">
            <v>0</v>
          </cell>
          <cell r="AS66">
            <v>0</v>
          </cell>
          <cell r="AT66">
            <v>0</v>
          </cell>
          <cell r="AU66">
            <v>3120</v>
          </cell>
          <cell r="AV66">
            <v>3120</v>
          </cell>
          <cell r="AY66">
            <v>58</v>
          </cell>
          <cell r="AZ66" t="str">
            <v>SUBTOTAL  EXCHANGE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</row>
        <row r="67">
          <cell r="A67">
            <v>59</v>
          </cell>
          <cell r="B67" t="str">
            <v>APS</v>
          </cell>
          <cell r="C67" t="str">
            <v>Spinning Reserves</v>
          </cell>
          <cell r="H67">
            <v>0</v>
          </cell>
          <cell r="K67">
            <v>59</v>
          </cell>
          <cell r="L67" t="str">
            <v>APS</v>
          </cell>
          <cell r="M67" t="str">
            <v>Spinning Reserves</v>
          </cell>
          <cell r="R67">
            <v>0</v>
          </cell>
          <cell r="U67">
            <v>59</v>
          </cell>
          <cell r="V67" t="str">
            <v>APS</v>
          </cell>
          <cell r="W67" t="str">
            <v>Spinning Reserves</v>
          </cell>
          <cell r="AB67">
            <v>0</v>
          </cell>
          <cell r="AE67">
            <v>59</v>
          </cell>
          <cell r="AF67" t="str">
            <v>APS</v>
          </cell>
          <cell r="AG67" t="str">
            <v>Spinning Reserves</v>
          </cell>
          <cell r="AL67">
            <v>0</v>
          </cell>
          <cell r="AO67">
            <v>59</v>
          </cell>
          <cell r="AP67" t="str">
            <v>APS</v>
          </cell>
          <cell r="AQ67" t="str">
            <v>Spinning Reserves</v>
          </cell>
          <cell r="AV67">
            <v>0</v>
          </cell>
          <cell r="AY67">
            <v>59</v>
          </cell>
          <cell r="AZ67" t="str">
            <v>APS</v>
          </cell>
          <cell r="BA67" t="str">
            <v>Spinning Reserves</v>
          </cell>
          <cell r="BF67">
            <v>0</v>
          </cell>
        </row>
        <row r="68">
          <cell r="A68">
            <v>60</v>
          </cell>
          <cell r="B68" t="str">
            <v>DUKE</v>
          </cell>
          <cell r="C68" t="str">
            <v>Spinning Reserves</v>
          </cell>
          <cell r="H68">
            <v>0</v>
          </cell>
          <cell r="K68">
            <v>60</v>
          </cell>
          <cell r="L68" t="str">
            <v>DUKE</v>
          </cell>
          <cell r="M68" t="str">
            <v>Spinning Reserves</v>
          </cell>
          <cell r="Q68">
            <v>1600</v>
          </cell>
          <cell r="R68">
            <v>1600</v>
          </cell>
          <cell r="U68">
            <v>60</v>
          </cell>
          <cell r="V68" t="str">
            <v>DUKE</v>
          </cell>
          <cell r="W68" t="str">
            <v>Spinning Reserves</v>
          </cell>
          <cell r="AB68">
            <v>0</v>
          </cell>
          <cell r="AE68">
            <v>60</v>
          </cell>
          <cell r="AF68" t="str">
            <v>DUKE</v>
          </cell>
          <cell r="AG68" t="str">
            <v>Spinning Reserves</v>
          </cell>
          <cell r="AL68">
            <v>0</v>
          </cell>
          <cell r="AO68">
            <v>60</v>
          </cell>
          <cell r="AP68" t="str">
            <v>DUKE</v>
          </cell>
          <cell r="AQ68" t="str">
            <v>Spinning Reserves</v>
          </cell>
          <cell r="AV68">
            <v>0</v>
          </cell>
          <cell r="AY68">
            <v>60</v>
          </cell>
          <cell r="AZ68" t="str">
            <v>DUKE</v>
          </cell>
          <cell r="BA68" t="str">
            <v>Spinning Reserves</v>
          </cell>
          <cell r="BF68">
            <v>0</v>
          </cell>
        </row>
        <row r="69">
          <cell r="A69">
            <v>61</v>
          </cell>
          <cell r="B69" t="str">
            <v>PNM</v>
          </cell>
          <cell r="C69" t="str">
            <v>Spinning Reserves</v>
          </cell>
          <cell r="G69">
            <v>14600</v>
          </cell>
          <cell r="H69">
            <v>14600</v>
          </cell>
          <cell r="K69">
            <v>61</v>
          </cell>
          <cell r="L69" t="str">
            <v>PNM</v>
          </cell>
          <cell r="M69" t="str">
            <v>Spinning Reserves</v>
          </cell>
          <cell r="Q69">
            <v>7225</v>
          </cell>
          <cell r="R69">
            <v>7225</v>
          </cell>
          <cell r="U69">
            <v>61</v>
          </cell>
          <cell r="V69" t="str">
            <v>PNM</v>
          </cell>
          <cell r="W69" t="str">
            <v>Spinning Reserves</v>
          </cell>
          <cell r="AA69">
            <v>17568</v>
          </cell>
          <cell r="AB69">
            <v>17568</v>
          </cell>
          <cell r="AE69">
            <v>61</v>
          </cell>
          <cell r="AF69" t="str">
            <v>PNM</v>
          </cell>
          <cell r="AG69" t="str">
            <v>Spinning Reserves</v>
          </cell>
          <cell r="AK69">
            <v>750</v>
          </cell>
          <cell r="AL69">
            <v>750</v>
          </cell>
          <cell r="AO69">
            <v>61</v>
          </cell>
          <cell r="AP69" t="str">
            <v>PNM</v>
          </cell>
          <cell r="AQ69" t="str">
            <v>Spinning Reserves</v>
          </cell>
          <cell r="AU69">
            <v>1640</v>
          </cell>
          <cell r="AV69">
            <v>1640</v>
          </cell>
          <cell r="AY69">
            <v>61</v>
          </cell>
          <cell r="AZ69" t="str">
            <v>PNM</v>
          </cell>
          <cell r="BA69" t="str">
            <v>Spinning Reserves</v>
          </cell>
          <cell r="BE69">
            <v>48865</v>
          </cell>
          <cell r="BF69">
            <v>48865</v>
          </cell>
        </row>
        <row r="70">
          <cell r="A70">
            <v>62</v>
          </cell>
          <cell r="B70" t="str">
            <v>SRP</v>
          </cell>
          <cell r="C70" t="str">
            <v>Spinning Reserves</v>
          </cell>
          <cell r="H70">
            <v>0</v>
          </cell>
          <cell r="K70">
            <v>62</v>
          </cell>
          <cell r="L70" t="str">
            <v>SRP</v>
          </cell>
          <cell r="M70" t="str">
            <v>Spinning Reserves</v>
          </cell>
          <cell r="R70">
            <v>0</v>
          </cell>
          <cell r="U70">
            <v>62</v>
          </cell>
          <cell r="V70" t="str">
            <v>SRP</v>
          </cell>
          <cell r="W70" t="str">
            <v>Spinning Reserves</v>
          </cell>
          <cell r="AB70">
            <v>0</v>
          </cell>
          <cell r="AE70">
            <v>62</v>
          </cell>
          <cell r="AF70" t="str">
            <v>SRP</v>
          </cell>
          <cell r="AG70" t="str">
            <v>Spinning Reserves</v>
          </cell>
          <cell r="AL70">
            <v>0</v>
          </cell>
          <cell r="AO70">
            <v>62</v>
          </cell>
          <cell r="AP70" t="str">
            <v>SRP</v>
          </cell>
          <cell r="AQ70" t="str">
            <v>Spinning Reserves</v>
          </cell>
          <cell r="AV70">
            <v>0</v>
          </cell>
          <cell r="AY70">
            <v>62</v>
          </cell>
          <cell r="AZ70" t="str">
            <v>SRP</v>
          </cell>
          <cell r="BA70" t="str">
            <v>Spinning Reserves</v>
          </cell>
          <cell r="BF70">
            <v>0</v>
          </cell>
        </row>
        <row r="71">
          <cell r="A71">
            <v>63</v>
          </cell>
          <cell r="B71" t="str">
            <v>SUBTOTAL SPINNING RESERVES</v>
          </cell>
          <cell r="D71">
            <v>0</v>
          </cell>
          <cell r="E71">
            <v>0</v>
          </cell>
          <cell r="F71">
            <v>0</v>
          </cell>
          <cell r="G71">
            <v>14600</v>
          </cell>
          <cell r="H71">
            <v>14600</v>
          </cell>
          <cell r="K71">
            <v>63</v>
          </cell>
          <cell r="L71" t="str">
            <v>SUBTOTAL SPINNING RESERVES</v>
          </cell>
          <cell r="N71">
            <v>0</v>
          </cell>
          <cell r="O71">
            <v>0</v>
          </cell>
          <cell r="P71">
            <v>0</v>
          </cell>
          <cell r="Q71">
            <v>8825</v>
          </cell>
          <cell r="R71">
            <v>8825</v>
          </cell>
          <cell r="U71">
            <v>63</v>
          </cell>
          <cell r="V71" t="str">
            <v>SUBTOTAL SPINNING RESERVES</v>
          </cell>
          <cell r="X71">
            <v>0</v>
          </cell>
          <cell r="Y71">
            <v>0</v>
          </cell>
          <cell r="Z71">
            <v>0</v>
          </cell>
          <cell r="AA71">
            <v>17568</v>
          </cell>
          <cell r="AB71">
            <v>17568</v>
          </cell>
          <cell r="AE71">
            <v>63</v>
          </cell>
          <cell r="AF71" t="str">
            <v>SUBTOTAL SPINNING RESERVES</v>
          </cell>
          <cell r="AH71">
            <v>0</v>
          </cell>
          <cell r="AI71">
            <v>0</v>
          </cell>
          <cell r="AJ71">
            <v>0</v>
          </cell>
          <cell r="AK71">
            <v>750</v>
          </cell>
          <cell r="AL71">
            <v>750</v>
          </cell>
          <cell r="AO71">
            <v>63</v>
          </cell>
          <cell r="AP71" t="str">
            <v>SUBTOTAL SPINNING RESERVES</v>
          </cell>
          <cell r="AR71">
            <v>0</v>
          </cell>
          <cell r="AS71">
            <v>0</v>
          </cell>
          <cell r="AT71">
            <v>0</v>
          </cell>
          <cell r="AU71">
            <v>1640</v>
          </cell>
          <cell r="AV71">
            <v>1640</v>
          </cell>
          <cell r="AY71">
            <v>63</v>
          </cell>
          <cell r="AZ71" t="str">
            <v>SUBTOTAL SPINNING RESERVES</v>
          </cell>
          <cell r="BB71">
            <v>0</v>
          </cell>
          <cell r="BC71">
            <v>0</v>
          </cell>
          <cell r="BD71">
            <v>0</v>
          </cell>
          <cell r="BE71">
            <v>48865</v>
          </cell>
          <cell r="BF71">
            <v>48865</v>
          </cell>
        </row>
        <row r="72">
          <cell r="A72">
            <v>64</v>
          </cell>
          <cell r="B72" t="str">
            <v>AEPCO</v>
          </cell>
          <cell r="C72" t="str">
            <v>SRSG Emerg Assist</v>
          </cell>
          <cell r="D72">
            <v>76</v>
          </cell>
          <cell r="E72">
            <v>4224</v>
          </cell>
          <cell r="H72">
            <v>4224</v>
          </cell>
          <cell r="K72">
            <v>64</v>
          </cell>
          <cell r="L72" t="str">
            <v>AEPCO</v>
          </cell>
          <cell r="M72" t="str">
            <v>SRSG Emerg Assist</v>
          </cell>
          <cell r="R72">
            <v>0</v>
          </cell>
          <cell r="U72">
            <v>64</v>
          </cell>
          <cell r="V72" t="str">
            <v>AEPCO</v>
          </cell>
          <cell r="W72" t="str">
            <v>SRSG Emerg Assist</v>
          </cell>
          <cell r="AB72">
            <v>0</v>
          </cell>
          <cell r="AE72">
            <v>64</v>
          </cell>
          <cell r="AF72" t="str">
            <v>AEPCO</v>
          </cell>
          <cell r="AG72" t="str">
            <v>SRSG Emerg Assist</v>
          </cell>
          <cell r="AL72">
            <v>0</v>
          </cell>
          <cell r="AO72">
            <v>64</v>
          </cell>
          <cell r="AP72" t="str">
            <v>AEPCO</v>
          </cell>
          <cell r="AQ72" t="str">
            <v>SRSG Emerg Assist</v>
          </cell>
          <cell r="AR72">
            <v>18</v>
          </cell>
          <cell r="AS72">
            <v>1101</v>
          </cell>
          <cell r="AV72">
            <v>1101</v>
          </cell>
          <cell r="AY72">
            <v>64</v>
          </cell>
          <cell r="AZ72" t="str">
            <v>AEPCO</v>
          </cell>
          <cell r="BA72" t="str">
            <v>SRSG Emerg Assist</v>
          </cell>
          <cell r="BF72">
            <v>0</v>
          </cell>
        </row>
        <row r="73">
          <cell r="A73">
            <v>65</v>
          </cell>
          <cell r="B73" t="str">
            <v>APS</v>
          </cell>
          <cell r="C73" t="str">
            <v>SRSG Emerg Assist</v>
          </cell>
          <cell r="H73">
            <v>0</v>
          </cell>
          <cell r="K73">
            <v>65</v>
          </cell>
          <cell r="L73" t="str">
            <v>APS</v>
          </cell>
          <cell r="M73" t="str">
            <v>SRSG Emerg Assist</v>
          </cell>
          <cell r="N73">
            <v>3</v>
          </cell>
          <cell r="O73">
            <v>144</v>
          </cell>
          <cell r="R73">
            <v>144</v>
          </cell>
          <cell r="U73">
            <v>65</v>
          </cell>
          <cell r="V73" t="str">
            <v>APS</v>
          </cell>
          <cell r="W73" t="str">
            <v>SRSG Emerg Assist</v>
          </cell>
          <cell r="AB73">
            <v>0</v>
          </cell>
          <cell r="AE73">
            <v>65</v>
          </cell>
          <cell r="AF73" t="str">
            <v>APS</v>
          </cell>
          <cell r="AG73" t="str">
            <v>SRSG Emerg Assist</v>
          </cell>
          <cell r="AL73">
            <v>0</v>
          </cell>
          <cell r="AO73">
            <v>65</v>
          </cell>
          <cell r="AP73" t="str">
            <v>APS</v>
          </cell>
          <cell r="AQ73" t="str">
            <v>SRSG Emerg Assist</v>
          </cell>
          <cell r="AV73">
            <v>0</v>
          </cell>
          <cell r="AY73">
            <v>65</v>
          </cell>
          <cell r="AZ73" t="str">
            <v>APS</v>
          </cell>
          <cell r="BA73" t="str">
            <v>SRSG Emerg Assist</v>
          </cell>
          <cell r="BB73">
            <v>22</v>
          </cell>
          <cell r="BC73">
            <v>1150</v>
          </cell>
          <cell r="BF73">
            <v>1150</v>
          </cell>
        </row>
        <row r="74">
          <cell r="A74">
            <v>66</v>
          </cell>
          <cell r="B74" t="str">
            <v>DUKE</v>
          </cell>
          <cell r="C74" t="str">
            <v>SRSG Emerg Assist</v>
          </cell>
          <cell r="D74">
            <v>111</v>
          </cell>
          <cell r="E74">
            <v>6350</v>
          </cell>
          <cell r="H74">
            <v>6350</v>
          </cell>
          <cell r="K74">
            <v>66</v>
          </cell>
          <cell r="L74" t="str">
            <v>DUKE</v>
          </cell>
          <cell r="M74" t="str">
            <v>SRSG Emerg Assist</v>
          </cell>
          <cell r="R74">
            <v>0</v>
          </cell>
          <cell r="U74">
            <v>66</v>
          </cell>
          <cell r="V74" t="str">
            <v>DUKE</v>
          </cell>
          <cell r="W74" t="str">
            <v>SRSG Emerg Assist</v>
          </cell>
          <cell r="X74">
            <v>31</v>
          </cell>
          <cell r="Y74">
            <v>1334</v>
          </cell>
          <cell r="AB74">
            <v>1334</v>
          </cell>
          <cell r="AE74">
            <v>66</v>
          </cell>
          <cell r="AF74" t="str">
            <v>DUKE</v>
          </cell>
          <cell r="AG74" t="str">
            <v>SRSG Emerg Assist</v>
          </cell>
          <cell r="AH74">
            <v>-31</v>
          </cell>
          <cell r="AI74">
            <v>-1334</v>
          </cell>
          <cell r="AL74">
            <v>-1334</v>
          </cell>
          <cell r="AO74">
            <v>66</v>
          </cell>
          <cell r="AP74" t="str">
            <v>DUKE</v>
          </cell>
          <cell r="AQ74" t="str">
            <v>SRSG Emerg Assist</v>
          </cell>
          <cell r="AV74">
            <v>0</v>
          </cell>
          <cell r="AY74">
            <v>66</v>
          </cell>
          <cell r="AZ74" t="str">
            <v>DUKE</v>
          </cell>
          <cell r="BA74" t="str">
            <v>SRSG Emerg Assist</v>
          </cell>
          <cell r="BB74">
            <v>3</v>
          </cell>
          <cell r="BC74">
            <v>153</v>
          </cell>
          <cell r="BF74">
            <v>153</v>
          </cell>
        </row>
        <row r="75">
          <cell r="A75">
            <v>67</v>
          </cell>
          <cell r="B75" t="str">
            <v>FARM</v>
          </cell>
          <cell r="C75" t="str">
            <v>SRSG Emerg Assist</v>
          </cell>
          <cell r="D75">
            <v>9</v>
          </cell>
          <cell r="E75">
            <v>477</v>
          </cell>
          <cell r="H75">
            <v>477</v>
          </cell>
          <cell r="K75">
            <v>67</v>
          </cell>
          <cell r="L75" t="str">
            <v>FARM</v>
          </cell>
          <cell r="M75" t="str">
            <v>SRSG Emerg Assist</v>
          </cell>
          <cell r="R75">
            <v>0</v>
          </cell>
          <cell r="U75">
            <v>67</v>
          </cell>
          <cell r="V75" t="str">
            <v>FARM</v>
          </cell>
          <cell r="W75" t="str">
            <v>SRSG Emerg Assist</v>
          </cell>
          <cell r="X75">
            <v>20</v>
          </cell>
          <cell r="Y75">
            <v>806</v>
          </cell>
          <cell r="AB75">
            <v>806</v>
          </cell>
          <cell r="AE75">
            <v>67</v>
          </cell>
          <cell r="AF75" t="str">
            <v>FARM</v>
          </cell>
          <cell r="AG75" t="str">
            <v>SRSG Emerg Assist</v>
          </cell>
          <cell r="AH75">
            <v>3</v>
          </cell>
          <cell r="AI75">
            <v>150</v>
          </cell>
          <cell r="AL75">
            <v>150</v>
          </cell>
          <cell r="AO75">
            <v>67</v>
          </cell>
          <cell r="AP75" t="str">
            <v>FARM</v>
          </cell>
          <cell r="AQ75" t="str">
            <v>SRSG Emerg Assist</v>
          </cell>
          <cell r="AV75">
            <v>0</v>
          </cell>
          <cell r="AY75">
            <v>67</v>
          </cell>
          <cell r="AZ75" t="str">
            <v>FARM</v>
          </cell>
          <cell r="BA75" t="str">
            <v>SRSG Emerg Assist</v>
          </cell>
          <cell r="BF75">
            <v>0</v>
          </cell>
        </row>
        <row r="76">
          <cell r="A76">
            <v>68</v>
          </cell>
          <cell r="B76" t="str">
            <v>IID</v>
          </cell>
          <cell r="C76" t="str">
            <v>SRSG Emerg Assist</v>
          </cell>
          <cell r="H76">
            <v>0</v>
          </cell>
          <cell r="K76">
            <v>68</v>
          </cell>
          <cell r="L76" t="str">
            <v>IID</v>
          </cell>
          <cell r="M76" t="str">
            <v>SRSG Emerg Assist</v>
          </cell>
          <cell r="R76">
            <v>0</v>
          </cell>
          <cell r="U76">
            <v>68</v>
          </cell>
          <cell r="V76" t="str">
            <v>IID</v>
          </cell>
          <cell r="W76" t="str">
            <v>SRSG Emerg Assist</v>
          </cell>
          <cell r="AB76">
            <v>0</v>
          </cell>
          <cell r="AE76">
            <v>68</v>
          </cell>
          <cell r="AF76" t="str">
            <v>IID</v>
          </cell>
          <cell r="AG76" t="str">
            <v>SRSG Emerg Assist</v>
          </cell>
          <cell r="AH76">
            <v>3</v>
          </cell>
          <cell r="AI76">
            <v>97</v>
          </cell>
          <cell r="AL76">
            <v>97</v>
          </cell>
          <cell r="AO76">
            <v>68</v>
          </cell>
          <cell r="AP76" t="str">
            <v>IID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IID</v>
          </cell>
          <cell r="BA76" t="str">
            <v>SRSG Emerg Assist</v>
          </cell>
          <cell r="BF76">
            <v>0</v>
          </cell>
        </row>
        <row r="77">
          <cell r="A77">
            <v>69</v>
          </cell>
          <cell r="B77" t="str">
            <v>LAC</v>
          </cell>
          <cell r="C77" t="str">
            <v>SRSG Emerg Assist</v>
          </cell>
          <cell r="D77">
            <v>26</v>
          </cell>
          <cell r="E77">
            <v>1377</v>
          </cell>
          <cell r="H77">
            <v>1377</v>
          </cell>
          <cell r="K77">
            <v>69</v>
          </cell>
          <cell r="L77" t="str">
            <v>LAC</v>
          </cell>
          <cell r="M77" t="str">
            <v>SRSG Emerg Assist</v>
          </cell>
          <cell r="R77">
            <v>0</v>
          </cell>
          <cell r="U77">
            <v>69</v>
          </cell>
          <cell r="V77" t="str">
            <v>LAC</v>
          </cell>
          <cell r="W77" t="str">
            <v>SRSG Emerg Assist</v>
          </cell>
          <cell r="X77">
            <v>13</v>
          </cell>
          <cell r="Y77">
            <v>524</v>
          </cell>
          <cell r="AB77">
            <v>524</v>
          </cell>
          <cell r="AE77">
            <v>69</v>
          </cell>
          <cell r="AF77" t="str">
            <v>LAC</v>
          </cell>
          <cell r="AG77" t="str">
            <v>SRSG Emerg Assist</v>
          </cell>
          <cell r="AH77">
            <v>13</v>
          </cell>
          <cell r="AI77">
            <v>649</v>
          </cell>
          <cell r="AL77">
            <v>649</v>
          </cell>
          <cell r="AO77">
            <v>69</v>
          </cell>
          <cell r="AP77" t="str">
            <v>LAC</v>
          </cell>
          <cell r="AQ77" t="str">
            <v>SRSG Emerg Assist</v>
          </cell>
          <cell r="AR77">
            <v>13</v>
          </cell>
          <cell r="AS77">
            <v>802</v>
          </cell>
          <cell r="AV77">
            <v>802</v>
          </cell>
          <cell r="AY77">
            <v>69</v>
          </cell>
          <cell r="AZ77" t="str">
            <v>LAC</v>
          </cell>
          <cell r="BA77" t="str">
            <v>SRSG Emerg Assist</v>
          </cell>
          <cell r="BF77">
            <v>0</v>
          </cell>
        </row>
        <row r="78">
          <cell r="A78">
            <v>70</v>
          </cell>
          <cell r="B78" t="str">
            <v>PGR</v>
          </cell>
          <cell r="C78" t="str">
            <v>SRSG Emerg Assist</v>
          </cell>
          <cell r="D78">
            <v>48</v>
          </cell>
          <cell r="E78">
            <v>2594</v>
          </cell>
          <cell r="H78">
            <v>2594</v>
          </cell>
          <cell r="K78">
            <v>70</v>
          </cell>
          <cell r="L78" t="str">
            <v>PGR</v>
          </cell>
          <cell r="M78" t="str">
            <v>SRSG Emerg Assist</v>
          </cell>
          <cell r="N78">
            <v>65</v>
          </cell>
          <cell r="O78">
            <v>2827</v>
          </cell>
          <cell r="R78">
            <v>2827</v>
          </cell>
          <cell r="U78">
            <v>70</v>
          </cell>
          <cell r="V78" t="str">
            <v>PGR</v>
          </cell>
          <cell r="W78" t="str">
            <v>SRSG Emerg Assist</v>
          </cell>
          <cell r="AB78">
            <v>0</v>
          </cell>
          <cell r="AE78">
            <v>70</v>
          </cell>
          <cell r="AF78" t="str">
            <v>PGR</v>
          </cell>
          <cell r="AG78" t="str">
            <v>SRSG Emerg Assist</v>
          </cell>
          <cell r="AH78">
            <v>61</v>
          </cell>
          <cell r="AI78">
            <v>2598</v>
          </cell>
          <cell r="AL78">
            <v>2598</v>
          </cell>
          <cell r="AO78">
            <v>70</v>
          </cell>
          <cell r="AP78" t="str">
            <v>PGR</v>
          </cell>
          <cell r="AQ78" t="str">
            <v>SRSG Emerg Assist</v>
          </cell>
          <cell r="AR78">
            <v>184</v>
          </cell>
          <cell r="AS78">
            <v>11305</v>
          </cell>
          <cell r="AV78">
            <v>11305</v>
          </cell>
          <cell r="AY78">
            <v>70</v>
          </cell>
          <cell r="AZ78" t="str">
            <v>PGR</v>
          </cell>
          <cell r="BA78" t="str">
            <v>SRSG Emerg Assist</v>
          </cell>
          <cell r="BB78">
            <v>137</v>
          </cell>
          <cell r="BC78">
            <v>7894</v>
          </cell>
          <cell r="BF78">
            <v>7894</v>
          </cell>
        </row>
        <row r="79">
          <cell r="A79">
            <v>71</v>
          </cell>
          <cell r="B79" t="str">
            <v>PNM</v>
          </cell>
          <cell r="C79" t="str">
            <v>SRSG Emerg Assist</v>
          </cell>
          <cell r="D79">
            <v>43</v>
          </cell>
          <cell r="E79">
            <v>2290</v>
          </cell>
          <cell r="H79">
            <v>2290</v>
          </cell>
          <cell r="K79">
            <v>71</v>
          </cell>
          <cell r="L79" t="str">
            <v>PNM</v>
          </cell>
          <cell r="M79" t="str">
            <v>SRSG Emerg Assist</v>
          </cell>
          <cell r="N79">
            <v>14</v>
          </cell>
          <cell r="O79">
            <v>701</v>
          </cell>
          <cell r="R79">
            <v>701</v>
          </cell>
          <cell r="U79">
            <v>71</v>
          </cell>
          <cell r="V79" t="str">
            <v>PNM</v>
          </cell>
          <cell r="W79" t="str">
            <v>SRSG Emerg Assist</v>
          </cell>
          <cell r="X79">
            <v>26</v>
          </cell>
          <cell r="Y79">
            <v>1139</v>
          </cell>
          <cell r="AB79">
            <v>1139</v>
          </cell>
          <cell r="AE79">
            <v>71</v>
          </cell>
          <cell r="AF79" t="str">
            <v>PNM</v>
          </cell>
          <cell r="AG79" t="str">
            <v>SRSG Emerg Assist</v>
          </cell>
          <cell r="AH79">
            <v>37</v>
          </cell>
          <cell r="AI79">
            <v>1679</v>
          </cell>
          <cell r="AL79">
            <v>1679</v>
          </cell>
          <cell r="AO79">
            <v>71</v>
          </cell>
          <cell r="AP79" t="str">
            <v>PNM</v>
          </cell>
          <cell r="AQ79" t="str">
            <v>SRSG Emerg Assist</v>
          </cell>
          <cell r="AR79">
            <v>34</v>
          </cell>
          <cell r="AS79">
            <v>1889</v>
          </cell>
          <cell r="AV79">
            <v>1889</v>
          </cell>
          <cell r="AY79">
            <v>71</v>
          </cell>
          <cell r="AZ79" t="str">
            <v>PNM</v>
          </cell>
          <cell r="BA79" t="str">
            <v>SRSG Emerg Assist</v>
          </cell>
          <cell r="BB79">
            <v>21</v>
          </cell>
          <cell r="BC79">
            <v>1093</v>
          </cell>
          <cell r="BF79">
            <v>1093</v>
          </cell>
        </row>
        <row r="80">
          <cell r="A80">
            <v>72</v>
          </cell>
          <cell r="B80" t="str">
            <v>SRP</v>
          </cell>
          <cell r="C80" t="str">
            <v>SRSG Emerg Assist</v>
          </cell>
          <cell r="H80">
            <v>0</v>
          </cell>
          <cell r="K80">
            <v>72</v>
          </cell>
          <cell r="L80" t="str">
            <v>SRP</v>
          </cell>
          <cell r="M80" t="str">
            <v>SRSG Emerg Assist</v>
          </cell>
          <cell r="N80">
            <v>18</v>
          </cell>
          <cell r="O80">
            <v>901</v>
          </cell>
          <cell r="R80">
            <v>901</v>
          </cell>
          <cell r="U80">
            <v>72</v>
          </cell>
          <cell r="V80" t="str">
            <v>SRP</v>
          </cell>
          <cell r="W80" t="str">
            <v>SRSG Emerg Assist</v>
          </cell>
          <cell r="AB80">
            <v>0</v>
          </cell>
          <cell r="AE80">
            <v>72</v>
          </cell>
          <cell r="AF80" t="str">
            <v>SRP</v>
          </cell>
          <cell r="AG80" t="str">
            <v>SRSG Emerg Assist</v>
          </cell>
          <cell r="AH80">
            <v>20</v>
          </cell>
          <cell r="AI80">
            <v>945</v>
          </cell>
          <cell r="AL80">
            <v>945</v>
          </cell>
          <cell r="AO80">
            <v>72</v>
          </cell>
          <cell r="AP80" t="str">
            <v>SRP</v>
          </cell>
          <cell r="AQ80" t="str">
            <v>SRSG Emerg Assist</v>
          </cell>
          <cell r="AR80">
            <v>76</v>
          </cell>
          <cell r="AS80">
            <v>3473</v>
          </cell>
          <cell r="AV80">
            <v>3473</v>
          </cell>
          <cell r="AY80">
            <v>72</v>
          </cell>
          <cell r="AZ80" t="str">
            <v>SRP</v>
          </cell>
          <cell r="BA80" t="str">
            <v>SRSG Emerg Assist</v>
          </cell>
          <cell r="BB80">
            <v>41</v>
          </cell>
          <cell r="BC80">
            <v>2402</v>
          </cell>
          <cell r="BF80">
            <v>2402</v>
          </cell>
        </row>
        <row r="81">
          <cell r="A81">
            <v>73</v>
          </cell>
          <cell r="B81" t="str">
            <v>SRP</v>
          </cell>
          <cell r="C81" t="str">
            <v>SRSG Rsrv. Deficiency</v>
          </cell>
          <cell r="E81">
            <v>3721</v>
          </cell>
          <cell r="H81">
            <v>3721</v>
          </cell>
          <cell r="K81">
            <v>73</v>
          </cell>
          <cell r="L81" t="str">
            <v>SRP</v>
          </cell>
          <cell r="M81" t="str">
            <v>SRSG Rsrv. Deficiency</v>
          </cell>
          <cell r="R81">
            <v>0</v>
          </cell>
          <cell r="U81">
            <v>73</v>
          </cell>
          <cell r="V81" t="str">
            <v>SRP</v>
          </cell>
          <cell r="W81" t="str">
            <v>SRSG Rsrv. Deficiency</v>
          </cell>
          <cell r="AB81">
            <v>0</v>
          </cell>
          <cell r="AE81">
            <v>73</v>
          </cell>
          <cell r="AF81" t="str">
            <v>SRP</v>
          </cell>
          <cell r="AG81" t="str">
            <v>SRSG Rsrv. Deficiency</v>
          </cell>
          <cell r="AL81">
            <v>0</v>
          </cell>
          <cell r="AO81">
            <v>73</v>
          </cell>
          <cell r="AP81" t="str">
            <v>SRP</v>
          </cell>
          <cell r="AQ81" t="str">
            <v>SRSG Rsrv. Deficiency</v>
          </cell>
          <cell r="AV81">
            <v>0</v>
          </cell>
          <cell r="AY81">
            <v>73</v>
          </cell>
          <cell r="AZ81" t="str">
            <v>SRP</v>
          </cell>
          <cell r="BA81" t="str">
            <v>SRSG Rsrv. Deficiency</v>
          </cell>
          <cell r="BF81">
            <v>0</v>
          </cell>
        </row>
        <row r="82">
          <cell r="A82">
            <v>74</v>
          </cell>
          <cell r="B82" t="str">
            <v>TEP</v>
          </cell>
          <cell r="C82" t="str">
            <v>SRSG Emerg Assist</v>
          </cell>
          <cell r="D82">
            <v>15</v>
          </cell>
          <cell r="H82">
            <v>0</v>
          </cell>
          <cell r="K82">
            <v>74</v>
          </cell>
          <cell r="L82" t="str">
            <v>TEP</v>
          </cell>
          <cell r="M82" t="str">
            <v>SRSG Emerg Assist</v>
          </cell>
          <cell r="N82">
            <v>26</v>
          </cell>
          <cell r="R82">
            <v>0</v>
          </cell>
          <cell r="U82">
            <v>74</v>
          </cell>
          <cell r="V82" t="str">
            <v>TEP</v>
          </cell>
          <cell r="W82" t="str">
            <v>SRSG Emerg Assist</v>
          </cell>
          <cell r="X82">
            <v>23</v>
          </cell>
          <cell r="Y82">
            <v>0</v>
          </cell>
          <cell r="AB82">
            <v>0</v>
          </cell>
          <cell r="AE82">
            <v>74</v>
          </cell>
          <cell r="AF82" t="str">
            <v>TEP</v>
          </cell>
          <cell r="AG82" t="str">
            <v>SRSG Emerg Assist</v>
          </cell>
          <cell r="AL82">
            <v>0</v>
          </cell>
          <cell r="AO82">
            <v>74</v>
          </cell>
          <cell r="AP82" t="str">
            <v>TEP</v>
          </cell>
          <cell r="AQ82" t="str">
            <v>SRSG Emerg Assist</v>
          </cell>
          <cell r="AV82">
            <v>0</v>
          </cell>
          <cell r="AY82">
            <v>74</v>
          </cell>
          <cell r="AZ82" t="str">
            <v>TEP</v>
          </cell>
          <cell r="BA82" t="str">
            <v>SRSG Emerg Assist</v>
          </cell>
          <cell r="BF82">
            <v>0</v>
          </cell>
        </row>
        <row r="83">
          <cell r="A83">
            <v>75</v>
          </cell>
          <cell r="B83" t="str">
            <v>SUBTOTAL SRSG EMERGENCY ASSIST</v>
          </cell>
          <cell r="D83">
            <v>328</v>
          </cell>
          <cell r="E83">
            <v>21033</v>
          </cell>
          <cell r="F83">
            <v>0</v>
          </cell>
          <cell r="G83">
            <v>0</v>
          </cell>
          <cell r="H83">
            <v>21033</v>
          </cell>
          <cell r="K83">
            <v>75</v>
          </cell>
          <cell r="L83" t="str">
            <v>SUBTOTAL SRSG EMERGENCY ASSIST</v>
          </cell>
          <cell r="N83">
            <v>126</v>
          </cell>
          <cell r="O83">
            <v>4573</v>
          </cell>
          <cell r="P83">
            <v>0</v>
          </cell>
          <cell r="Q83">
            <v>0</v>
          </cell>
          <cell r="R83">
            <v>4573</v>
          </cell>
          <cell r="U83">
            <v>75</v>
          </cell>
          <cell r="V83" t="str">
            <v>SUBTOTAL SRSG EMERGENCY ASSIST</v>
          </cell>
          <cell r="X83">
            <v>113</v>
          </cell>
          <cell r="Y83">
            <v>3803</v>
          </cell>
          <cell r="Z83">
            <v>0</v>
          </cell>
          <cell r="AA83">
            <v>0</v>
          </cell>
          <cell r="AB83">
            <v>3803</v>
          </cell>
          <cell r="AE83">
            <v>75</v>
          </cell>
          <cell r="AF83" t="str">
            <v>SUBTOTAL SRSG EMERGENCY ASSIST</v>
          </cell>
          <cell r="AH83">
            <v>106</v>
          </cell>
          <cell r="AI83">
            <v>4784</v>
          </cell>
          <cell r="AJ83">
            <v>0</v>
          </cell>
          <cell r="AK83">
            <v>0</v>
          </cell>
          <cell r="AL83">
            <v>4784</v>
          </cell>
          <cell r="AO83">
            <v>75</v>
          </cell>
          <cell r="AP83" t="str">
            <v>SUBTOTAL SRSG EMERGENCY ASSIST</v>
          </cell>
          <cell r="AR83">
            <v>325</v>
          </cell>
          <cell r="AS83">
            <v>18570</v>
          </cell>
          <cell r="AT83">
            <v>0</v>
          </cell>
          <cell r="AU83">
            <v>0</v>
          </cell>
          <cell r="AV83">
            <v>18570</v>
          </cell>
          <cell r="AY83">
            <v>75</v>
          </cell>
          <cell r="AZ83" t="str">
            <v>SUBTOTAL SRSG EMERGENCY ASSIST</v>
          </cell>
          <cell r="BB83">
            <v>224</v>
          </cell>
          <cell r="BC83">
            <v>12692</v>
          </cell>
          <cell r="BD83">
            <v>0</v>
          </cell>
          <cell r="BE83">
            <v>0</v>
          </cell>
          <cell r="BF83">
            <v>12692</v>
          </cell>
        </row>
        <row r="85">
          <cell r="A85">
            <v>76</v>
          </cell>
          <cell r="B85" t="str">
            <v>TOTALS</v>
          </cell>
          <cell r="D85">
            <v>188736</v>
          </cell>
          <cell r="E85">
            <v>3205608</v>
          </cell>
          <cell r="F85">
            <v>0</v>
          </cell>
          <cell r="G85">
            <v>4336548</v>
          </cell>
          <cell r="H85">
            <v>7542156</v>
          </cell>
          <cell r="K85">
            <v>76</v>
          </cell>
          <cell r="L85" t="str">
            <v>TOTALS</v>
          </cell>
          <cell r="N85">
            <v>145529</v>
          </cell>
          <cell r="O85">
            <v>3722339</v>
          </cell>
          <cell r="P85">
            <v>11</v>
          </cell>
          <cell r="Q85">
            <v>2053113</v>
          </cell>
          <cell r="R85">
            <v>5775463</v>
          </cell>
          <cell r="U85">
            <v>76</v>
          </cell>
          <cell r="V85" t="str">
            <v>TOTALS</v>
          </cell>
          <cell r="X85">
            <v>152355</v>
          </cell>
          <cell r="Y85">
            <v>3423107</v>
          </cell>
          <cell r="Z85">
            <v>0</v>
          </cell>
          <cell r="AA85">
            <v>2223118</v>
          </cell>
          <cell r="AB85">
            <v>5646225</v>
          </cell>
          <cell r="AE85">
            <v>76</v>
          </cell>
          <cell r="AF85" t="str">
            <v>TOTALS</v>
          </cell>
          <cell r="AH85">
            <v>98867</v>
          </cell>
          <cell r="AI85">
            <v>3046638</v>
          </cell>
          <cell r="AJ85">
            <v>0</v>
          </cell>
          <cell r="AK85">
            <v>788952</v>
          </cell>
          <cell r="AL85">
            <v>3835590</v>
          </cell>
          <cell r="AO85">
            <v>76</v>
          </cell>
          <cell r="AP85" t="str">
            <v>TOTALS</v>
          </cell>
          <cell r="AR85">
            <v>168810</v>
          </cell>
          <cell r="AS85">
            <v>5329959</v>
          </cell>
          <cell r="AT85">
            <v>0</v>
          </cell>
          <cell r="AU85">
            <v>1669185</v>
          </cell>
          <cell r="AV85">
            <v>6999144</v>
          </cell>
          <cell r="AY85">
            <v>76</v>
          </cell>
          <cell r="AZ85" t="str">
            <v>TOTALS</v>
          </cell>
          <cell r="BB85">
            <v>163677</v>
          </cell>
          <cell r="BC85">
            <v>6818279</v>
          </cell>
          <cell r="BD85">
            <v>13890</v>
          </cell>
          <cell r="BE85">
            <v>846152</v>
          </cell>
          <cell r="BF85">
            <v>7678321</v>
          </cell>
        </row>
        <row r="87">
          <cell r="B87" t="str">
            <v xml:space="preserve">PURCHASED POWER - OUT SUMMARY   </v>
          </cell>
          <cell r="L87" t="str">
            <v xml:space="preserve">PURCHASED POWER - OUT SUMMARY   </v>
          </cell>
          <cell r="V87" t="str">
            <v xml:space="preserve">PURCHASED POWER - OUT SUMMARY   </v>
          </cell>
          <cell r="AF87" t="str">
            <v xml:space="preserve">PURCHASED POWER - OUT SUMMARY   </v>
          </cell>
          <cell r="AP87" t="str">
            <v xml:space="preserve">PURCHASED POWER - OUT SUMMARY   </v>
          </cell>
          <cell r="AZ87" t="str">
            <v xml:space="preserve">PURCHASED POWER - OUT SUMMARY   </v>
          </cell>
        </row>
        <row r="88">
          <cell r="A88">
            <v>77</v>
          </cell>
          <cell r="B88" t="str">
            <v>FUEL &amp; TRANSMISSION AMOUNT</v>
          </cell>
          <cell r="H88">
            <v>3205608</v>
          </cell>
          <cell r="K88">
            <v>77</v>
          </cell>
          <cell r="L88" t="str">
            <v>FUEL &amp; TRANSMISSION AMOUNT</v>
          </cell>
          <cell r="R88">
            <v>3722350</v>
          </cell>
          <cell r="U88">
            <v>77</v>
          </cell>
          <cell r="V88" t="str">
            <v>FUEL &amp; TRANSMISSION AMOUNT</v>
          </cell>
          <cell r="AB88">
            <v>3423107</v>
          </cell>
          <cell r="AE88">
            <v>77</v>
          </cell>
          <cell r="AF88" t="str">
            <v>FUEL &amp; TRANSMISSION AMOUNT</v>
          </cell>
          <cell r="AL88">
            <v>3046638</v>
          </cell>
          <cell r="AO88">
            <v>77</v>
          </cell>
          <cell r="AP88" t="str">
            <v>FUEL &amp; TRANSMISSION AMOUNT</v>
          </cell>
          <cell r="AV88">
            <v>5329959</v>
          </cell>
          <cell r="AY88">
            <v>77</v>
          </cell>
          <cell r="AZ88" t="str">
            <v>FUEL &amp; TRANSMISSION AMOUNT</v>
          </cell>
          <cell r="BF88">
            <v>6832169</v>
          </cell>
        </row>
        <row r="89">
          <cell r="A89">
            <v>78</v>
          </cell>
          <cell r="B89" t="str">
            <v>FUEL CREDIT (MARGIN X 50%)</v>
          </cell>
          <cell r="H89">
            <v>2168274</v>
          </cell>
          <cell r="K89">
            <v>78</v>
          </cell>
          <cell r="L89" t="str">
            <v>FUEL CREDIT (MARGIN X 50%)</v>
          </cell>
          <cell r="R89">
            <v>1026557</v>
          </cell>
          <cell r="U89">
            <v>78</v>
          </cell>
          <cell r="V89" t="str">
            <v>FUEL CREDIT (MARGIN X 50%)</v>
          </cell>
          <cell r="AB89">
            <v>1111559</v>
          </cell>
          <cell r="AE89">
            <v>78</v>
          </cell>
          <cell r="AF89" t="str">
            <v>FUEL CREDIT (MARGIN X 50%)</v>
          </cell>
          <cell r="AL89">
            <v>394476</v>
          </cell>
          <cell r="AO89">
            <v>78</v>
          </cell>
          <cell r="AP89" t="str">
            <v>FUEL CREDIT (MARGIN X 50%)</v>
          </cell>
          <cell r="AV89">
            <v>834593</v>
          </cell>
          <cell r="AY89">
            <v>78</v>
          </cell>
          <cell r="AZ89" t="str">
            <v>FUEL CREDIT (MARGIN X 50%)</v>
          </cell>
          <cell r="BF89">
            <v>423076</v>
          </cell>
        </row>
        <row r="90">
          <cell r="A90">
            <v>79</v>
          </cell>
          <cell r="B90" t="str">
            <v>EPE CREDIT (MARGIN X 50%)</v>
          </cell>
          <cell r="H90">
            <v>2168274</v>
          </cell>
          <cell r="K90">
            <v>79</v>
          </cell>
          <cell r="L90" t="str">
            <v>EPE CREDIT (MARGIN X 50%)</v>
          </cell>
          <cell r="R90">
            <v>1026556</v>
          </cell>
          <cell r="U90">
            <v>79</v>
          </cell>
          <cell r="V90" t="str">
            <v>EPE CREDIT (MARGIN X 50%)</v>
          </cell>
          <cell r="AB90">
            <v>1111559</v>
          </cell>
          <cell r="AE90">
            <v>79</v>
          </cell>
          <cell r="AF90" t="str">
            <v>EPE CREDIT (MARGIN X 50%)</v>
          </cell>
          <cell r="AL90">
            <v>394476</v>
          </cell>
          <cell r="AO90">
            <v>79</v>
          </cell>
          <cell r="AP90" t="str">
            <v>EPE CREDIT (MARGIN X 50%)</v>
          </cell>
          <cell r="AV90">
            <v>834592</v>
          </cell>
          <cell r="AY90">
            <v>79</v>
          </cell>
          <cell r="AZ90" t="str">
            <v>EPE CREDIT (MARGIN X 50%)</v>
          </cell>
          <cell r="BF90">
            <v>423076</v>
          </cell>
        </row>
        <row r="91">
          <cell r="A91">
            <v>80</v>
          </cell>
          <cell r="B91" t="str">
            <v>TOTAL PURCHASED POWER OUT</v>
          </cell>
          <cell r="H91">
            <v>7542156</v>
          </cell>
          <cell r="K91">
            <v>80</v>
          </cell>
          <cell r="L91" t="str">
            <v>TOTAL PURCHASED POWER OUT</v>
          </cell>
          <cell r="R91">
            <v>5775463</v>
          </cell>
          <cell r="U91">
            <v>80</v>
          </cell>
          <cell r="V91" t="str">
            <v>TOTAL PURCHASED POWER OUT</v>
          </cell>
          <cell r="AB91">
            <v>5646225</v>
          </cell>
          <cell r="AE91">
            <v>80</v>
          </cell>
          <cell r="AF91" t="str">
            <v>TOTAL PURCHASED POWER OUT</v>
          </cell>
          <cell r="AL91">
            <v>3835590</v>
          </cell>
          <cell r="AO91">
            <v>80</v>
          </cell>
          <cell r="AP91" t="str">
            <v>TOTAL PURCHASED POWER OUT</v>
          </cell>
          <cell r="AV91">
            <v>6999144</v>
          </cell>
          <cell r="AY91">
            <v>80</v>
          </cell>
          <cell r="AZ91" t="str">
            <v>TOTAL PURCHASED POWER OUT</v>
          </cell>
          <cell r="BF91">
            <v>7678321</v>
          </cell>
        </row>
        <row r="93">
          <cell r="A93">
            <v>81</v>
          </cell>
          <cell r="B93" t="str">
            <v>TEXAS RECONCILABLE PURCHASED POWER - OUT (L77 + L78)</v>
          </cell>
          <cell r="H93">
            <v>5373882</v>
          </cell>
          <cell r="K93">
            <v>81</v>
          </cell>
          <cell r="L93" t="str">
            <v>TEXAS RECONCILABLE PURCHASED POWER - OUT (L77 + L78)</v>
          </cell>
          <cell r="R93">
            <v>4748907</v>
          </cell>
          <cell r="U93">
            <v>81</v>
          </cell>
          <cell r="V93" t="str">
            <v>TEXAS RECONCILABLE PURCHASED POWER - OUT (L77 + L78)</v>
          </cell>
          <cell r="AB93">
            <v>4534666</v>
          </cell>
          <cell r="AE93">
            <v>81</v>
          </cell>
          <cell r="AF93" t="str">
            <v>TEXAS RECONCILABLE PURCHASED POWER - OUT (L77 + L78)</v>
          </cell>
          <cell r="AL93">
            <v>3441114</v>
          </cell>
          <cell r="AO93">
            <v>81</v>
          </cell>
          <cell r="AP93" t="str">
            <v>TEXAS RECONCILABLE PURCHASED POWER - OUT (L77 + L78)</v>
          </cell>
          <cell r="AV93">
            <v>6164552</v>
          </cell>
          <cell r="AY93">
            <v>81</v>
          </cell>
          <cell r="AZ93" t="str">
            <v>TEXAS RECONCILABLE PURCHASED POWER - OUT (L77 + L78)</v>
          </cell>
          <cell r="BF93">
            <v>7255245</v>
          </cell>
        </row>
        <row r="96">
          <cell r="B96" t="str">
            <v xml:space="preserve">PURCHASED POWER - IN  (1)   </v>
          </cell>
          <cell r="L96" t="str">
            <v xml:space="preserve">PURCHASED POWER - IN  (1)   </v>
          </cell>
          <cell r="V96" t="str">
            <v xml:space="preserve">PURCHASED POWER - IN  (1)   </v>
          </cell>
          <cell r="AF96" t="str">
            <v xml:space="preserve">PURCHASED POWER - IN  (1)   </v>
          </cell>
          <cell r="AP96" t="str">
            <v xml:space="preserve">PURCHASED POWER - IN  (1)   </v>
          </cell>
          <cell r="AZ96" t="str">
            <v xml:space="preserve">PURCHASED POWER - IN  (1)   </v>
          </cell>
        </row>
        <row r="97">
          <cell r="A97" t="str">
            <v>LINE</v>
          </cell>
          <cell r="B97" t="str">
            <v>SELLER</v>
          </cell>
          <cell r="C97" t="str">
            <v>TYPE</v>
          </cell>
          <cell r="D97" t="str">
            <v>MWH</v>
          </cell>
          <cell r="E97" t="str">
            <v>PP  COST</v>
          </cell>
          <cell r="K97" t="str">
            <v>LINE</v>
          </cell>
          <cell r="L97" t="str">
            <v>SELLER</v>
          </cell>
          <cell r="M97" t="str">
            <v>TYPE</v>
          </cell>
          <cell r="N97" t="str">
            <v>MWH</v>
          </cell>
          <cell r="O97" t="str">
            <v>PP  COST</v>
          </cell>
          <cell r="U97" t="str">
            <v>LINE</v>
          </cell>
          <cell r="V97" t="str">
            <v>SELLER</v>
          </cell>
          <cell r="W97" t="str">
            <v>TYPE</v>
          </cell>
          <cell r="X97" t="str">
            <v>MWH</v>
          </cell>
          <cell r="Y97" t="str">
            <v>PP  COST</v>
          </cell>
          <cell r="AE97" t="str">
            <v>LINE</v>
          </cell>
          <cell r="AF97" t="str">
            <v>SELLER</v>
          </cell>
          <cell r="AG97" t="str">
            <v>TYPE</v>
          </cell>
          <cell r="AH97" t="str">
            <v>MWH</v>
          </cell>
          <cell r="AI97" t="str">
            <v>PP  COST</v>
          </cell>
          <cell r="AO97" t="str">
            <v>LINE</v>
          </cell>
          <cell r="AP97" t="str">
            <v>SELLER</v>
          </cell>
          <cell r="AQ97" t="str">
            <v>TYPE</v>
          </cell>
          <cell r="AR97" t="str">
            <v>MWH</v>
          </cell>
          <cell r="AS97" t="str">
            <v>PP  COST</v>
          </cell>
          <cell r="AY97" t="str">
            <v>LINE</v>
          </cell>
          <cell r="AZ97" t="str">
            <v>SELLER</v>
          </cell>
          <cell r="BA97" t="str">
            <v>TYPE</v>
          </cell>
          <cell r="BB97" t="str">
            <v>MWH</v>
          </cell>
          <cell r="BC97" t="str">
            <v>PP  COST</v>
          </cell>
        </row>
        <row r="98">
          <cell r="A98">
            <v>82</v>
          </cell>
          <cell r="B98" t="str">
            <v>AEP</v>
          </cell>
          <cell r="C98" t="str">
            <v>Firm2</v>
          </cell>
          <cell r="D98">
            <v>5</v>
          </cell>
          <cell r="E98">
            <v>175</v>
          </cell>
          <cell r="K98">
            <v>82</v>
          </cell>
          <cell r="L98" t="str">
            <v>AEP</v>
          </cell>
          <cell r="M98" t="str">
            <v>Firm2</v>
          </cell>
          <cell r="U98">
            <v>82</v>
          </cell>
          <cell r="V98" t="str">
            <v>AEP</v>
          </cell>
          <cell r="W98" t="str">
            <v>Firm2</v>
          </cell>
          <cell r="AE98">
            <v>82</v>
          </cell>
          <cell r="AF98" t="str">
            <v>AEP</v>
          </cell>
          <cell r="AG98" t="str">
            <v>Firm2</v>
          </cell>
          <cell r="AO98">
            <v>82</v>
          </cell>
          <cell r="AP98" t="str">
            <v>AEP</v>
          </cell>
          <cell r="AQ98" t="str">
            <v>Firm2</v>
          </cell>
          <cell r="AY98">
            <v>82</v>
          </cell>
          <cell r="AZ98" t="str">
            <v>AEP</v>
          </cell>
          <cell r="BA98" t="str">
            <v>Firm2</v>
          </cell>
        </row>
        <row r="99">
          <cell r="A99">
            <v>83</v>
          </cell>
          <cell r="B99" t="str">
            <v>APS</v>
          </cell>
          <cell r="C99" t="str">
            <v>Firm2</v>
          </cell>
          <cell r="D99">
            <v>50</v>
          </cell>
          <cell r="E99">
            <v>2025</v>
          </cell>
          <cell r="K99">
            <v>83</v>
          </cell>
          <cell r="L99" t="str">
            <v>APS</v>
          </cell>
          <cell r="M99" t="str">
            <v>Firm2</v>
          </cell>
          <cell r="N99">
            <v>980</v>
          </cell>
          <cell r="O99">
            <v>47700</v>
          </cell>
          <cell r="U99">
            <v>83</v>
          </cell>
          <cell r="V99" t="str">
            <v>APS</v>
          </cell>
          <cell r="W99" t="str">
            <v>Firm2</v>
          </cell>
          <cell r="AE99">
            <v>83</v>
          </cell>
          <cell r="AF99" t="str">
            <v>APS</v>
          </cell>
          <cell r="AG99" t="str">
            <v>Firm2</v>
          </cell>
          <cell r="AH99">
            <v>18950</v>
          </cell>
          <cell r="AI99">
            <v>736840</v>
          </cell>
          <cell r="AO99">
            <v>83</v>
          </cell>
          <cell r="AP99" t="str">
            <v>APS</v>
          </cell>
          <cell r="AQ99" t="str">
            <v>Firm2</v>
          </cell>
          <cell r="AR99">
            <v>11935</v>
          </cell>
          <cell r="AS99">
            <v>567785</v>
          </cell>
          <cell r="AY99">
            <v>83</v>
          </cell>
          <cell r="AZ99" t="str">
            <v>APS</v>
          </cell>
          <cell r="BA99" t="str">
            <v>Firm2</v>
          </cell>
          <cell r="BB99">
            <v>5250</v>
          </cell>
          <cell r="BC99">
            <v>264020</v>
          </cell>
        </row>
        <row r="100">
          <cell r="A100">
            <v>84</v>
          </cell>
          <cell r="B100" t="str">
            <v>AZUSA</v>
          </cell>
          <cell r="C100" t="str">
            <v>Firm2</v>
          </cell>
          <cell r="K100">
            <v>84</v>
          </cell>
          <cell r="L100" t="str">
            <v>AZUSA</v>
          </cell>
          <cell r="M100" t="str">
            <v>Firm2</v>
          </cell>
          <cell r="U100">
            <v>84</v>
          </cell>
          <cell r="V100" t="str">
            <v>AZUSA</v>
          </cell>
          <cell r="W100" t="str">
            <v>Firm2</v>
          </cell>
          <cell r="AE100">
            <v>84</v>
          </cell>
          <cell r="AF100" t="str">
            <v>AZUSA</v>
          </cell>
          <cell r="AG100" t="str">
            <v>Firm2</v>
          </cell>
          <cell r="AO100">
            <v>84</v>
          </cell>
          <cell r="AP100" t="str">
            <v>AZUSA</v>
          </cell>
          <cell r="AQ100" t="str">
            <v>Firm2</v>
          </cell>
          <cell r="AY100">
            <v>84</v>
          </cell>
          <cell r="AZ100" t="str">
            <v>AZUSA</v>
          </cell>
          <cell r="BA100" t="str">
            <v>Firm2</v>
          </cell>
        </row>
        <row r="101">
          <cell r="A101">
            <v>85</v>
          </cell>
          <cell r="B101" t="str">
            <v>BP ENERGY</v>
          </cell>
          <cell r="C101" t="str">
            <v>Firm2</v>
          </cell>
          <cell r="D101">
            <v>7</v>
          </cell>
          <cell r="E101">
            <v>340</v>
          </cell>
          <cell r="K101">
            <v>85</v>
          </cell>
          <cell r="L101" t="str">
            <v>BP ENERGY</v>
          </cell>
          <cell r="M101" t="str">
            <v>Firm2</v>
          </cell>
          <cell r="U101">
            <v>85</v>
          </cell>
          <cell r="V101" t="str">
            <v>BP ENERGY</v>
          </cell>
          <cell r="W101" t="str">
            <v>Firm2</v>
          </cell>
          <cell r="AE101">
            <v>85</v>
          </cell>
          <cell r="AF101" t="str">
            <v>BP ENERGY</v>
          </cell>
          <cell r="AG101" t="str">
            <v>Firm2</v>
          </cell>
          <cell r="AO101">
            <v>85</v>
          </cell>
          <cell r="AP101" t="str">
            <v>BP ENERGY</v>
          </cell>
          <cell r="AQ101" t="str">
            <v>Firm2</v>
          </cell>
          <cell r="AR101">
            <v>9650</v>
          </cell>
          <cell r="AS101">
            <v>429950</v>
          </cell>
          <cell r="AY101">
            <v>85</v>
          </cell>
          <cell r="AZ101" t="str">
            <v>BP ENERGY</v>
          </cell>
          <cell r="BA101" t="str">
            <v>Firm2</v>
          </cell>
          <cell r="BB101">
            <v>7600</v>
          </cell>
          <cell r="BC101">
            <v>418650</v>
          </cell>
        </row>
        <row r="102">
          <cell r="A102">
            <v>86</v>
          </cell>
          <cell r="B102" t="str">
            <v>BURBANK</v>
          </cell>
          <cell r="C102" t="str">
            <v>Firm2</v>
          </cell>
          <cell r="K102">
            <v>86</v>
          </cell>
          <cell r="L102" t="str">
            <v>BURBANK</v>
          </cell>
          <cell r="M102" t="str">
            <v>Firm2</v>
          </cell>
          <cell r="N102">
            <v>800</v>
          </cell>
          <cell r="O102">
            <v>28400</v>
          </cell>
          <cell r="U102">
            <v>86</v>
          </cell>
          <cell r="V102" t="str">
            <v>BURBANK</v>
          </cell>
          <cell r="W102" t="str">
            <v>Firm2</v>
          </cell>
          <cell r="X102">
            <v>800</v>
          </cell>
          <cell r="Y102">
            <v>33240</v>
          </cell>
          <cell r="AE102">
            <v>86</v>
          </cell>
          <cell r="AF102" t="str">
            <v>BURBANK</v>
          </cell>
          <cell r="AG102" t="str">
            <v>Firm2</v>
          </cell>
          <cell r="AO102">
            <v>86</v>
          </cell>
          <cell r="AP102" t="str">
            <v>BURBANK</v>
          </cell>
          <cell r="AQ102" t="str">
            <v>Firm2</v>
          </cell>
          <cell r="AY102">
            <v>86</v>
          </cell>
          <cell r="AZ102" t="str">
            <v>BURBANK</v>
          </cell>
          <cell r="BA102" t="str">
            <v>Firm2</v>
          </cell>
          <cell r="BB102">
            <v>13600</v>
          </cell>
          <cell r="BC102">
            <v>788600</v>
          </cell>
        </row>
        <row r="103">
          <cell r="A103">
            <v>87</v>
          </cell>
          <cell r="B103" t="str">
            <v>CALPINE</v>
          </cell>
          <cell r="C103" t="str">
            <v>Firm2</v>
          </cell>
          <cell r="D103">
            <v>25</v>
          </cell>
          <cell r="E103">
            <v>1000</v>
          </cell>
          <cell r="K103">
            <v>87</v>
          </cell>
          <cell r="L103" t="str">
            <v>CALPINE</v>
          </cell>
          <cell r="M103" t="str">
            <v>Firm2</v>
          </cell>
          <cell r="N103">
            <v>3979</v>
          </cell>
          <cell r="O103">
            <v>173549</v>
          </cell>
          <cell r="U103">
            <v>87</v>
          </cell>
          <cell r="V103" t="str">
            <v>CALPINE</v>
          </cell>
          <cell r="W103" t="str">
            <v>Firm2</v>
          </cell>
          <cell r="X103">
            <v>362</v>
          </cell>
          <cell r="Y103">
            <v>18440</v>
          </cell>
          <cell r="AE103">
            <v>87</v>
          </cell>
          <cell r="AF103" t="str">
            <v>CALPINE</v>
          </cell>
          <cell r="AG103" t="str">
            <v>Firm2</v>
          </cell>
          <cell r="AH103">
            <v>50</v>
          </cell>
          <cell r="AI103">
            <v>1600</v>
          </cell>
          <cell r="AO103">
            <v>87</v>
          </cell>
          <cell r="AP103" t="str">
            <v>CALPINE</v>
          </cell>
          <cell r="AQ103" t="str">
            <v>Firm2</v>
          </cell>
          <cell r="AR103">
            <v>990</v>
          </cell>
          <cell r="AS103">
            <v>62175</v>
          </cell>
          <cell r="AY103">
            <v>87</v>
          </cell>
          <cell r="AZ103" t="str">
            <v>CALPINE</v>
          </cell>
          <cell r="BA103" t="str">
            <v>Firm2</v>
          </cell>
          <cell r="BB103">
            <v>342</v>
          </cell>
          <cell r="BC103">
            <v>18170</v>
          </cell>
        </row>
        <row r="104">
          <cell r="A104">
            <v>88</v>
          </cell>
          <cell r="B104" t="str">
            <v>CARGILL</v>
          </cell>
          <cell r="C104" t="str">
            <v>Firm2</v>
          </cell>
          <cell r="D104">
            <v>1159</v>
          </cell>
          <cell r="E104">
            <v>46950</v>
          </cell>
          <cell r="K104">
            <v>88</v>
          </cell>
          <cell r="L104" t="str">
            <v>CARGILL</v>
          </cell>
          <cell r="M104" t="str">
            <v>Firm2</v>
          </cell>
          <cell r="N104">
            <v>3910</v>
          </cell>
          <cell r="O104">
            <v>152000</v>
          </cell>
          <cell r="U104">
            <v>88</v>
          </cell>
          <cell r="V104" t="str">
            <v>CARGILL</v>
          </cell>
          <cell r="W104" t="str">
            <v>Firm2</v>
          </cell>
          <cell r="X104">
            <v>12475</v>
          </cell>
          <cell r="Y104">
            <v>515705</v>
          </cell>
          <cell r="AE104">
            <v>88</v>
          </cell>
          <cell r="AF104" t="str">
            <v>CARGILL</v>
          </cell>
          <cell r="AG104" t="str">
            <v>Firm2</v>
          </cell>
          <cell r="AH104">
            <v>4950</v>
          </cell>
          <cell r="AI104">
            <v>232620</v>
          </cell>
          <cell r="AO104">
            <v>88</v>
          </cell>
          <cell r="AP104" t="str">
            <v>CARGILL</v>
          </cell>
          <cell r="AQ104" t="str">
            <v>Firm2</v>
          </cell>
          <cell r="AR104">
            <v>8050</v>
          </cell>
          <cell r="AS104">
            <v>397750</v>
          </cell>
          <cell r="AY104">
            <v>88</v>
          </cell>
          <cell r="AZ104" t="str">
            <v>CARGILL</v>
          </cell>
          <cell r="BA104" t="str">
            <v>Firm2</v>
          </cell>
          <cell r="BB104">
            <v>13250</v>
          </cell>
          <cell r="BC104">
            <v>629900</v>
          </cell>
        </row>
        <row r="105">
          <cell r="A105">
            <v>89</v>
          </cell>
          <cell r="B105" t="str">
            <v>CONSTELLATION</v>
          </cell>
          <cell r="C105" t="str">
            <v>Firm2</v>
          </cell>
          <cell r="D105">
            <v>240</v>
          </cell>
          <cell r="E105">
            <v>13800</v>
          </cell>
          <cell r="K105">
            <v>89</v>
          </cell>
          <cell r="L105" t="str">
            <v>CONSTELLATION</v>
          </cell>
          <cell r="M105" t="str">
            <v>Firm2</v>
          </cell>
          <cell r="N105">
            <v>555</v>
          </cell>
          <cell r="O105">
            <v>22400</v>
          </cell>
          <cell r="U105">
            <v>89</v>
          </cell>
          <cell r="V105" t="str">
            <v>CONSTELLATION</v>
          </cell>
          <cell r="W105" t="str">
            <v>Firm2</v>
          </cell>
          <cell r="X105">
            <v>2200</v>
          </cell>
          <cell r="Y105">
            <v>81450</v>
          </cell>
          <cell r="AE105">
            <v>89</v>
          </cell>
          <cell r="AF105" t="str">
            <v>CONSTELLATION</v>
          </cell>
          <cell r="AG105" t="str">
            <v>Firm2</v>
          </cell>
          <cell r="AH105">
            <v>195</v>
          </cell>
          <cell r="AI105">
            <v>5590</v>
          </cell>
          <cell r="AO105">
            <v>89</v>
          </cell>
          <cell r="AP105" t="str">
            <v>CONSTELLATION</v>
          </cell>
          <cell r="AQ105" t="str">
            <v>Firm2</v>
          </cell>
          <cell r="AR105">
            <v>595</v>
          </cell>
          <cell r="AS105">
            <v>29535</v>
          </cell>
          <cell r="AY105">
            <v>89</v>
          </cell>
          <cell r="AZ105" t="str">
            <v>CONSTELLATION</v>
          </cell>
          <cell r="BA105" t="str">
            <v>Firm2</v>
          </cell>
          <cell r="BB105">
            <v>15680</v>
          </cell>
          <cell r="BC105">
            <v>909060</v>
          </cell>
        </row>
        <row r="106">
          <cell r="A106">
            <v>90</v>
          </cell>
          <cell r="B106" t="str">
            <v>CONOCO</v>
          </cell>
          <cell r="C106" t="str">
            <v>Firm2</v>
          </cell>
          <cell r="K106">
            <v>90</v>
          </cell>
          <cell r="L106" t="str">
            <v>CONOCO</v>
          </cell>
          <cell r="M106" t="str">
            <v>Firm2</v>
          </cell>
          <cell r="N106">
            <v>2560</v>
          </cell>
          <cell r="O106">
            <v>126300</v>
          </cell>
          <cell r="U106">
            <v>90</v>
          </cell>
          <cell r="V106" t="str">
            <v>CONOCO</v>
          </cell>
          <cell r="W106" t="str">
            <v>Firm2</v>
          </cell>
          <cell r="X106">
            <v>1025</v>
          </cell>
          <cell r="Y106">
            <v>49075</v>
          </cell>
          <cell r="AE106">
            <v>90</v>
          </cell>
          <cell r="AF106" t="str">
            <v>CONOCO</v>
          </cell>
          <cell r="AG106" t="str">
            <v>Firm2</v>
          </cell>
          <cell r="AH106">
            <v>4865</v>
          </cell>
          <cell r="AI106">
            <v>211820</v>
          </cell>
          <cell r="AO106">
            <v>90</v>
          </cell>
          <cell r="AP106" t="str">
            <v>CONOCO</v>
          </cell>
          <cell r="AQ106" t="str">
            <v>Firm2</v>
          </cell>
          <cell r="AR106">
            <v>1525</v>
          </cell>
          <cell r="AS106">
            <v>92325</v>
          </cell>
          <cell r="AY106">
            <v>90</v>
          </cell>
          <cell r="AZ106" t="str">
            <v>CONOCO</v>
          </cell>
          <cell r="BA106" t="str">
            <v>Firm2</v>
          </cell>
          <cell r="BB106">
            <v>23658</v>
          </cell>
          <cell r="BC106">
            <v>1315656</v>
          </cell>
        </row>
        <row r="107">
          <cell r="A107">
            <v>91</v>
          </cell>
          <cell r="B107" t="str">
            <v>CORAL</v>
          </cell>
          <cell r="C107" t="str">
            <v>Firm2</v>
          </cell>
          <cell r="D107">
            <v>5275</v>
          </cell>
          <cell r="E107">
            <v>240700</v>
          </cell>
          <cell r="K107">
            <v>91</v>
          </cell>
          <cell r="L107" t="str">
            <v>CORAL</v>
          </cell>
          <cell r="M107" t="str">
            <v>Firm2</v>
          </cell>
          <cell r="N107">
            <v>8296</v>
          </cell>
          <cell r="O107">
            <v>387520</v>
          </cell>
          <cell r="U107">
            <v>91</v>
          </cell>
          <cell r="V107" t="str">
            <v>CORAL</v>
          </cell>
          <cell r="W107" t="str">
            <v>Firm2</v>
          </cell>
          <cell r="X107">
            <v>6778</v>
          </cell>
          <cell r="Y107">
            <v>305878</v>
          </cell>
          <cell r="AE107">
            <v>91</v>
          </cell>
          <cell r="AF107" t="str">
            <v>CORAL</v>
          </cell>
          <cell r="AG107" t="str">
            <v>Firm2</v>
          </cell>
          <cell r="AH107">
            <v>835</v>
          </cell>
          <cell r="AI107">
            <v>28250</v>
          </cell>
          <cell r="AO107">
            <v>91</v>
          </cell>
          <cell r="AP107" t="str">
            <v>CORAL</v>
          </cell>
          <cell r="AQ107" t="str">
            <v>Firm2</v>
          </cell>
          <cell r="AR107">
            <v>1865</v>
          </cell>
          <cell r="AS107">
            <v>97615</v>
          </cell>
          <cell r="AY107">
            <v>91</v>
          </cell>
          <cell r="AZ107" t="str">
            <v>CORAL</v>
          </cell>
          <cell r="BA107" t="str">
            <v>Firm2</v>
          </cell>
          <cell r="BB107">
            <v>4800</v>
          </cell>
          <cell r="BC107">
            <v>240875</v>
          </cell>
        </row>
        <row r="108">
          <cell r="A108">
            <v>92</v>
          </cell>
          <cell r="B108" t="str">
            <v>DUKE</v>
          </cell>
          <cell r="C108" t="str">
            <v>Firm2</v>
          </cell>
          <cell r="K108">
            <v>92</v>
          </cell>
          <cell r="L108" t="str">
            <v>DUKE</v>
          </cell>
          <cell r="M108" t="str">
            <v>Firm2</v>
          </cell>
          <cell r="U108">
            <v>92</v>
          </cell>
          <cell r="V108" t="str">
            <v>DUKE</v>
          </cell>
          <cell r="W108" t="str">
            <v>Firm2</v>
          </cell>
          <cell r="X108">
            <v>120</v>
          </cell>
          <cell r="Y108">
            <v>6000</v>
          </cell>
          <cell r="AE108">
            <v>92</v>
          </cell>
          <cell r="AF108" t="str">
            <v>DUKE</v>
          </cell>
          <cell r="AG108" t="str">
            <v>Firm2</v>
          </cell>
          <cell r="AO108">
            <v>92</v>
          </cell>
          <cell r="AP108" t="str">
            <v>DUKE</v>
          </cell>
          <cell r="AQ108" t="str">
            <v>Firm2</v>
          </cell>
          <cell r="AY108">
            <v>92</v>
          </cell>
          <cell r="AZ108" t="str">
            <v>DUKE</v>
          </cell>
          <cell r="BA108" t="str">
            <v>Firm2</v>
          </cell>
          <cell r="BB108">
            <v>2725</v>
          </cell>
          <cell r="BC108">
            <v>165656</v>
          </cell>
        </row>
        <row r="109">
          <cell r="A109">
            <v>93</v>
          </cell>
          <cell r="B109" t="str">
            <v>GLENDALE</v>
          </cell>
          <cell r="C109" t="str">
            <v>Firm2</v>
          </cell>
          <cell r="K109">
            <v>93</v>
          </cell>
          <cell r="L109" t="str">
            <v>GLENDALE</v>
          </cell>
          <cell r="M109" t="str">
            <v>Firm2</v>
          </cell>
          <cell r="U109">
            <v>93</v>
          </cell>
          <cell r="V109" t="str">
            <v>GLENDALE</v>
          </cell>
          <cell r="W109" t="str">
            <v>Firm2</v>
          </cell>
          <cell r="AE109">
            <v>93</v>
          </cell>
          <cell r="AF109" t="str">
            <v>GLENDALE</v>
          </cell>
          <cell r="AG109" t="str">
            <v>Firm2</v>
          </cell>
          <cell r="AO109">
            <v>93</v>
          </cell>
          <cell r="AP109" t="str">
            <v>GLENDALE</v>
          </cell>
          <cell r="AQ109" t="str">
            <v>Firm2</v>
          </cell>
          <cell r="AY109">
            <v>93</v>
          </cell>
          <cell r="AZ109" t="str">
            <v>GLENDALE</v>
          </cell>
          <cell r="BA109" t="str">
            <v>Firm2</v>
          </cell>
        </row>
        <row r="110">
          <cell r="A110">
            <v>94</v>
          </cell>
          <cell r="B110" t="str">
            <v>IID</v>
          </cell>
          <cell r="C110" t="str">
            <v>Firm2</v>
          </cell>
          <cell r="K110">
            <v>94</v>
          </cell>
          <cell r="L110" t="str">
            <v>IID</v>
          </cell>
          <cell r="M110" t="str">
            <v>Firm2</v>
          </cell>
          <cell r="N110">
            <v>180</v>
          </cell>
          <cell r="O110">
            <v>13500</v>
          </cell>
          <cell r="U110">
            <v>94</v>
          </cell>
          <cell r="V110" t="str">
            <v>IID</v>
          </cell>
          <cell r="W110" t="str">
            <v>Firm2</v>
          </cell>
          <cell r="AE110">
            <v>94</v>
          </cell>
          <cell r="AF110" t="str">
            <v>IID</v>
          </cell>
          <cell r="AG110" t="str">
            <v>Firm2</v>
          </cell>
          <cell r="AO110">
            <v>94</v>
          </cell>
          <cell r="AP110" t="str">
            <v>IID</v>
          </cell>
          <cell r="AQ110" t="str">
            <v>Firm2</v>
          </cell>
          <cell r="AY110">
            <v>94</v>
          </cell>
          <cell r="AZ110" t="str">
            <v>IID</v>
          </cell>
          <cell r="BA110" t="str">
            <v>Firm2</v>
          </cell>
          <cell r="BB110">
            <v>200</v>
          </cell>
          <cell r="BC110">
            <v>4600</v>
          </cell>
        </row>
        <row r="111">
          <cell r="A111">
            <v>95</v>
          </cell>
          <cell r="B111" t="str">
            <v>IPCO</v>
          </cell>
          <cell r="C111" t="str">
            <v>Firm2</v>
          </cell>
          <cell r="K111">
            <v>95</v>
          </cell>
          <cell r="L111" t="str">
            <v>IPCO</v>
          </cell>
          <cell r="M111" t="str">
            <v>Firm2</v>
          </cell>
          <cell r="U111">
            <v>95</v>
          </cell>
          <cell r="V111" t="str">
            <v>IPCO</v>
          </cell>
          <cell r="W111" t="str">
            <v>Firm2</v>
          </cell>
          <cell r="AE111">
            <v>95</v>
          </cell>
          <cell r="AF111" t="str">
            <v>IPCO</v>
          </cell>
          <cell r="AG111" t="str">
            <v>Firm2</v>
          </cell>
          <cell r="AO111">
            <v>95</v>
          </cell>
          <cell r="AP111" t="str">
            <v>IPCO</v>
          </cell>
          <cell r="AQ111" t="str">
            <v>Firm2</v>
          </cell>
          <cell r="AY111">
            <v>95</v>
          </cell>
          <cell r="AZ111" t="str">
            <v>IPCO</v>
          </cell>
          <cell r="BA111" t="str">
            <v>Firm2</v>
          </cell>
        </row>
        <row r="112">
          <cell r="A112">
            <v>96</v>
          </cell>
          <cell r="B112" t="str">
            <v>LADWP</v>
          </cell>
          <cell r="C112" t="str">
            <v>Firm2</v>
          </cell>
          <cell r="K112">
            <v>96</v>
          </cell>
          <cell r="L112" t="str">
            <v>LADWP</v>
          </cell>
          <cell r="M112" t="str">
            <v>Firm2</v>
          </cell>
          <cell r="U112">
            <v>96</v>
          </cell>
          <cell r="V112" t="str">
            <v>LADWP</v>
          </cell>
          <cell r="W112" t="str">
            <v>Firm2</v>
          </cell>
          <cell r="AE112">
            <v>96</v>
          </cell>
          <cell r="AF112" t="str">
            <v>LADWP</v>
          </cell>
          <cell r="AG112" t="str">
            <v>Firm2</v>
          </cell>
          <cell r="AO112">
            <v>96</v>
          </cell>
          <cell r="AP112" t="str">
            <v>LADWP</v>
          </cell>
          <cell r="AQ112" t="str">
            <v>Firm2</v>
          </cell>
          <cell r="AR112">
            <v>1350</v>
          </cell>
          <cell r="AS112">
            <v>71174</v>
          </cell>
          <cell r="AY112">
            <v>96</v>
          </cell>
          <cell r="AZ112" t="str">
            <v>LADWP</v>
          </cell>
          <cell r="BA112" t="str">
            <v>Firm2</v>
          </cell>
          <cell r="BB112">
            <v>915</v>
          </cell>
          <cell r="BC112">
            <v>67630</v>
          </cell>
        </row>
        <row r="113">
          <cell r="A113">
            <v>97</v>
          </cell>
          <cell r="B113" t="str">
            <v>MIRANT</v>
          </cell>
          <cell r="C113" t="str">
            <v>Firm2</v>
          </cell>
          <cell r="K113">
            <v>97</v>
          </cell>
          <cell r="L113" t="str">
            <v>MIRANT</v>
          </cell>
          <cell r="M113" t="str">
            <v>Firm2</v>
          </cell>
          <cell r="N113">
            <v>600</v>
          </cell>
          <cell r="O113">
            <v>25600</v>
          </cell>
          <cell r="U113">
            <v>97</v>
          </cell>
          <cell r="V113" t="str">
            <v>MIRANT</v>
          </cell>
          <cell r="W113" t="str">
            <v>Firm2</v>
          </cell>
          <cell r="X113">
            <v>200</v>
          </cell>
          <cell r="Y113">
            <v>7450</v>
          </cell>
          <cell r="AE113">
            <v>97</v>
          </cell>
          <cell r="AF113" t="str">
            <v>MIRANT</v>
          </cell>
          <cell r="AG113" t="str">
            <v>Firm2</v>
          </cell>
          <cell r="AH113">
            <v>200</v>
          </cell>
          <cell r="AI113">
            <v>7450</v>
          </cell>
          <cell r="AO113">
            <v>97</v>
          </cell>
          <cell r="AP113" t="str">
            <v>MIRANT</v>
          </cell>
          <cell r="AQ113" t="str">
            <v>Firm2</v>
          </cell>
          <cell r="AR113">
            <v>800</v>
          </cell>
          <cell r="AS113">
            <v>36600</v>
          </cell>
          <cell r="AY113">
            <v>97</v>
          </cell>
          <cell r="AZ113" t="str">
            <v>MIRANT</v>
          </cell>
          <cell r="BA113" t="str">
            <v>Firm2</v>
          </cell>
          <cell r="BB113">
            <v>400</v>
          </cell>
          <cell r="BC113">
            <v>10500</v>
          </cell>
        </row>
        <row r="114">
          <cell r="A114">
            <v>98</v>
          </cell>
          <cell r="B114" t="str">
            <v>MORGAN</v>
          </cell>
          <cell r="C114" t="str">
            <v>Firm2</v>
          </cell>
          <cell r="D114">
            <v>2445</v>
          </cell>
          <cell r="E114">
            <v>109529</v>
          </cell>
          <cell r="K114">
            <v>98</v>
          </cell>
          <cell r="L114" t="str">
            <v>MORGAN</v>
          </cell>
          <cell r="M114" t="str">
            <v>Firm2</v>
          </cell>
          <cell r="N114">
            <v>570</v>
          </cell>
          <cell r="O114">
            <v>18700</v>
          </cell>
          <cell r="U114">
            <v>98</v>
          </cell>
          <cell r="V114" t="str">
            <v>MORGAN</v>
          </cell>
          <cell r="W114" t="str">
            <v>Firm2</v>
          </cell>
          <cell r="X114">
            <v>11040</v>
          </cell>
          <cell r="Y114">
            <v>441960</v>
          </cell>
          <cell r="AE114">
            <v>98</v>
          </cell>
          <cell r="AF114" t="str">
            <v>MORGAN</v>
          </cell>
          <cell r="AG114" t="str">
            <v>Firm2</v>
          </cell>
          <cell r="AH114">
            <v>4070</v>
          </cell>
          <cell r="AI114">
            <v>179800</v>
          </cell>
          <cell r="AO114">
            <v>98</v>
          </cell>
          <cell r="AP114" t="str">
            <v>MORGAN</v>
          </cell>
          <cell r="AQ114" t="str">
            <v>Firm2</v>
          </cell>
          <cell r="AR114">
            <v>9190</v>
          </cell>
          <cell r="AS114">
            <v>403460</v>
          </cell>
          <cell r="AY114">
            <v>98</v>
          </cell>
          <cell r="AZ114" t="str">
            <v>MORGAN</v>
          </cell>
          <cell r="BA114" t="str">
            <v>Firm2</v>
          </cell>
          <cell r="BB114">
            <v>3346</v>
          </cell>
          <cell r="BC114">
            <v>165680</v>
          </cell>
        </row>
        <row r="115">
          <cell r="A115">
            <v>99</v>
          </cell>
          <cell r="B115" t="str">
            <v>OXY</v>
          </cell>
          <cell r="C115" t="str">
            <v>Firm2</v>
          </cell>
          <cell r="K115">
            <v>99</v>
          </cell>
          <cell r="L115" t="str">
            <v>OXY</v>
          </cell>
          <cell r="M115" t="str">
            <v>Firm2</v>
          </cell>
          <cell r="U115">
            <v>99</v>
          </cell>
          <cell r="V115" t="str">
            <v>OXY</v>
          </cell>
          <cell r="W115" t="str">
            <v>Firm2</v>
          </cell>
          <cell r="AE115">
            <v>99</v>
          </cell>
          <cell r="AF115" t="str">
            <v>OXY</v>
          </cell>
          <cell r="AG115" t="str">
            <v>Firm2</v>
          </cell>
          <cell r="AO115">
            <v>99</v>
          </cell>
          <cell r="AP115" t="str">
            <v>OXY</v>
          </cell>
          <cell r="AQ115" t="str">
            <v>Firm2</v>
          </cell>
          <cell r="AY115">
            <v>99</v>
          </cell>
          <cell r="AZ115" t="str">
            <v>OXY</v>
          </cell>
          <cell r="BA115" t="str">
            <v>Firm2</v>
          </cell>
        </row>
        <row r="116">
          <cell r="A116">
            <v>100</v>
          </cell>
          <cell r="B116" t="str">
            <v>PACIFICORP</v>
          </cell>
          <cell r="C116" t="str">
            <v>Firm2</v>
          </cell>
          <cell r="D116">
            <v>20</v>
          </cell>
          <cell r="E116">
            <v>1300</v>
          </cell>
          <cell r="K116">
            <v>100</v>
          </cell>
          <cell r="L116" t="str">
            <v>PACIFICORP (PAC)</v>
          </cell>
          <cell r="M116" t="str">
            <v>Firm2</v>
          </cell>
          <cell r="N116">
            <v>3435</v>
          </cell>
          <cell r="O116">
            <v>176105</v>
          </cell>
          <cell r="U116">
            <v>100</v>
          </cell>
          <cell r="V116" t="str">
            <v>PACIFICORP</v>
          </cell>
          <cell r="W116" t="str">
            <v>Firm2</v>
          </cell>
          <cell r="X116">
            <v>884</v>
          </cell>
          <cell r="Y116">
            <v>35848</v>
          </cell>
          <cell r="AE116">
            <v>100</v>
          </cell>
          <cell r="AF116" t="str">
            <v>PACIFICORP</v>
          </cell>
          <cell r="AG116" t="str">
            <v>Firm2</v>
          </cell>
          <cell r="AH116">
            <v>1300</v>
          </cell>
          <cell r="AI116">
            <v>50000</v>
          </cell>
          <cell r="AO116">
            <v>100</v>
          </cell>
          <cell r="AP116" t="str">
            <v>PACIFICORP</v>
          </cell>
          <cell r="AQ116" t="str">
            <v>Firm2</v>
          </cell>
          <cell r="AR116">
            <v>400</v>
          </cell>
          <cell r="AS116">
            <v>21200</v>
          </cell>
          <cell r="AY116">
            <v>100</v>
          </cell>
          <cell r="AZ116" t="str">
            <v>PACIFICORP</v>
          </cell>
          <cell r="BA116" t="str">
            <v>Firm2</v>
          </cell>
          <cell r="BB116">
            <v>2850</v>
          </cell>
          <cell r="BC116">
            <v>128880</v>
          </cell>
        </row>
        <row r="117">
          <cell r="A117">
            <v>101</v>
          </cell>
          <cell r="B117" t="str">
            <v>PGR</v>
          </cell>
          <cell r="C117" t="str">
            <v>Firm2</v>
          </cell>
          <cell r="K117">
            <v>101</v>
          </cell>
          <cell r="L117" t="str">
            <v>PGR</v>
          </cell>
          <cell r="M117" t="str">
            <v>Firm2</v>
          </cell>
          <cell r="U117">
            <v>101</v>
          </cell>
          <cell r="V117" t="str">
            <v>PGR</v>
          </cell>
          <cell r="W117" t="str">
            <v>Firm2</v>
          </cell>
          <cell r="AE117">
            <v>101</v>
          </cell>
          <cell r="AF117" t="str">
            <v>PGR</v>
          </cell>
          <cell r="AG117" t="str">
            <v>Firm2</v>
          </cell>
          <cell r="AO117">
            <v>101</v>
          </cell>
          <cell r="AP117" t="str">
            <v>PGR</v>
          </cell>
          <cell r="AQ117" t="str">
            <v>Firm2</v>
          </cell>
          <cell r="AY117">
            <v>101</v>
          </cell>
          <cell r="AZ117" t="str">
            <v>PGR</v>
          </cell>
          <cell r="BA117" t="str">
            <v>Firm2</v>
          </cell>
        </row>
        <row r="118">
          <cell r="A118">
            <v>102</v>
          </cell>
          <cell r="B118" t="str">
            <v>PNM</v>
          </cell>
          <cell r="C118" t="str">
            <v>Firm2</v>
          </cell>
          <cell r="D118">
            <v>9630</v>
          </cell>
          <cell r="E118">
            <v>385105</v>
          </cell>
          <cell r="K118">
            <v>102</v>
          </cell>
          <cell r="L118" t="str">
            <v>PNM</v>
          </cell>
          <cell r="M118" t="str">
            <v>Firm2</v>
          </cell>
          <cell r="N118">
            <v>17085</v>
          </cell>
          <cell r="O118">
            <v>660254</v>
          </cell>
          <cell r="U118">
            <v>102</v>
          </cell>
          <cell r="V118" t="str">
            <v>PNM</v>
          </cell>
          <cell r="W118" t="str">
            <v>Firm2</v>
          </cell>
          <cell r="X118">
            <v>10237</v>
          </cell>
          <cell r="Y118">
            <v>398647</v>
          </cell>
          <cell r="AE118">
            <v>102</v>
          </cell>
          <cell r="AF118" t="str">
            <v>PNM</v>
          </cell>
          <cell r="AG118" t="str">
            <v>Firm2</v>
          </cell>
          <cell r="AH118">
            <v>7628</v>
          </cell>
          <cell r="AI118">
            <v>308638</v>
          </cell>
          <cell r="AO118">
            <v>102</v>
          </cell>
          <cell r="AP118" t="str">
            <v>PNM</v>
          </cell>
          <cell r="AQ118" t="str">
            <v>Firm2</v>
          </cell>
          <cell r="AR118">
            <v>31741</v>
          </cell>
          <cell r="AS118">
            <v>1500440</v>
          </cell>
          <cell r="AY118">
            <v>102</v>
          </cell>
          <cell r="AZ118" t="str">
            <v>PNM</v>
          </cell>
          <cell r="BA118" t="str">
            <v>Firm2</v>
          </cell>
          <cell r="BB118">
            <v>13470</v>
          </cell>
          <cell r="BC118">
            <v>754175</v>
          </cell>
        </row>
        <row r="119">
          <cell r="A119">
            <v>103</v>
          </cell>
          <cell r="B119" t="str">
            <v>POWERX</v>
          </cell>
          <cell r="C119" t="str">
            <v>Firm2</v>
          </cell>
          <cell r="D119">
            <v>75</v>
          </cell>
          <cell r="E119">
            <v>1125</v>
          </cell>
          <cell r="K119">
            <v>103</v>
          </cell>
          <cell r="L119" t="str">
            <v>POWERX</v>
          </cell>
          <cell r="M119" t="str">
            <v>Firm2</v>
          </cell>
          <cell r="N119">
            <v>3167</v>
          </cell>
          <cell r="O119">
            <v>168663</v>
          </cell>
          <cell r="U119">
            <v>103</v>
          </cell>
          <cell r="V119" t="str">
            <v>POWERX</v>
          </cell>
          <cell r="W119" t="str">
            <v>Firm2</v>
          </cell>
          <cell r="X119">
            <v>890</v>
          </cell>
          <cell r="Y119">
            <v>45404</v>
          </cell>
          <cell r="AE119">
            <v>103</v>
          </cell>
          <cell r="AF119" t="str">
            <v>POWERX</v>
          </cell>
          <cell r="AG119" t="str">
            <v>Firm2</v>
          </cell>
          <cell r="AH119">
            <v>254</v>
          </cell>
          <cell r="AI119">
            <v>11306</v>
          </cell>
          <cell r="AO119">
            <v>103</v>
          </cell>
          <cell r="AP119" t="str">
            <v>POWERX</v>
          </cell>
          <cell r="AQ119" t="str">
            <v>Firm2</v>
          </cell>
          <cell r="AR119">
            <v>930</v>
          </cell>
          <cell r="AS119">
            <v>61260</v>
          </cell>
          <cell r="AY119">
            <v>103</v>
          </cell>
          <cell r="AZ119" t="str">
            <v>POWERX</v>
          </cell>
          <cell r="BA119" t="str">
            <v>Firm2</v>
          </cell>
          <cell r="BB119">
            <v>720</v>
          </cell>
          <cell r="BC119">
            <v>53160</v>
          </cell>
        </row>
        <row r="120">
          <cell r="A120">
            <v>104</v>
          </cell>
          <cell r="B120" t="str">
            <v>PPM</v>
          </cell>
          <cell r="C120" t="str">
            <v>Firm2</v>
          </cell>
          <cell r="K120">
            <v>104</v>
          </cell>
          <cell r="L120" t="str">
            <v>PPM</v>
          </cell>
          <cell r="M120" t="str">
            <v>Firm2</v>
          </cell>
          <cell r="N120">
            <v>1365</v>
          </cell>
          <cell r="O120">
            <v>48390</v>
          </cell>
          <cell r="U120">
            <v>104</v>
          </cell>
          <cell r="V120" t="str">
            <v>PPM</v>
          </cell>
          <cell r="W120" t="str">
            <v>Firm2</v>
          </cell>
          <cell r="X120">
            <v>123</v>
          </cell>
          <cell r="Y120">
            <v>4480</v>
          </cell>
          <cell r="AE120">
            <v>104</v>
          </cell>
          <cell r="AF120" t="str">
            <v>PPM</v>
          </cell>
          <cell r="AG120" t="str">
            <v>Firm2</v>
          </cell>
          <cell r="AH120">
            <v>2400</v>
          </cell>
          <cell r="AI120">
            <v>112160</v>
          </cell>
          <cell r="AO120">
            <v>104</v>
          </cell>
          <cell r="AP120" t="str">
            <v>PPM</v>
          </cell>
          <cell r="AQ120" t="str">
            <v>Firm2</v>
          </cell>
          <cell r="AR120">
            <v>800</v>
          </cell>
          <cell r="AS120">
            <v>45800</v>
          </cell>
          <cell r="AY120">
            <v>104</v>
          </cell>
          <cell r="AZ120" t="str">
            <v>PPM</v>
          </cell>
          <cell r="BA120" t="str">
            <v>Firm2</v>
          </cell>
          <cell r="BB120">
            <v>865</v>
          </cell>
          <cell r="BC120">
            <v>40880</v>
          </cell>
        </row>
        <row r="121">
          <cell r="A121">
            <v>105</v>
          </cell>
          <cell r="B121" t="str">
            <v>PSCO</v>
          </cell>
          <cell r="C121" t="str">
            <v>Firm2</v>
          </cell>
          <cell r="D121">
            <v>800</v>
          </cell>
          <cell r="E121">
            <v>28800</v>
          </cell>
          <cell r="K121">
            <v>105</v>
          </cell>
          <cell r="L121" t="str">
            <v>PSCO</v>
          </cell>
          <cell r="M121" t="str">
            <v>Firm2</v>
          </cell>
          <cell r="U121">
            <v>105</v>
          </cell>
          <cell r="V121" t="str">
            <v>PSCO</v>
          </cell>
          <cell r="W121" t="str">
            <v>Firm2</v>
          </cell>
          <cell r="X121">
            <v>2670</v>
          </cell>
          <cell r="Y121">
            <v>108640</v>
          </cell>
          <cell r="AE121">
            <v>105</v>
          </cell>
          <cell r="AF121" t="str">
            <v>PSCO</v>
          </cell>
          <cell r="AG121" t="str">
            <v>Firm2</v>
          </cell>
          <cell r="AO121">
            <v>105</v>
          </cell>
          <cell r="AP121" t="str">
            <v>PSCO</v>
          </cell>
          <cell r="AQ121" t="str">
            <v>Firm2</v>
          </cell>
          <cell r="AR121">
            <v>290</v>
          </cell>
          <cell r="AS121">
            <v>12578</v>
          </cell>
          <cell r="AY121">
            <v>105</v>
          </cell>
          <cell r="AZ121" t="str">
            <v>PSCO</v>
          </cell>
          <cell r="BA121" t="str">
            <v>Firm2</v>
          </cell>
          <cell r="BB121">
            <v>2053</v>
          </cell>
          <cell r="BC121">
            <v>98320</v>
          </cell>
        </row>
        <row r="122">
          <cell r="A122">
            <v>106</v>
          </cell>
          <cell r="B122" t="str">
            <v>SDGE</v>
          </cell>
          <cell r="C122" t="str">
            <v>Firm2</v>
          </cell>
          <cell r="K122">
            <v>106</v>
          </cell>
          <cell r="L122" t="str">
            <v>SDGE</v>
          </cell>
          <cell r="M122" t="str">
            <v>Firm2</v>
          </cell>
          <cell r="U122">
            <v>106</v>
          </cell>
          <cell r="V122" t="str">
            <v>SDGE</v>
          </cell>
          <cell r="W122" t="str">
            <v>Firm2</v>
          </cell>
          <cell r="X122">
            <v>60</v>
          </cell>
          <cell r="Y122">
            <v>2940</v>
          </cell>
          <cell r="AE122">
            <v>106</v>
          </cell>
          <cell r="AF122" t="str">
            <v>SDGE</v>
          </cell>
          <cell r="AG122" t="str">
            <v>Firm2</v>
          </cell>
          <cell r="AO122">
            <v>106</v>
          </cell>
          <cell r="AP122" t="str">
            <v>SDGE</v>
          </cell>
          <cell r="AQ122" t="str">
            <v>Firm2</v>
          </cell>
          <cell r="AR122">
            <v>35</v>
          </cell>
          <cell r="AS122">
            <v>1085</v>
          </cell>
          <cell r="AY122">
            <v>106</v>
          </cell>
          <cell r="AZ122" t="str">
            <v>SDGE</v>
          </cell>
          <cell r="BA122" t="str">
            <v>Firm2</v>
          </cell>
        </row>
        <row r="123">
          <cell r="A123">
            <v>107</v>
          </cell>
          <cell r="B123" t="str">
            <v>SEMPRA</v>
          </cell>
          <cell r="C123" t="str">
            <v>Firm2</v>
          </cell>
          <cell r="D123">
            <v>80</v>
          </cell>
          <cell r="E123">
            <v>3540</v>
          </cell>
          <cell r="K123">
            <v>107</v>
          </cell>
          <cell r="L123" t="str">
            <v>SEMPRA</v>
          </cell>
          <cell r="M123" t="str">
            <v>Firm2</v>
          </cell>
          <cell r="N123">
            <v>1069</v>
          </cell>
          <cell r="O123">
            <v>53235</v>
          </cell>
          <cell r="U123">
            <v>107</v>
          </cell>
          <cell r="V123" t="str">
            <v>SEMPRA</v>
          </cell>
          <cell r="W123" t="str">
            <v>Firm2</v>
          </cell>
          <cell r="X123">
            <v>946</v>
          </cell>
          <cell r="Y123">
            <v>38092</v>
          </cell>
          <cell r="AE123">
            <v>107</v>
          </cell>
          <cell r="AF123" t="str">
            <v>SEMPRA</v>
          </cell>
          <cell r="AG123" t="str">
            <v>Firm2</v>
          </cell>
          <cell r="AH123">
            <v>25</v>
          </cell>
          <cell r="AI123">
            <v>750</v>
          </cell>
          <cell r="AO123">
            <v>107</v>
          </cell>
          <cell r="AP123" t="str">
            <v>SEMPRA</v>
          </cell>
          <cell r="AQ123" t="str">
            <v>Firm2</v>
          </cell>
          <cell r="AR123">
            <v>507</v>
          </cell>
          <cell r="AS123">
            <v>16129</v>
          </cell>
          <cell r="AY123">
            <v>107</v>
          </cell>
          <cell r="AZ123" t="str">
            <v>SEMPRA</v>
          </cell>
          <cell r="BA123" t="str">
            <v>Firm2</v>
          </cell>
          <cell r="BB123">
            <v>7090</v>
          </cell>
          <cell r="BC123">
            <v>495900</v>
          </cell>
        </row>
        <row r="124">
          <cell r="A124">
            <v>108</v>
          </cell>
          <cell r="B124" t="str">
            <v>SPS</v>
          </cell>
          <cell r="C124" t="str">
            <v>Firm2</v>
          </cell>
          <cell r="D124">
            <v>49724</v>
          </cell>
          <cell r="E124">
            <v>1609069</v>
          </cell>
          <cell r="K124">
            <v>108</v>
          </cell>
          <cell r="L124" t="str">
            <v>SPS</v>
          </cell>
          <cell r="M124" t="str">
            <v>Firm2</v>
          </cell>
          <cell r="N124">
            <v>54611</v>
          </cell>
          <cell r="O124">
            <v>1838263</v>
          </cell>
          <cell r="U124">
            <v>108</v>
          </cell>
          <cell r="V124" t="str">
            <v>SPS</v>
          </cell>
          <cell r="W124" t="str">
            <v>Firm1, 2, 3</v>
          </cell>
          <cell r="X124">
            <v>46359</v>
          </cell>
          <cell r="Y124">
            <v>1399015</v>
          </cell>
          <cell r="AE124">
            <v>108</v>
          </cell>
          <cell r="AF124" t="str">
            <v>SPS</v>
          </cell>
          <cell r="AG124" t="str">
            <v>Firm2</v>
          </cell>
          <cell r="AH124">
            <v>52980</v>
          </cell>
          <cell r="AI124">
            <v>1776841</v>
          </cell>
          <cell r="AO124">
            <v>108</v>
          </cell>
          <cell r="AP124" t="str">
            <v>SPS</v>
          </cell>
          <cell r="AQ124" t="str">
            <v>Firm2</v>
          </cell>
          <cell r="AR124">
            <v>54732</v>
          </cell>
          <cell r="AS124">
            <v>1833249</v>
          </cell>
          <cell r="AY124">
            <v>108</v>
          </cell>
          <cell r="AZ124" t="str">
            <v>SPS</v>
          </cell>
          <cell r="BA124" t="str">
            <v>Firm2</v>
          </cell>
          <cell r="BB124">
            <v>52672</v>
          </cell>
          <cell r="BC124">
            <v>1971882</v>
          </cell>
        </row>
        <row r="125">
          <cell r="A125">
            <v>109</v>
          </cell>
          <cell r="B125" t="str">
            <v>SPS</v>
          </cell>
          <cell r="C125" t="str">
            <v>Firm2-Fuel Adj</v>
          </cell>
          <cell r="E125">
            <v>208647</v>
          </cell>
          <cell r="K125">
            <v>109</v>
          </cell>
          <cell r="L125" t="str">
            <v>SPA</v>
          </cell>
          <cell r="M125" t="str">
            <v>Firm2-Fuel Adj</v>
          </cell>
          <cell r="O125">
            <v>296653</v>
          </cell>
          <cell r="U125">
            <v>109</v>
          </cell>
          <cell r="V125" t="str">
            <v>SPS</v>
          </cell>
          <cell r="W125" t="str">
            <v>Firm2-Fuel Adj</v>
          </cell>
          <cell r="Y125">
            <v>174755</v>
          </cell>
          <cell r="AE125">
            <v>109</v>
          </cell>
          <cell r="AF125" t="str">
            <v>SPS</v>
          </cell>
          <cell r="AG125" t="str">
            <v>Firm2-Fuel Adj</v>
          </cell>
          <cell r="AI125">
            <v>167816</v>
          </cell>
          <cell r="AO125">
            <v>109</v>
          </cell>
          <cell r="AP125" t="str">
            <v>SPS</v>
          </cell>
          <cell r="AQ125" t="str">
            <v>Firm2-Fuel Adj</v>
          </cell>
          <cell r="AS125">
            <v>55198</v>
          </cell>
          <cell r="AY125">
            <v>109</v>
          </cell>
          <cell r="AZ125" t="str">
            <v>SPS</v>
          </cell>
          <cell r="BA125" t="str">
            <v>Firm2-Fuel Adj</v>
          </cell>
          <cell r="BC125">
            <v>192711</v>
          </cell>
        </row>
        <row r="126">
          <cell r="A126">
            <v>110</v>
          </cell>
          <cell r="B126" t="str">
            <v>SRP</v>
          </cell>
          <cell r="C126" t="str">
            <v>Firm2</v>
          </cell>
          <cell r="D126">
            <v>155</v>
          </cell>
          <cell r="E126">
            <v>7181</v>
          </cell>
          <cell r="K126">
            <v>110</v>
          </cell>
          <cell r="L126" t="str">
            <v>SRP</v>
          </cell>
          <cell r="M126" t="str">
            <v>Firm2</v>
          </cell>
          <cell r="N126">
            <v>500</v>
          </cell>
          <cell r="O126">
            <v>31970</v>
          </cell>
          <cell r="U126">
            <v>110</v>
          </cell>
          <cell r="V126" t="str">
            <v>SRP</v>
          </cell>
          <cell r="W126" t="str">
            <v>Firm2</v>
          </cell>
          <cell r="X126">
            <v>1400</v>
          </cell>
          <cell r="Y126">
            <v>71380</v>
          </cell>
          <cell r="AE126">
            <v>110</v>
          </cell>
          <cell r="AF126" t="str">
            <v>SRP</v>
          </cell>
          <cell r="AG126" t="str">
            <v>Firm2</v>
          </cell>
          <cell r="AH126">
            <v>2290</v>
          </cell>
          <cell r="AI126">
            <v>106220</v>
          </cell>
          <cell r="AO126">
            <v>110</v>
          </cell>
          <cell r="AP126" t="str">
            <v>SRP</v>
          </cell>
          <cell r="AQ126" t="str">
            <v>Firm2</v>
          </cell>
          <cell r="AR126">
            <v>1370</v>
          </cell>
          <cell r="AS126">
            <v>82295</v>
          </cell>
          <cell r="AY126">
            <v>110</v>
          </cell>
          <cell r="AZ126" t="str">
            <v>SRP</v>
          </cell>
          <cell r="BA126" t="str">
            <v>Firm2</v>
          </cell>
          <cell r="BB126">
            <v>14258</v>
          </cell>
          <cell r="BC126">
            <v>685930</v>
          </cell>
        </row>
        <row r="127">
          <cell r="A127">
            <v>111</v>
          </cell>
          <cell r="B127" t="str">
            <v>TRANSALTA</v>
          </cell>
          <cell r="C127" t="str">
            <v>Firm2</v>
          </cell>
          <cell r="D127">
            <v>800</v>
          </cell>
          <cell r="E127">
            <v>37120</v>
          </cell>
          <cell r="K127">
            <v>111</v>
          </cell>
          <cell r="L127" t="str">
            <v>TRANSALTA</v>
          </cell>
          <cell r="M127" t="str">
            <v>Firm2</v>
          </cell>
          <cell r="N127">
            <v>3800</v>
          </cell>
          <cell r="O127">
            <v>158980</v>
          </cell>
          <cell r="U127">
            <v>111</v>
          </cell>
          <cell r="V127" t="str">
            <v>TRANSALTA</v>
          </cell>
          <cell r="W127" t="str">
            <v>Firm2</v>
          </cell>
          <cell r="X127">
            <v>1800</v>
          </cell>
          <cell r="Y127">
            <v>73100</v>
          </cell>
          <cell r="AE127">
            <v>111</v>
          </cell>
          <cell r="AF127" t="str">
            <v>TRANSALTA</v>
          </cell>
          <cell r="AG127" t="str">
            <v>Firm2</v>
          </cell>
          <cell r="AO127">
            <v>111</v>
          </cell>
          <cell r="AP127" t="str">
            <v>TRANSALTA</v>
          </cell>
          <cell r="AQ127" t="str">
            <v>Firm2</v>
          </cell>
          <cell r="AR127">
            <v>800</v>
          </cell>
          <cell r="AS127">
            <v>35800</v>
          </cell>
          <cell r="AY127">
            <v>111</v>
          </cell>
          <cell r="AZ127" t="str">
            <v>TRANSALTA</v>
          </cell>
          <cell r="BA127" t="str">
            <v>Firm2</v>
          </cell>
          <cell r="BB127">
            <v>4000</v>
          </cell>
          <cell r="BC127">
            <v>181450</v>
          </cell>
        </row>
        <row r="128">
          <cell r="A128">
            <v>112</v>
          </cell>
          <cell r="B128" t="str">
            <v>TRISTATE</v>
          </cell>
          <cell r="C128" t="str">
            <v>Firm2</v>
          </cell>
          <cell r="K128">
            <v>112</v>
          </cell>
          <cell r="L128" t="str">
            <v>TRISTATE</v>
          </cell>
          <cell r="M128" t="str">
            <v>Firm2</v>
          </cell>
          <cell r="U128">
            <v>112</v>
          </cell>
          <cell r="V128" t="str">
            <v>TRISTATE</v>
          </cell>
          <cell r="W128" t="str">
            <v>Firm2</v>
          </cell>
          <cell r="AE128">
            <v>112</v>
          </cell>
          <cell r="AF128" t="str">
            <v>TRISTATE</v>
          </cell>
          <cell r="AG128" t="str">
            <v>Firm2</v>
          </cell>
          <cell r="AH128">
            <v>625</v>
          </cell>
          <cell r="AI128">
            <v>23300</v>
          </cell>
          <cell r="AO128">
            <v>112</v>
          </cell>
          <cell r="AP128" t="str">
            <v>TRISTATE</v>
          </cell>
          <cell r="AQ128" t="str">
            <v>Firm2</v>
          </cell>
          <cell r="AR128">
            <v>464</v>
          </cell>
          <cell r="AS128">
            <v>19105</v>
          </cell>
          <cell r="AY128">
            <v>112</v>
          </cell>
          <cell r="AZ128" t="str">
            <v>TRISTATE</v>
          </cell>
          <cell r="BA128" t="str">
            <v>Firm2</v>
          </cell>
          <cell r="BB128">
            <v>3100</v>
          </cell>
          <cell r="BC128">
            <v>193320</v>
          </cell>
        </row>
        <row r="129">
          <cell r="A129">
            <v>113</v>
          </cell>
          <cell r="B129" t="str">
            <v>WAPA</v>
          </cell>
          <cell r="C129" t="str">
            <v>Firm2</v>
          </cell>
          <cell r="K129">
            <v>113</v>
          </cell>
          <cell r="L129" t="str">
            <v>WAPA</v>
          </cell>
          <cell r="M129" t="str">
            <v>Firm2</v>
          </cell>
          <cell r="U129">
            <v>113</v>
          </cell>
          <cell r="V129" t="str">
            <v>WAPA</v>
          </cell>
          <cell r="W129" t="str">
            <v>Firm2</v>
          </cell>
          <cell r="X129">
            <v>120</v>
          </cell>
          <cell r="Y129">
            <v>4808</v>
          </cell>
          <cell r="AE129">
            <v>113</v>
          </cell>
          <cell r="AF129" t="str">
            <v>WAPA</v>
          </cell>
          <cell r="AG129" t="str">
            <v>Firm2</v>
          </cell>
          <cell r="AH129">
            <v>400</v>
          </cell>
          <cell r="AI129">
            <v>16800</v>
          </cell>
          <cell r="AO129">
            <v>113</v>
          </cell>
          <cell r="AP129" t="str">
            <v>WAPA</v>
          </cell>
          <cell r="AQ129" t="str">
            <v>Firm2</v>
          </cell>
          <cell r="AR129">
            <v>720</v>
          </cell>
          <cell r="AS129">
            <v>31600</v>
          </cell>
          <cell r="AY129">
            <v>113</v>
          </cell>
          <cell r="AZ129" t="str">
            <v>WAPA</v>
          </cell>
          <cell r="BA129" t="str">
            <v>Firm2</v>
          </cell>
          <cell r="BB129">
            <v>880</v>
          </cell>
          <cell r="BC129">
            <v>53680</v>
          </cell>
        </row>
        <row r="130">
          <cell r="A130">
            <v>114</v>
          </cell>
          <cell r="B130" t="str">
            <v>WILLIAMS</v>
          </cell>
          <cell r="C130" t="str">
            <v>Firm2</v>
          </cell>
          <cell r="D130">
            <v>400</v>
          </cell>
          <cell r="E130">
            <v>19000</v>
          </cell>
          <cell r="K130">
            <v>114</v>
          </cell>
          <cell r="L130" t="str">
            <v>WILLIAMS</v>
          </cell>
          <cell r="M130" t="str">
            <v>Firm2</v>
          </cell>
          <cell r="U130">
            <v>114</v>
          </cell>
          <cell r="V130" t="str">
            <v>WILLIAMS</v>
          </cell>
          <cell r="W130" t="str">
            <v>Firm2</v>
          </cell>
          <cell r="AE130">
            <v>114</v>
          </cell>
          <cell r="AF130" t="str">
            <v>WILLIAMS</v>
          </cell>
          <cell r="AG130" t="str">
            <v>Firm2</v>
          </cell>
          <cell r="AO130">
            <v>114</v>
          </cell>
          <cell r="AP130" t="str">
            <v>WILLIAMS</v>
          </cell>
          <cell r="AQ130" t="str">
            <v>Firm2</v>
          </cell>
          <cell r="AY130">
            <v>114</v>
          </cell>
          <cell r="AZ130" t="str">
            <v>WILLIAMS</v>
          </cell>
          <cell r="BA130" t="str">
            <v>Firm2</v>
          </cell>
        </row>
        <row r="131">
          <cell r="A131">
            <v>115</v>
          </cell>
          <cell r="B131" t="str">
            <v>SUBTOTAL FIRM 2</v>
          </cell>
          <cell r="D131">
            <v>70890</v>
          </cell>
          <cell r="E131">
            <v>2715406</v>
          </cell>
          <cell r="K131">
            <v>115</v>
          </cell>
          <cell r="L131" t="str">
            <v>SUBTOTAL FIRM 2</v>
          </cell>
          <cell r="N131">
            <v>107462</v>
          </cell>
          <cell r="O131">
            <v>4428182</v>
          </cell>
          <cell r="U131">
            <v>115</v>
          </cell>
          <cell r="V131" t="str">
            <v>SUBTOTAL FIRM 2</v>
          </cell>
          <cell r="X131">
            <v>100489</v>
          </cell>
          <cell r="Y131">
            <v>3816307</v>
          </cell>
          <cell r="AE131">
            <v>115</v>
          </cell>
          <cell r="AF131" t="str">
            <v>SUBTOTAL FIRM 2</v>
          </cell>
          <cell r="AH131">
            <v>102017</v>
          </cell>
          <cell r="AI131">
            <v>3977801</v>
          </cell>
          <cell r="AO131">
            <v>115</v>
          </cell>
          <cell r="AP131" t="str">
            <v>SUBTOTAL FIRM 2</v>
          </cell>
          <cell r="AR131">
            <v>138739</v>
          </cell>
          <cell r="AS131">
            <v>5904108</v>
          </cell>
          <cell r="AY131">
            <v>115</v>
          </cell>
          <cell r="AZ131" t="str">
            <v>SUBTOTAL FIRM 2</v>
          </cell>
          <cell r="BB131">
            <v>193724</v>
          </cell>
          <cell r="BC131">
            <v>9849285</v>
          </cell>
        </row>
        <row r="132">
          <cell r="A132">
            <v>116</v>
          </cell>
          <cell r="B132" t="str">
            <v>APS</v>
          </cell>
          <cell r="C132" t="str">
            <v>Non-Firm</v>
          </cell>
          <cell r="D132">
            <v>130</v>
          </cell>
          <cell r="E132">
            <v>4775</v>
          </cell>
          <cell r="K132">
            <v>116</v>
          </cell>
          <cell r="L132" t="str">
            <v>APS</v>
          </cell>
          <cell r="M132" t="str">
            <v>Non-Firm</v>
          </cell>
          <cell r="N132">
            <v>80</v>
          </cell>
          <cell r="O132">
            <v>3080</v>
          </cell>
          <cell r="U132">
            <v>116</v>
          </cell>
          <cell r="V132" t="str">
            <v>APS</v>
          </cell>
          <cell r="W132" t="str">
            <v>Non-Firm</v>
          </cell>
          <cell r="X132">
            <v>550</v>
          </cell>
          <cell r="Y132">
            <v>18510</v>
          </cell>
          <cell r="AE132">
            <v>116</v>
          </cell>
          <cell r="AF132" t="str">
            <v>APS</v>
          </cell>
          <cell r="AG132" t="str">
            <v>Non-Firm</v>
          </cell>
          <cell r="AH132">
            <v>200</v>
          </cell>
          <cell r="AI132">
            <v>8400</v>
          </cell>
          <cell r="AO132">
            <v>116</v>
          </cell>
          <cell r="AP132" t="str">
            <v>APS</v>
          </cell>
          <cell r="AQ132" t="str">
            <v>Non-Firm</v>
          </cell>
          <cell r="AR132">
            <v>207</v>
          </cell>
          <cell r="AS132">
            <v>8385</v>
          </cell>
          <cell r="AY132">
            <v>116</v>
          </cell>
          <cell r="AZ132" t="str">
            <v>APS</v>
          </cell>
          <cell r="BA132" t="str">
            <v>Non-Firm</v>
          </cell>
          <cell r="BB132">
            <v>1238</v>
          </cell>
          <cell r="BC132">
            <v>58932</v>
          </cell>
        </row>
        <row r="133">
          <cell r="A133">
            <v>117</v>
          </cell>
          <cell r="B133" t="str">
            <v>CALPINE</v>
          </cell>
          <cell r="C133" t="str">
            <v>Non-Firm</v>
          </cell>
          <cell r="D133">
            <v>60</v>
          </cell>
          <cell r="E133">
            <v>2520</v>
          </cell>
          <cell r="K133">
            <v>117</v>
          </cell>
          <cell r="L133" t="str">
            <v>CALPINE</v>
          </cell>
          <cell r="M133" t="str">
            <v>Non-Firm</v>
          </cell>
          <cell r="N133">
            <v>214</v>
          </cell>
          <cell r="O133">
            <v>9711</v>
          </cell>
          <cell r="U133">
            <v>117</v>
          </cell>
          <cell r="V133" t="str">
            <v>CALPINE</v>
          </cell>
          <cell r="W133" t="str">
            <v>Non-Firm</v>
          </cell>
          <cell r="AE133">
            <v>117</v>
          </cell>
          <cell r="AF133" t="str">
            <v>CALPINE</v>
          </cell>
          <cell r="AG133" t="str">
            <v>Non-Firm</v>
          </cell>
          <cell r="AO133">
            <v>117</v>
          </cell>
          <cell r="AP133" t="str">
            <v>CALPINE</v>
          </cell>
          <cell r="AQ133" t="str">
            <v>Non-Firm</v>
          </cell>
          <cell r="AY133">
            <v>117</v>
          </cell>
          <cell r="AZ133" t="str">
            <v>CALPINE</v>
          </cell>
          <cell r="BA133" t="str">
            <v>Non-Firm</v>
          </cell>
        </row>
        <row r="134">
          <cell r="A134">
            <v>118</v>
          </cell>
          <cell r="B134" t="str">
            <v>CONOCO</v>
          </cell>
          <cell r="C134" t="str">
            <v>Non-Firm</v>
          </cell>
          <cell r="K134">
            <v>118</v>
          </cell>
          <cell r="L134" t="str">
            <v>CONOCO</v>
          </cell>
          <cell r="M134" t="str">
            <v>Non-Firm</v>
          </cell>
          <cell r="U134">
            <v>118</v>
          </cell>
          <cell r="V134" t="str">
            <v>CONOCO</v>
          </cell>
          <cell r="W134" t="str">
            <v>Non-Firm</v>
          </cell>
          <cell r="AE134">
            <v>118</v>
          </cell>
          <cell r="AF134" t="str">
            <v>CONOCO</v>
          </cell>
          <cell r="AG134" t="str">
            <v>Non-Firm</v>
          </cell>
          <cell r="AO134">
            <v>118</v>
          </cell>
          <cell r="AP134" t="str">
            <v>CONOCO</v>
          </cell>
          <cell r="AQ134" t="str">
            <v>Non-Firm</v>
          </cell>
          <cell r="AR134">
            <v>150</v>
          </cell>
          <cell r="AS134">
            <v>9450</v>
          </cell>
          <cell r="AY134">
            <v>118</v>
          </cell>
          <cell r="AZ134" t="str">
            <v>CONOCO</v>
          </cell>
          <cell r="BA134" t="str">
            <v>Non-Firm</v>
          </cell>
          <cell r="BB134">
            <v>375</v>
          </cell>
          <cell r="BC134">
            <v>25625</v>
          </cell>
        </row>
        <row r="135">
          <cell r="A135">
            <v>119</v>
          </cell>
          <cell r="B135" t="str">
            <v>CONSTELLATION</v>
          </cell>
          <cell r="C135" t="str">
            <v>Non-Firm</v>
          </cell>
          <cell r="K135">
            <v>119</v>
          </cell>
          <cell r="L135" t="str">
            <v>CONSTELLATION</v>
          </cell>
          <cell r="M135" t="str">
            <v>Non-Firm</v>
          </cell>
          <cell r="U135">
            <v>119</v>
          </cell>
          <cell r="V135" t="str">
            <v>CONSTELLATION</v>
          </cell>
          <cell r="W135" t="str">
            <v>Non-Firm</v>
          </cell>
          <cell r="AE135">
            <v>119</v>
          </cell>
          <cell r="AF135" t="str">
            <v>CONSTELLATION</v>
          </cell>
          <cell r="AG135" t="str">
            <v>Non-Firm</v>
          </cell>
          <cell r="AO135">
            <v>119</v>
          </cell>
          <cell r="AP135" t="str">
            <v>CONSTELLATION</v>
          </cell>
          <cell r="AQ135" t="str">
            <v>Non-Firm</v>
          </cell>
          <cell r="AY135">
            <v>119</v>
          </cell>
          <cell r="AZ135" t="str">
            <v>CONSTELLATION</v>
          </cell>
          <cell r="BA135" t="str">
            <v>Non-Firm</v>
          </cell>
        </row>
        <row r="136">
          <cell r="A136">
            <v>120</v>
          </cell>
          <cell r="B136" t="str">
            <v>CORAL</v>
          </cell>
          <cell r="C136" t="str">
            <v>Non-Firm</v>
          </cell>
          <cell r="K136">
            <v>120</v>
          </cell>
          <cell r="L136" t="str">
            <v>CORAL</v>
          </cell>
          <cell r="M136" t="str">
            <v>Non-Firm</v>
          </cell>
          <cell r="N136">
            <v>80</v>
          </cell>
          <cell r="O136">
            <v>1780</v>
          </cell>
          <cell r="U136">
            <v>120</v>
          </cell>
          <cell r="V136" t="str">
            <v>CORAL</v>
          </cell>
          <cell r="W136" t="str">
            <v>Non-Firm</v>
          </cell>
          <cell r="AE136">
            <v>120</v>
          </cell>
          <cell r="AF136" t="str">
            <v>CORAL</v>
          </cell>
          <cell r="AG136" t="str">
            <v>Non-Firm</v>
          </cell>
          <cell r="AO136">
            <v>120</v>
          </cell>
          <cell r="AP136" t="str">
            <v>CORAL</v>
          </cell>
          <cell r="AQ136" t="str">
            <v>Non-Firm</v>
          </cell>
          <cell r="AY136">
            <v>120</v>
          </cell>
          <cell r="AZ136" t="str">
            <v>CORAL</v>
          </cell>
          <cell r="BA136" t="str">
            <v>Non-Firm</v>
          </cell>
        </row>
        <row r="137">
          <cell r="A137">
            <v>121</v>
          </cell>
          <cell r="B137" t="str">
            <v>DUKE</v>
          </cell>
          <cell r="C137" t="str">
            <v>Non-Firm</v>
          </cell>
          <cell r="K137">
            <v>121</v>
          </cell>
          <cell r="L137" t="str">
            <v>DUKE</v>
          </cell>
          <cell r="M137" t="str">
            <v>Non-Firm</v>
          </cell>
          <cell r="U137">
            <v>121</v>
          </cell>
          <cell r="V137" t="str">
            <v>DUKE</v>
          </cell>
          <cell r="W137" t="str">
            <v>Non-Firm</v>
          </cell>
          <cell r="AE137">
            <v>121</v>
          </cell>
          <cell r="AF137" t="str">
            <v>DUKE</v>
          </cell>
          <cell r="AG137" t="str">
            <v>Non-Firm</v>
          </cell>
          <cell r="AO137">
            <v>121</v>
          </cell>
          <cell r="AP137" t="str">
            <v>DUKE</v>
          </cell>
          <cell r="AQ137" t="str">
            <v>Non-Firm</v>
          </cell>
          <cell r="AY137">
            <v>121</v>
          </cell>
          <cell r="AZ137" t="str">
            <v>DUKE</v>
          </cell>
          <cell r="BA137" t="str">
            <v>Non-Firm</v>
          </cell>
        </row>
        <row r="138">
          <cell r="A138">
            <v>122</v>
          </cell>
          <cell r="B138" t="str">
            <v>LADWP</v>
          </cell>
          <cell r="C138" t="str">
            <v>Non-Firm</v>
          </cell>
          <cell r="K138">
            <v>122</v>
          </cell>
          <cell r="L138" t="str">
            <v>LADWP</v>
          </cell>
          <cell r="M138" t="str">
            <v>Non-Firm</v>
          </cell>
          <cell r="U138">
            <v>122</v>
          </cell>
          <cell r="V138" t="str">
            <v>LADWP</v>
          </cell>
          <cell r="W138" t="str">
            <v>Non-Firm</v>
          </cell>
          <cell r="AE138">
            <v>122</v>
          </cell>
          <cell r="AF138" t="str">
            <v>LADWP</v>
          </cell>
          <cell r="AG138" t="str">
            <v>Non-Firm</v>
          </cell>
          <cell r="AH138">
            <v>25</v>
          </cell>
          <cell r="AI138">
            <v>1650</v>
          </cell>
          <cell r="AO138">
            <v>122</v>
          </cell>
          <cell r="AP138" t="str">
            <v>LADWP</v>
          </cell>
          <cell r="AQ138" t="str">
            <v>Non-Firm</v>
          </cell>
          <cell r="AR138">
            <v>255</v>
          </cell>
          <cell r="AS138">
            <v>8520</v>
          </cell>
          <cell r="AY138">
            <v>122</v>
          </cell>
          <cell r="AZ138" t="str">
            <v>LADWP</v>
          </cell>
          <cell r="BA138" t="str">
            <v>Non-Firm</v>
          </cell>
          <cell r="BB138">
            <v>535</v>
          </cell>
          <cell r="BC138">
            <v>25905</v>
          </cell>
        </row>
        <row r="139">
          <cell r="A139">
            <v>123</v>
          </cell>
          <cell r="B139" t="str">
            <v>MORGAN</v>
          </cell>
          <cell r="C139" t="str">
            <v>Non-Firm</v>
          </cell>
          <cell r="K139">
            <v>123</v>
          </cell>
          <cell r="L139" t="str">
            <v>MORGAN</v>
          </cell>
          <cell r="M139" t="str">
            <v>Non-Firm</v>
          </cell>
          <cell r="U139">
            <v>123</v>
          </cell>
          <cell r="V139" t="str">
            <v>MORGAN</v>
          </cell>
          <cell r="W139" t="str">
            <v>Non-Firm</v>
          </cell>
          <cell r="AE139">
            <v>123</v>
          </cell>
          <cell r="AF139" t="str">
            <v>MORGAN</v>
          </cell>
          <cell r="AG139" t="str">
            <v>Non-Firm</v>
          </cell>
          <cell r="AO139">
            <v>123</v>
          </cell>
          <cell r="AP139" t="str">
            <v>MORGAN</v>
          </cell>
          <cell r="AQ139" t="str">
            <v>Non-Firm</v>
          </cell>
          <cell r="AY139">
            <v>123</v>
          </cell>
          <cell r="AZ139" t="str">
            <v>MORGAN</v>
          </cell>
          <cell r="BA139" t="str">
            <v>Non-Firm</v>
          </cell>
          <cell r="BB139">
            <v>96</v>
          </cell>
          <cell r="BC139">
            <v>4896</v>
          </cell>
        </row>
        <row r="140">
          <cell r="A140">
            <v>124</v>
          </cell>
          <cell r="B140" t="str">
            <v>PACIFICORP</v>
          </cell>
          <cell r="C140" t="str">
            <v>Non-Firm</v>
          </cell>
          <cell r="D140">
            <v>90</v>
          </cell>
          <cell r="E140">
            <v>5400</v>
          </cell>
          <cell r="K140">
            <v>124</v>
          </cell>
          <cell r="L140" t="str">
            <v>PACIFICORP (PAC)</v>
          </cell>
          <cell r="M140" t="str">
            <v>Non-Firm</v>
          </cell>
          <cell r="N140">
            <v>330</v>
          </cell>
          <cell r="O140">
            <v>17135</v>
          </cell>
          <cell r="U140">
            <v>124</v>
          </cell>
          <cell r="V140" t="str">
            <v>PACIFICORP</v>
          </cell>
          <cell r="W140" t="str">
            <v>Non-Firm</v>
          </cell>
          <cell r="X140">
            <v>375</v>
          </cell>
          <cell r="Y140">
            <v>14940</v>
          </cell>
          <cell r="AE140">
            <v>124</v>
          </cell>
          <cell r="AF140" t="str">
            <v>PACIFICORP</v>
          </cell>
          <cell r="AG140" t="str">
            <v>Non-Firm</v>
          </cell>
          <cell r="AH140">
            <v>20</v>
          </cell>
          <cell r="AI140">
            <v>800</v>
          </cell>
          <cell r="AO140">
            <v>124</v>
          </cell>
          <cell r="AP140" t="str">
            <v>PACIFICORP</v>
          </cell>
          <cell r="AQ140" t="str">
            <v>Non-Firm</v>
          </cell>
          <cell r="AY140">
            <v>124</v>
          </cell>
          <cell r="AZ140" t="str">
            <v>PACIFICORP</v>
          </cell>
          <cell r="BA140" t="str">
            <v>Non-Firm</v>
          </cell>
          <cell r="BB140">
            <v>400</v>
          </cell>
          <cell r="BC140">
            <v>19450</v>
          </cell>
        </row>
        <row r="141">
          <cell r="A141">
            <v>125</v>
          </cell>
          <cell r="B141" t="str">
            <v>PNM</v>
          </cell>
          <cell r="C141" t="str">
            <v>Non-Firm</v>
          </cell>
          <cell r="D141">
            <v>440</v>
          </cell>
          <cell r="E141">
            <v>17250</v>
          </cell>
          <cell r="K141">
            <v>125</v>
          </cell>
          <cell r="L141" t="str">
            <v>PNM</v>
          </cell>
          <cell r="M141" t="str">
            <v>Non-Firm</v>
          </cell>
          <cell r="N141">
            <v>1098</v>
          </cell>
          <cell r="O141">
            <v>44672</v>
          </cell>
          <cell r="U141">
            <v>125</v>
          </cell>
          <cell r="V141" t="str">
            <v>PNM</v>
          </cell>
          <cell r="W141" t="str">
            <v>Non-Firm</v>
          </cell>
          <cell r="X141">
            <v>1203</v>
          </cell>
          <cell r="Y141">
            <v>42387</v>
          </cell>
          <cell r="AE141">
            <v>125</v>
          </cell>
          <cell r="AF141" t="str">
            <v>PNM</v>
          </cell>
          <cell r="AG141" t="str">
            <v>Non-Firm</v>
          </cell>
          <cell r="AH141">
            <v>840</v>
          </cell>
          <cell r="AI141">
            <v>30966</v>
          </cell>
          <cell r="AO141">
            <v>125</v>
          </cell>
          <cell r="AP141" t="str">
            <v>PNM</v>
          </cell>
          <cell r="AQ141" t="str">
            <v>Non-Firm</v>
          </cell>
          <cell r="AR141">
            <v>419</v>
          </cell>
          <cell r="AS141">
            <v>15742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1305</v>
          </cell>
          <cell r="BC141">
            <v>56230</v>
          </cell>
        </row>
        <row r="142">
          <cell r="A142">
            <v>126</v>
          </cell>
          <cell r="B142" t="str">
            <v>POWERX</v>
          </cell>
          <cell r="C142" t="str">
            <v>Non-Firm</v>
          </cell>
          <cell r="K142">
            <v>126</v>
          </cell>
          <cell r="L142" t="str">
            <v>POWERX</v>
          </cell>
          <cell r="M142" t="str">
            <v>Non-Firm</v>
          </cell>
          <cell r="N142">
            <v>332</v>
          </cell>
          <cell r="O142">
            <v>19830</v>
          </cell>
          <cell r="U142">
            <v>126</v>
          </cell>
          <cell r="V142" t="str">
            <v>POWERX</v>
          </cell>
          <cell r="W142" t="str">
            <v>Non-Firm</v>
          </cell>
          <cell r="AE142">
            <v>126</v>
          </cell>
          <cell r="AF142" t="str">
            <v>POWERX</v>
          </cell>
          <cell r="AG142" t="str">
            <v>Non-Firm</v>
          </cell>
          <cell r="AO142">
            <v>126</v>
          </cell>
          <cell r="AP142" t="str">
            <v>POWERX</v>
          </cell>
          <cell r="AQ142" t="str">
            <v>Non-Firm</v>
          </cell>
          <cell r="AY142">
            <v>126</v>
          </cell>
          <cell r="AZ142" t="str">
            <v>POWERX</v>
          </cell>
          <cell r="BA142" t="str">
            <v>Non-Firm</v>
          </cell>
        </row>
        <row r="143">
          <cell r="A143">
            <v>127</v>
          </cell>
          <cell r="B143" t="str">
            <v>SEMPRA</v>
          </cell>
          <cell r="C143" t="str">
            <v>Non-Firm</v>
          </cell>
          <cell r="K143">
            <v>127</v>
          </cell>
          <cell r="L143" t="str">
            <v>SEMPRA</v>
          </cell>
          <cell r="M143" t="str">
            <v>Non-Firm</v>
          </cell>
          <cell r="N143">
            <v>60</v>
          </cell>
          <cell r="O143">
            <v>2520</v>
          </cell>
          <cell r="U143">
            <v>127</v>
          </cell>
          <cell r="V143" t="str">
            <v>SEMPRA</v>
          </cell>
          <cell r="W143" t="str">
            <v>Non-Firm</v>
          </cell>
          <cell r="AE143">
            <v>127</v>
          </cell>
          <cell r="AF143" t="str">
            <v>SEMPRA</v>
          </cell>
          <cell r="AG143" t="str">
            <v>Non-Firm</v>
          </cell>
          <cell r="AO143">
            <v>127</v>
          </cell>
          <cell r="AP143" t="str">
            <v>SEMPRA</v>
          </cell>
          <cell r="AQ143" t="str">
            <v>Non-Firm</v>
          </cell>
          <cell r="AY143">
            <v>127</v>
          </cell>
          <cell r="AZ143" t="str">
            <v>SEMPRA</v>
          </cell>
          <cell r="BA143" t="str">
            <v>Non-Firm</v>
          </cell>
        </row>
        <row r="144">
          <cell r="A144">
            <v>128</v>
          </cell>
          <cell r="B144" t="str">
            <v>SRP</v>
          </cell>
          <cell r="C144" t="str">
            <v>Non-Firm</v>
          </cell>
          <cell r="D144">
            <v>370</v>
          </cell>
          <cell r="E144">
            <v>18595</v>
          </cell>
          <cell r="K144">
            <v>128</v>
          </cell>
          <cell r="L144" t="str">
            <v>SRP</v>
          </cell>
          <cell r="M144" t="str">
            <v>Non-Firm</v>
          </cell>
          <cell r="U144">
            <v>128</v>
          </cell>
          <cell r="V144" t="str">
            <v>SRP</v>
          </cell>
          <cell r="W144" t="str">
            <v>Non-Firm</v>
          </cell>
          <cell r="X144">
            <v>530</v>
          </cell>
          <cell r="Y144">
            <v>21620</v>
          </cell>
          <cell r="AE144">
            <v>128</v>
          </cell>
          <cell r="AF144" t="str">
            <v>SRP</v>
          </cell>
          <cell r="AG144" t="str">
            <v>Non-Firm</v>
          </cell>
          <cell r="AH144">
            <v>340</v>
          </cell>
          <cell r="AI144">
            <v>13230</v>
          </cell>
          <cell r="AO144">
            <v>128</v>
          </cell>
          <cell r="AP144" t="str">
            <v>SRP</v>
          </cell>
          <cell r="AQ144" t="str">
            <v>Non-Firm</v>
          </cell>
          <cell r="AR144">
            <v>80</v>
          </cell>
          <cell r="AS144">
            <v>4040</v>
          </cell>
          <cell r="AY144">
            <v>128</v>
          </cell>
          <cell r="AZ144" t="str">
            <v>SRP</v>
          </cell>
          <cell r="BA144" t="str">
            <v>Non-Firm</v>
          </cell>
          <cell r="BB144">
            <v>798</v>
          </cell>
          <cell r="BC144">
            <v>37301</v>
          </cell>
        </row>
        <row r="145">
          <cell r="A145">
            <v>129</v>
          </cell>
          <cell r="B145" t="str">
            <v>TRISTATE</v>
          </cell>
          <cell r="C145" t="str">
            <v>Non-Firm</v>
          </cell>
          <cell r="K145">
            <v>129</v>
          </cell>
          <cell r="L145" t="str">
            <v>TRISTATE</v>
          </cell>
          <cell r="M145" t="str">
            <v>Non-Firm</v>
          </cell>
          <cell r="U145">
            <v>129</v>
          </cell>
          <cell r="V145" t="str">
            <v>TRISTATE</v>
          </cell>
          <cell r="W145" t="str">
            <v>Non-Firm</v>
          </cell>
          <cell r="AE145">
            <v>129</v>
          </cell>
          <cell r="AF145" t="str">
            <v>TRISTATE</v>
          </cell>
          <cell r="AG145" t="str">
            <v>Non-Firm</v>
          </cell>
          <cell r="AH145">
            <v>20</v>
          </cell>
          <cell r="AI145">
            <v>580</v>
          </cell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</row>
        <row r="146">
          <cell r="A146">
            <v>130</v>
          </cell>
          <cell r="B146" t="str">
            <v>SUBTOTAL NON-FIRM</v>
          </cell>
          <cell r="D146">
            <v>1090</v>
          </cell>
          <cell r="E146">
            <v>48540</v>
          </cell>
          <cell r="K146">
            <v>130</v>
          </cell>
          <cell r="L146" t="str">
            <v>SUBTOTAL NON-FIRM</v>
          </cell>
          <cell r="N146">
            <v>2194</v>
          </cell>
          <cell r="O146">
            <v>98728</v>
          </cell>
          <cell r="U146">
            <v>130</v>
          </cell>
          <cell r="V146" t="str">
            <v>SUBTOTAL NON-FIRM</v>
          </cell>
          <cell r="X146">
            <v>2658</v>
          </cell>
          <cell r="Y146">
            <v>97457</v>
          </cell>
          <cell r="AE146">
            <v>130</v>
          </cell>
          <cell r="AF146" t="str">
            <v>SUBTOTAL NON-FIRM</v>
          </cell>
          <cell r="AH146">
            <v>1445</v>
          </cell>
          <cell r="AI146">
            <v>55626</v>
          </cell>
          <cell r="AO146">
            <v>130</v>
          </cell>
          <cell r="AP146" t="str">
            <v>SUBTOTAL NON-FIRM</v>
          </cell>
          <cell r="AR146">
            <v>1111</v>
          </cell>
          <cell r="AS146">
            <v>46137</v>
          </cell>
          <cell r="AY146">
            <v>130</v>
          </cell>
          <cell r="AZ146" t="str">
            <v>SUBTOTAL NON-FIRM</v>
          </cell>
          <cell r="BB146">
            <v>4747</v>
          </cell>
          <cell r="BC146">
            <v>228339</v>
          </cell>
        </row>
        <row r="147">
          <cell r="A147">
            <v>131</v>
          </cell>
          <cell r="B147" t="str">
            <v>AEPCO</v>
          </cell>
          <cell r="C147" t="str">
            <v>SRSG Emerg Assist</v>
          </cell>
          <cell r="K147">
            <v>131</v>
          </cell>
          <cell r="L147" t="str">
            <v>AEPCO</v>
          </cell>
          <cell r="M147" t="str">
            <v>SRSG Emerg Assist</v>
          </cell>
          <cell r="N147">
            <v>21</v>
          </cell>
          <cell r="O147">
            <v>346</v>
          </cell>
          <cell r="U147">
            <v>131</v>
          </cell>
          <cell r="V147" t="str">
            <v>AEPCO</v>
          </cell>
          <cell r="W147" t="str">
            <v>SRSG Emerg Assist</v>
          </cell>
          <cell r="AE147">
            <v>131</v>
          </cell>
          <cell r="AF147" t="str">
            <v>AEPCO</v>
          </cell>
          <cell r="AG147" t="str">
            <v>SRSG Emerg Assist</v>
          </cell>
          <cell r="AO147">
            <v>131</v>
          </cell>
          <cell r="AP147" t="str">
            <v>AEPCO</v>
          </cell>
          <cell r="AQ147" t="str">
            <v>SRSG Emerg Assist</v>
          </cell>
          <cell r="AR147">
            <v>1</v>
          </cell>
          <cell r="AS147">
            <v>18</v>
          </cell>
          <cell r="AY147">
            <v>131</v>
          </cell>
          <cell r="AZ147" t="str">
            <v>AEPCO</v>
          </cell>
          <cell r="BA147" t="str">
            <v>SRSG Emerg Assist</v>
          </cell>
          <cell r="BB147">
            <v>61</v>
          </cell>
          <cell r="BC147">
            <v>1887</v>
          </cell>
        </row>
        <row r="148">
          <cell r="A148">
            <v>132</v>
          </cell>
          <cell r="B148" t="str">
            <v>APS</v>
          </cell>
          <cell r="C148" t="str">
            <v>SRSG Emerg Assist</v>
          </cell>
          <cell r="K148">
            <v>132</v>
          </cell>
          <cell r="L148" t="str">
            <v>APS</v>
          </cell>
          <cell r="M148" t="str">
            <v>SRSG Emerg Assist</v>
          </cell>
          <cell r="U148">
            <v>132</v>
          </cell>
          <cell r="V148" t="str">
            <v>APS</v>
          </cell>
          <cell r="W148" t="str">
            <v>SRSG Emerg Assist</v>
          </cell>
          <cell r="AE148">
            <v>132</v>
          </cell>
          <cell r="AF148" t="str">
            <v>APS</v>
          </cell>
          <cell r="AG148" t="str">
            <v>SRSG Emerg Assist</v>
          </cell>
          <cell r="AO148">
            <v>132</v>
          </cell>
          <cell r="AP148" t="str">
            <v>APS</v>
          </cell>
          <cell r="AQ148" t="str">
            <v>SRSG Emerg Assist</v>
          </cell>
          <cell r="AR148">
            <v>11</v>
          </cell>
          <cell r="AS148">
            <v>694</v>
          </cell>
          <cell r="AY148">
            <v>132</v>
          </cell>
          <cell r="AZ148" t="str">
            <v>APS</v>
          </cell>
          <cell r="BA148" t="str">
            <v>SRSG Emerg Assist</v>
          </cell>
        </row>
        <row r="149">
          <cell r="A149">
            <v>133</v>
          </cell>
          <cell r="B149" t="str">
            <v>DUKE</v>
          </cell>
          <cell r="C149" t="str">
            <v>SRSG Emerg Assist</v>
          </cell>
          <cell r="K149">
            <v>133</v>
          </cell>
          <cell r="L149" t="str">
            <v>DUKE</v>
          </cell>
          <cell r="M149" t="str">
            <v>SRSG Emerg Assist</v>
          </cell>
          <cell r="N149">
            <v>26</v>
          </cell>
          <cell r="O149">
            <v>260</v>
          </cell>
          <cell r="U149">
            <v>133</v>
          </cell>
          <cell r="V149" t="str">
            <v>DUKE</v>
          </cell>
          <cell r="W149" t="str">
            <v>SRSG Emerg Assist</v>
          </cell>
          <cell r="X149">
            <v>26</v>
          </cell>
          <cell r="Y149">
            <v>780</v>
          </cell>
          <cell r="AE149">
            <v>133</v>
          </cell>
          <cell r="AF149" t="str">
            <v>DUKE</v>
          </cell>
          <cell r="AG149" t="str">
            <v>SRSG Emerg Assist</v>
          </cell>
          <cell r="AO149">
            <v>133</v>
          </cell>
          <cell r="AP149" t="str">
            <v>DUKE</v>
          </cell>
          <cell r="AQ149" t="str">
            <v>SRSG Emerg Assist</v>
          </cell>
          <cell r="AR149">
            <v>4</v>
          </cell>
          <cell r="AS149">
            <v>246</v>
          </cell>
          <cell r="AY149">
            <v>133</v>
          </cell>
          <cell r="AZ149" t="str">
            <v>DUKE</v>
          </cell>
          <cell r="BA149" t="str">
            <v>SRSG Emerg Assist</v>
          </cell>
          <cell r="BB149">
            <v>72</v>
          </cell>
          <cell r="BC149">
            <v>2160</v>
          </cell>
        </row>
        <row r="150">
          <cell r="A150">
            <v>134</v>
          </cell>
          <cell r="B150" t="str">
            <v>EPLU</v>
          </cell>
          <cell r="C150" t="str">
            <v>SRSG Emerg Assist</v>
          </cell>
          <cell r="K150">
            <v>134</v>
          </cell>
          <cell r="L150" t="str">
            <v>EPLU</v>
          </cell>
          <cell r="M150" t="str">
            <v>SRSG Emerg Assist</v>
          </cell>
          <cell r="N150">
            <v>3</v>
          </cell>
          <cell r="O150">
            <v>30</v>
          </cell>
          <cell r="U150">
            <v>134</v>
          </cell>
          <cell r="V150" t="str">
            <v>EPLU</v>
          </cell>
          <cell r="W150" t="str">
            <v>SRSG Emerg Assist</v>
          </cell>
          <cell r="Y150">
            <v>103</v>
          </cell>
          <cell r="AE150">
            <v>134</v>
          </cell>
          <cell r="AF150" t="str">
            <v>EPLU</v>
          </cell>
          <cell r="AG150" t="str">
            <v>SRSG Emerg Assist</v>
          </cell>
          <cell r="AO150">
            <v>134</v>
          </cell>
          <cell r="AP150" t="str">
            <v>EPLU</v>
          </cell>
          <cell r="AQ150" t="str">
            <v>SRSG Emerg Assist</v>
          </cell>
          <cell r="AY150">
            <v>134</v>
          </cell>
          <cell r="AZ150" t="str">
            <v>EPLU</v>
          </cell>
          <cell r="BA150" t="str">
            <v>SRSG Emerg Assist</v>
          </cell>
          <cell r="BB150">
            <v>3</v>
          </cell>
          <cell r="BC150">
            <v>90</v>
          </cell>
        </row>
        <row r="151">
          <cell r="A151">
            <v>135</v>
          </cell>
          <cell r="B151" t="str">
            <v>FARM</v>
          </cell>
          <cell r="C151" t="str">
            <v>SRSG Emerg Assist</v>
          </cell>
          <cell r="K151">
            <v>135</v>
          </cell>
          <cell r="L151" t="str">
            <v>FARM</v>
          </cell>
          <cell r="M151" t="str">
            <v>SRSG Emerg Assist</v>
          </cell>
          <cell r="N151">
            <v>4</v>
          </cell>
          <cell r="O151">
            <v>120</v>
          </cell>
          <cell r="U151">
            <v>135</v>
          </cell>
          <cell r="V151" t="str">
            <v>FARM</v>
          </cell>
          <cell r="W151" t="str">
            <v>SRSG Emerg Assist</v>
          </cell>
          <cell r="AE151">
            <v>135</v>
          </cell>
          <cell r="AF151" t="str">
            <v>FARM</v>
          </cell>
          <cell r="AG151" t="str">
            <v>SRSG Emerg Assist</v>
          </cell>
          <cell r="AO151">
            <v>135</v>
          </cell>
          <cell r="AP151" t="str">
            <v>FARM</v>
          </cell>
          <cell r="AQ151" t="str">
            <v>SRSG Emerg Assist</v>
          </cell>
          <cell r="AR151">
            <v>2</v>
          </cell>
          <cell r="AS151">
            <v>60</v>
          </cell>
          <cell r="AY151">
            <v>135</v>
          </cell>
          <cell r="AZ151" t="str">
            <v>FARM</v>
          </cell>
          <cell r="BA151" t="str">
            <v>SRSG Emerg Assist</v>
          </cell>
          <cell r="BB151">
            <v>16</v>
          </cell>
          <cell r="BC151">
            <v>480</v>
          </cell>
        </row>
        <row r="152">
          <cell r="A152">
            <v>136</v>
          </cell>
          <cell r="B152" t="str">
            <v>FARM</v>
          </cell>
          <cell r="C152" t="str">
            <v>SRSG Rsrv. Deficiency</v>
          </cell>
          <cell r="K152">
            <v>136</v>
          </cell>
          <cell r="L152" t="str">
            <v>FARM</v>
          </cell>
          <cell r="M152" t="str">
            <v>SRSG Rsrv. Deficiency</v>
          </cell>
          <cell r="U152">
            <v>136</v>
          </cell>
          <cell r="V152" t="str">
            <v>FARM</v>
          </cell>
          <cell r="W152" t="str">
            <v>SRSG Rsrv. Deficiency</v>
          </cell>
          <cell r="AE152">
            <v>136</v>
          </cell>
          <cell r="AF152" t="str">
            <v>FARM</v>
          </cell>
          <cell r="AG152" t="str">
            <v>SRSG Rsrv. Deficiency</v>
          </cell>
          <cell r="AO152">
            <v>136</v>
          </cell>
          <cell r="AP152" t="str">
            <v>FARM</v>
          </cell>
          <cell r="AQ152" t="str">
            <v>SRSG Rsrv. Deficiency</v>
          </cell>
          <cell r="AR152">
            <v>0</v>
          </cell>
          <cell r="AS152">
            <v>191</v>
          </cell>
          <cell r="AY152">
            <v>136</v>
          </cell>
          <cell r="AZ152" t="str">
            <v>FARM</v>
          </cell>
          <cell r="BA152" t="str">
            <v>SRSG Rsrv. Deficiency</v>
          </cell>
          <cell r="BC152">
            <v>-191</v>
          </cell>
        </row>
        <row r="153">
          <cell r="A153">
            <v>137</v>
          </cell>
          <cell r="B153" t="str">
            <v>GRMA</v>
          </cell>
          <cell r="C153" t="str">
            <v>SRSG Emerg Assist</v>
          </cell>
          <cell r="K153">
            <v>137</v>
          </cell>
          <cell r="L153" t="str">
            <v>GRMA</v>
          </cell>
          <cell r="M153" t="str">
            <v>SRSG Emerg Assist</v>
          </cell>
          <cell r="N153">
            <v>34</v>
          </cell>
          <cell r="O153">
            <v>1065</v>
          </cell>
          <cell r="U153">
            <v>137</v>
          </cell>
          <cell r="V153" t="str">
            <v>GRMA</v>
          </cell>
          <cell r="W153" t="str">
            <v>SRSG Emerg Assist</v>
          </cell>
          <cell r="AE153">
            <v>137</v>
          </cell>
          <cell r="AF153" t="str">
            <v>GRMA</v>
          </cell>
          <cell r="AG153" t="str">
            <v>SRSG Emerg Assist</v>
          </cell>
          <cell r="AO153">
            <v>137</v>
          </cell>
          <cell r="AP153" t="str">
            <v>GRMA</v>
          </cell>
          <cell r="AQ153" t="str">
            <v>SRSG Emerg Assist</v>
          </cell>
          <cell r="AR153">
            <v>5</v>
          </cell>
          <cell r="AS153">
            <v>230</v>
          </cell>
          <cell r="AY153">
            <v>137</v>
          </cell>
          <cell r="AZ153" t="str">
            <v>GRMA</v>
          </cell>
          <cell r="BA153" t="str">
            <v>SRSG Emerg Assist</v>
          </cell>
          <cell r="BB153">
            <v>117</v>
          </cell>
          <cell r="BC153">
            <v>5714</v>
          </cell>
        </row>
        <row r="154">
          <cell r="A154">
            <v>138</v>
          </cell>
          <cell r="B154" t="str">
            <v>IID</v>
          </cell>
          <cell r="C154" t="str">
            <v>SRSG Emerg Assist</v>
          </cell>
          <cell r="K154">
            <v>138</v>
          </cell>
          <cell r="L154" t="str">
            <v>IID</v>
          </cell>
          <cell r="M154" t="str">
            <v>SRSG Emerg Assist</v>
          </cell>
          <cell r="N154">
            <v>13</v>
          </cell>
          <cell r="O154">
            <v>792</v>
          </cell>
          <cell r="U154">
            <v>138</v>
          </cell>
          <cell r="V154" t="str">
            <v>IID</v>
          </cell>
          <cell r="W154" t="str">
            <v>SRSG Emerg Assist</v>
          </cell>
          <cell r="AE154">
            <v>138</v>
          </cell>
          <cell r="AF154" t="str">
            <v>IID</v>
          </cell>
          <cell r="AG154" t="str">
            <v>SRSG Emerg Assist</v>
          </cell>
          <cell r="AO154">
            <v>138</v>
          </cell>
          <cell r="AP154" t="str">
            <v>IID</v>
          </cell>
          <cell r="AQ154" t="str">
            <v>SRSG Emerg Assist</v>
          </cell>
          <cell r="AR154">
            <v>3</v>
          </cell>
          <cell r="AS154">
            <v>226</v>
          </cell>
          <cell r="AY154">
            <v>138</v>
          </cell>
          <cell r="AZ154" t="str">
            <v>IID</v>
          </cell>
          <cell r="BA154" t="str">
            <v>SRSG Emerg Assist</v>
          </cell>
          <cell r="BB154">
            <v>1</v>
          </cell>
          <cell r="BC154">
            <v>69</v>
          </cell>
        </row>
        <row r="155">
          <cell r="A155">
            <v>139</v>
          </cell>
          <cell r="B155" t="str">
            <v>IID</v>
          </cell>
          <cell r="C155" t="str">
            <v>SRSG Rsrv. Deficiency</v>
          </cell>
          <cell r="E155">
            <v>713</v>
          </cell>
          <cell r="K155">
            <v>139</v>
          </cell>
          <cell r="L155" t="str">
            <v>IID</v>
          </cell>
          <cell r="M155" t="str">
            <v>SRSG Rsrv. Deficiency</v>
          </cell>
          <cell r="U155">
            <v>139</v>
          </cell>
          <cell r="V155" t="str">
            <v>IID</v>
          </cell>
          <cell r="W155" t="str">
            <v>SRSG Rsrv. Deficiency</v>
          </cell>
          <cell r="AE155">
            <v>139</v>
          </cell>
          <cell r="AF155" t="str">
            <v>IID</v>
          </cell>
          <cell r="AG155" t="str">
            <v>SRSG Rsrv. Deficiency</v>
          </cell>
          <cell r="AO155">
            <v>139</v>
          </cell>
          <cell r="AP155" t="str">
            <v>IID</v>
          </cell>
          <cell r="AQ155" t="str">
            <v>SRSG Rsrv. Deficiency</v>
          </cell>
          <cell r="AR155">
            <v>0</v>
          </cell>
          <cell r="AS155">
            <v>109</v>
          </cell>
          <cell r="AY155">
            <v>139</v>
          </cell>
          <cell r="AZ155" t="str">
            <v>IID</v>
          </cell>
          <cell r="BA155" t="str">
            <v>SRSG Rsrv. Deficiency</v>
          </cell>
          <cell r="BC155">
            <v>-822</v>
          </cell>
        </row>
        <row r="156">
          <cell r="A156">
            <v>140</v>
          </cell>
          <cell r="B156" t="str">
            <v>LAC</v>
          </cell>
          <cell r="C156" t="str">
            <v>SRSG Emerg Assist</v>
          </cell>
          <cell r="K156">
            <v>140</v>
          </cell>
          <cell r="L156" t="str">
            <v>LAC</v>
          </cell>
          <cell r="M156" t="str">
            <v>SRSG Emerg Assist</v>
          </cell>
          <cell r="N156">
            <v>2</v>
          </cell>
          <cell r="O156">
            <v>45</v>
          </cell>
          <cell r="U156">
            <v>140</v>
          </cell>
          <cell r="V156" t="str">
            <v>LAC</v>
          </cell>
          <cell r="W156" t="str">
            <v>SRSG Emerg Assist</v>
          </cell>
          <cell r="AE156">
            <v>140</v>
          </cell>
          <cell r="AF156" t="str">
            <v>LAC</v>
          </cell>
          <cell r="AG156" t="str">
            <v>SRSG Emerg Assist</v>
          </cell>
          <cell r="AO156">
            <v>140</v>
          </cell>
          <cell r="AP156" t="str">
            <v>LAC</v>
          </cell>
          <cell r="AQ156" t="str">
            <v>SRSG Emerg Assist</v>
          </cell>
          <cell r="AY156">
            <v>140</v>
          </cell>
          <cell r="AZ156" t="str">
            <v>LAC</v>
          </cell>
          <cell r="BA156" t="str">
            <v>SRSG Emerg Assist</v>
          </cell>
          <cell r="BB156">
            <v>8</v>
          </cell>
          <cell r="BC156">
            <v>179</v>
          </cell>
        </row>
        <row r="157">
          <cell r="A157">
            <v>141</v>
          </cell>
          <cell r="B157" t="str">
            <v>PNM</v>
          </cell>
          <cell r="C157" t="str">
            <v>SRSG Emerg Assist</v>
          </cell>
          <cell r="K157">
            <v>141</v>
          </cell>
          <cell r="L157" t="str">
            <v>PNM</v>
          </cell>
          <cell r="M157" t="str">
            <v>SRSG Emerg Assist</v>
          </cell>
          <cell r="U157">
            <v>141</v>
          </cell>
          <cell r="V157" t="str">
            <v>PNM</v>
          </cell>
          <cell r="W157" t="str">
            <v>SRSG Emerg Assist</v>
          </cell>
          <cell r="AE157">
            <v>141</v>
          </cell>
          <cell r="AF157" t="str">
            <v>PNM</v>
          </cell>
          <cell r="AG157" t="str">
            <v>SRSG Emerg Assist</v>
          </cell>
          <cell r="AO157">
            <v>141</v>
          </cell>
          <cell r="AP157" t="str">
            <v>PNM</v>
          </cell>
          <cell r="AQ157" t="str">
            <v>SRSG Emerg Assist</v>
          </cell>
          <cell r="AR157">
            <v>9</v>
          </cell>
          <cell r="AS157">
            <v>707</v>
          </cell>
          <cell r="AY157">
            <v>141</v>
          </cell>
          <cell r="AZ157" t="str">
            <v>PNM</v>
          </cell>
          <cell r="BA157" t="str">
            <v>SRSG Emerg Assist</v>
          </cell>
          <cell r="BB157">
            <v>26</v>
          </cell>
          <cell r="BC157">
            <v>2072</v>
          </cell>
        </row>
        <row r="158">
          <cell r="A158">
            <v>142</v>
          </cell>
          <cell r="B158" t="str">
            <v>SRP</v>
          </cell>
          <cell r="C158" t="str">
            <v>SRSG Emerg Assist</v>
          </cell>
          <cell r="K158">
            <v>142</v>
          </cell>
          <cell r="L158" t="str">
            <v>SRP</v>
          </cell>
          <cell r="M158" t="str">
            <v>SRSG Emerg Assist</v>
          </cell>
          <cell r="U158">
            <v>142</v>
          </cell>
          <cell r="V158" t="str">
            <v>SRP</v>
          </cell>
          <cell r="W158" t="str">
            <v>SRSG Emerg Assist</v>
          </cell>
          <cell r="AE158">
            <v>142</v>
          </cell>
          <cell r="AF158" t="str">
            <v>SRP</v>
          </cell>
          <cell r="AG158" t="str">
            <v>SRSG Emerg Assist</v>
          </cell>
          <cell r="AO158">
            <v>142</v>
          </cell>
          <cell r="AP158" t="str">
            <v>SRP</v>
          </cell>
          <cell r="AQ158" t="str">
            <v>SRSG Emerg Assist</v>
          </cell>
          <cell r="AR158">
            <v>4</v>
          </cell>
          <cell r="AS158">
            <v>238</v>
          </cell>
          <cell r="AY158">
            <v>142</v>
          </cell>
          <cell r="AZ158" t="str">
            <v>SRP</v>
          </cell>
          <cell r="BA158" t="str">
            <v>SRSG Emerg Assist</v>
          </cell>
        </row>
        <row r="159">
          <cell r="A159">
            <v>143</v>
          </cell>
          <cell r="B159" t="str">
            <v>TEP</v>
          </cell>
          <cell r="C159" t="str">
            <v>SRSG Emerg Assist</v>
          </cell>
          <cell r="K159">
            <v>143</v>
          </cell>
          <cell r="L159" t="str">
            <v>TEP</v>
          </cell>
          <cell r="M159" t="str">
            <v>SRSG Emerg Assist</v>
          </cell>
          <cell r="U159">
            <v>143</v>
          </cell>
          <cell r="V159" t="str">
            <v>TEP</v>
          </cell>
          <cell r="W159" t="str">
            <v>SRSG Emerg Assist</v>
          </cell>
          <cell r="AE159">
            <v>143</v>
          </cell>
          <cell r="AF159" t="str">
            <v>TEP</v>
          </cell>
          <cell r="AG159" t="str">
            <v>SRSG Emerg Assist</v>
          </cell>
          <cell r="AO159">
            <v>143</v>
          </cell>
          <cell r="AP159" t="str">
            <v>TEP</v>
          </cell>
          <cell r="AQ159" t="str">
            <v>SRSG Emerg Assist</v>
          </cell>
          <cell r="AR159">
            <v>1</v>
          </cell>
          <cell r="AS159">
            <v>0</v>
          </cell>
          <cell r="AY159">
            <v>143</v>
          </cell>
          <cell r="AZ159" t="str">
            <v>TEP</v>
          </cell>
          <cell r="BA159" t="str">
            <v>SRSG Emerg Assist</v>
          </cell>
          <cell r="BB159">
            <v>2</v>
          </cell>
        </row>
        <row r="160">
          <cell r="A160">
            <v>144</v>
          </cell>
          <cell r="B160" t="str">
            <v>WALC</v>
          </cell>
          <cell r="C160" t="str">
            <v>SRSG Emerg Assist</v>
          </cell>
          <cell r="K160">
            <v>144</v>
          </cell>
          <cell r="L160" t="str">
            <v>WALC</v>
          </cell>
          <cell r="M160" t="str">
            <v>SRSG Emerg Assist</v>
          </cell>
          <cell r="N160">
            <v>2</v>
          </cell>
          <cell r="O160">
            <v>0</v>
          </cell>
          <cell r="U160">
            <v>144</v>
          </cell>
          <cell r="V160" t="str">
            <v>WALC</v>
          </cell>
          <cell r="W160" t="str">
            <v>SRSG Emerg Assist</v>
          </cell>
          <cell r="AE160">
            <v>144</v>
          </cell>
          <cell r="AF160" t="str">
            <v>WALC</v>
          </cell>
          <cell r="AG160" t="str">
            <v>SRSG Emerg Assist</v>
          </cell>
          <cell r="AO160">
            <v>144</v>
          </cell>
          <cell r="AP160" t="str">
            <v>WALC</v>
          </cell>
          <cell r="AQ160" t="str">
            <v>SRSG Emerg Assist</v>
          </cell>
          <cell r="AR160">
            <v>5</v>
          </cell>
          <cell r="AS160">
            <v>0</v>
          </cell>
          <cell r="AY160">
            <v>144</v>
          </cell>
          <cell r="AZ160" t="str">
            <v>WALC</v>
          </cell>
          <cell r="BA160" t="str">
            <v>SRSG Emerg Assist</v>
          </cell>
          <cell r="BB160">
            <v>2</v>
          </cell>
        </row>
        <row r="161">
          <cell r="A161">
            <v>145</v>
          </cell>
          <cell r="B161" t="str">
            <v>SUBTOTAL SRSG EMERGENCY ASSIST</v>
          </cell>
          <cell r="D161">
            <v>0</v>
          </cell>
          <cell r="E161">
            <v>713</v>
          </cell>
          <cell r="K161">
            <v>145</v>
          </cell>
          <cell r="L161" t="str">
            <v>SUBTOTAL SRSG EMERGENCY ASSIST</v>
          </cell>
          <cell r="N161">
            <v>105</v>
          </cell>
          <cell r="O161">
            <v>2658</v>
          </cell>
          <cell r="U161">
            <v>145</v>
          </cell>
          <cell r="V161" t="str">
            <v>SUBTOTAL SRSG EMERGENCY ASSIST</v>
          </cell>
          <cell r="X161">
            <v>26</v>
          </cell>
          <cell r="Y161">
            <v>883</v>
          </cell>
          <cell r="AE161">
            <v>145</v>
          </cell>
          <cell r="AF161" t="str">
            <v>SUBTOTAL SRSG EMERGENCY ASSIST</v>
          </cell>
          <cell r="AH161">
            <v>0</v>
          </cell>
          <cell r="AI161">
            <v>0</v>
          </cell>
          <cell r="AO161">
            <v>145</v>
          </cell>
          <cell r="AP161" t="str">
            <v>SUBTOTAL SRSG EMERGENCY ASSIST</v>
          </cell>
          <cell r="AR161">
            <v>45</v>
          </cell>
          <cell r="AS161">
            <v>2719</v>
          </cell>
          <cell r="AY161">
            <v>145</v>
          </cell>
          <cell r="AZ161" t="str">
            <v>SUBTOTAL SRSG EMERGENCY ASSIST</v>
          </cell>
          <cell r="BB161">
            <v>308</v>
          </cell>
          <cell r="BC161">
            <v>11638</v>
          </cell>
        </row>
        <row r="163">
          <cell r="A163">
            <v>146</v>
          </cell>
          <cell r="B163" t="str">
            <v>TOTALS</v>
          </cell>
          <cell r="D163">
            <v>71980</v>
          </cell>
          <cell r="E163">
            <v>2764659</v>
          </cell>
          <cell r="K163">
            <v>146</v>
          </cell>
          <cell r="L163" t="str">
            <v>TOTALS</v>
          </cell>
          <cell r="N163">
            <v>109761</v>
          </cell>
          <cell r="O163">
            <v>4529568</v>
          </cell>
          <cell r="U163">
            <v>146</v>
          </cell>
          <cell r="V163" t="str">
            <v>TOTALS</v>
          </cell>
          <cell r="X163">
            <v>103173</v>
          </cell>
          <cell r="Y163">
            <v>3914647</v>
          </cell>
          <cell r="AE163">
            <v>146</v>
          </cell>
          <cell r="AF163" t="str">
            <v>TOTALS</v>
          </cell>
          <cell r="AH163">
            <v>103462</v>
          </cell>
          <cell r="AI163">
            <v>4033427</v>
          </cell>
          <cell r="AO163">
            <v>146</v>
          </cell>
          <cell r="AP163" t="str">
            <v>TOTALS</v>
          </cell>
          <cell r="AR163">
            <v>139895</v>
          </cell>
          <cell r="AS163">
            <v>5952964</v>
          </cell>
          <cell r="AY163">
            <v>146</v>
          </cell>
          <cell r="AZ163" t="str">
            <v>TOTALS</v>
          </cell>
          <cell r="BB163">
            <v>198779</v>
          </cell>
          <cell r="BC163">
            <v>10089262</v>
          </cell>
        </row>
        <row r="165">
          <cell r="B165" t="str">
            <v>(1)  Excludes any directly assigned Mwh or costs.</v>
          </cell>
          <cell r="L165" t="str">
            <v>(1)  Excludes any directly assigned Mwh or costs.</v>
          </cell>
          <cell r="V165" t="str">
            <v>(1)  Excludes any directly assigned Mwh or costs.</v>
          </cell>
          <cell r="AF165" t="str">
            <v>(1)  Excludes any directly assigned Mwh or costs.</v>
          </cell>
          <cell r="AP165" t="str">
            <v>(1)  Excludes any directly assigned Mwh or costs.</v>
          </cell>
          <cell r="AZ165" t="str">
            <v>(1)  Excludes any directly assigned Mwh or costs.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"/>
      <sheetName val="2002a"/>
      <sheetName val="2003"/>
      <sheetName val="2004"/>
      <sheetName val="Spin Rsrvs"/>
      <sheetName val="Summary"/>
      <sheetName val="WP FR21 3"/>
      <sheetName val="WP_ FR21_3_1"/>
    </sheetNames>
    <sheetDataSet>
      <sheetData sheetId="0"/>
      <sheetData sheetId="1"/>
      <sheetData sheetId="2">
        <row r="1">
          <cell r="AE1" t="str">
            <v>EL PASO ELECTRIC COMPANY</v>
          </cell>
          <cell r="AL1" t="str">
            <v>WP / FR-21 / 3 / 1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  <cell r="BI1" t="str">
            <v>EL PASO ELECTRIC COMPANY</v>
          </cell>
          <cell r="BP1" t="str">
            <v>WP / FR-21 / 3 / 1</v>
          </cell>
          <cell r="CW1" t="str">
            <v>EL PASO ELECTRIC COMPANY</v>
          </cell>
          <cell r="DD1" t="str">
            <v>WP / FR-21 / 3 / 1</v>
          </cell>
        </row>
        <row r="2">
          <cell r="AE2" t="str">
            <v>FUEL COST OVER / UNDER RECOVERY</v>
          </cell>
          <cell r="AO2" t="str">
            <v>FUEL COST OVER / UNDER RECOVERY</v>
          </cell>
          <cell r="AY2" t="str">
            <v>FUEL COST OVER / UNDER RECOVERY</v>
          </cell>
          <cell r="BI2" t="str">
            <v>FUEL COST OVER / UNDER RECOVERY</v>
          </cell>
          <cell r="CW2" t="str">
            <v>FUEL COST OVER / UNDER RECOVERY</v>
          </cell>
        </row>
        <row r="3">
          <cell r="AE3" t="str">
            <v>CALCULATION OF PURCHASED POWER REVENUE/EXPENSE</v>
          </cell>
          <cell r="AO3" t="str">
            <v>CALCULATION OF PURCHASED POWER REVENUE/EXPENSE</v>
          </cell>
          <cell r="AY3" t="str">
            <v>CALCULATION OF PURCHASED POWER REVENUE/EXPENSE</v>
          </cell>
          <cell r="BI3" t="str">
            <v>CALCULATION OF PURCHASED POWER REVENUE/EXPENSE</v>
          </cell>
          <cell r="CW3" t="str">
            <v>CALCULATION OF PURCHASED POWER REVENUE/EXPENSE</v>
          </cell>
        </row>
        <row r="4">
          <cell r="AE4" t="str">
            <v>FOR THE MONTH OF APRIL 2003</v>
          </cell>
          <cell r="AO4" t="str">
            <v>FOR THE MONTH OF MAY 2003</v>
          </cell>
          <cell r="AY4" t="str">
            <v>FOR THE MONTH OF JUNE 2003</v>
          </cell>
          <cell r="BI4" t="str">
            <v>FOR THE MONTH OF JULY 2003</v>
          </cell>
          <cell r="CW4" t="str">
            <v>FOR THE MONTH OF NOVEMBER 2003</v>
          </cell>
        </row>
        <row r="7">
          <cell r="AF7" t="str">
            <v xml:space="preserve">PURCHASED POWER - OUT   </v>
          </cell>
          <cell r="AP7" t="str">
            <v xml:space="preserve">PURCHASED POWER - OUT   </v>
          </cell>
          <cell r="AZ7" t="str">
            <v xml:space="preserve">PURCHASED POWER - OUT   </v>
          </cell>
          <cell r="BJ7" t="str">
            <v xml:space="preserve">PURCHASED POWER - OUT   </v>
          </cell>
          <cell r="CX7" t="str">
            <v xml:space="preserve">PURCHASED POWER - OUT   </v>
          </cell>
        </row>
        <row r="8">
          <cell r="AE8" t="str">
            <v>LINE</v>
          </cell>
          <cell r="AF8" t="str">
            <v>PURCHASER</v>
          </cell>
          <cell r="AG8" t="str">
            <v>TYPE</v>
          </cell>
          <cell r="AH8" t="str">
            <v>MWH</v>
          </cell>
          <cell r="AI8" t="str">
            <v>FUEL</v>
          </cell>
          <cell r="AJ8" t="str">
            <v>TRANSMISSION</v>
          </cell>
          <cell r="AK8" t="str">
            <v>MARGIN</v>
          </cell>
          <cell r="AL8" t="str">
            <v>TOTAL</v>
          </cell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  <cell r="BI8" t="str">
            <v>LINE</v>
          </cell>
          <cell r="BJ8" t="str">
            <v>PURCHASER</v>
          </cell>
          <cell r="BK8" t="str">
            <v>TYPE</v>
          </cell>
          <cell r="BL8" t="str">
            <v>MWH</v>
          </cell>
          <cell r="BM8" t="str">
            <v>FUEL</v>
          </cell>
          <cell r="BN8" t="str">
            <v>TRANSMISSION</v>
          </cell>
          <cell r="BO8" t="str">
            <v>MARGIN</v>
          </cell>
          <cell r="BP8" t="str">
            <v>TOTAL</v>
          </cell>
          <cell r="CW8" t="str">
            <v>LINE</v>
          </cell>
          <cell r="CX8" t="str">
            <v>PURCHASER</v>
          </cell>
          <cell r="CY8" t="str">
            <v>TYPE</v>
          </cell>
          <cell r="CZ8" t="str">
            <v>MWH</v>
          </cell>
          <cell r="DA8" t="str">
            <v>FUEL</v>
          </cell>
          <cell r="DB8" t="str">
            <v>TRANSMISSION</v>
          </cell>
          <cell r="DC8" t="str">
            <v>MARGIN</v>
          </cell>
          <cell r="DD8" t="str">
            <v>TOTAL</v>
          </cell>
        </row>
        <row r="9">
          <cell r="AE9">
            <v>1</v>
          </cell>
          <cell r="AF9" t="str">
            <v>AEP</v>
          </cell>
          <cell r="AG9" t="str">
            <v>Firm</v>
          </cell>
          <cell r="AH9">
            <v>1000</v>
          </cell>
          <cell r="AI9">
            <v>30850</v>
          </cell>
          <cell r="AK9">
            <v>750</v>
          </cell>
          <cell r="AL9">
            <v>31600</v>
          </cell>
          <cell r="AO9">
            <v>1</v>
          </cell>
          <cell r="AP9" t="str">
            <v>AEP</v>
          </cell>
          <cell r="AQ9" t="str">
            <v>Firm</v>
          </cell>
          <cell r="AR9">
            <v>1800</v>
          </cell>
          <cell r="AS9">
            <v>32710</v>
          </cell>
          <cell r="AU9">
            <v>5190</v>
          </cell>
          <cell r="AV9">
            <v>37900</v>
          </cell>
          <cell r="AY9">
            <v>1</v>
          </cell>
          <cell r="AZ9" t="str">
            <v>AEP</v>
          </cell>
          <cell r="BA9" t="str">
            <v>Firm</v>
          </cell>
          <cell r="BB9">
            <v>4400</v>
          </cell>
          <cell r="BC9">
            <v>95104</v>
          </cell>
          <cell r="BE9">
            <v>45536</v>
          </cell>
          <cell r="BF9">
            <v>140640</v>
          </cell>
          <cell r="BI9">
            <v>1</v>
          </cell>
          <cell r="BJ9" t="str">
            <v>AEP</v>
          </cell>
          <cell r="BK9" t="str">
            <v>Firm</v>
          </cell>
          <cell r="BL9">
            <v>6000</v>
          </cell>
          <cell r="BM9">
            <v>209930</v>
          </cell>
          <cell r="BO9">
            <v>97970</v>
          </cell>
          <cell r="BP9">
            <v>307900</v>
          </cell>
          <cell r="CW9">
            <v>1</v>
          </cell>
          <cell r="CX9" t="str">
            <v>AEP</v>
          </cell>
          <cell r="CY9" t="str">
            <v>Firm</v>
          </cell>
          <cell r="CZ9">
            <v>90</v>
          </cell>
          <cell r="DA9">
            <v>3137</v>
          </cell>
          <cell r="DC9">
            <v>1183</v>
          </cell>
          <cell r="DD9">
            <v>4320</v>
          </cell>
        </row>
        <row r="10">
          <cell r="AE10">
            <v>2</v>
          </cell>
          <cell r="AF10" t="str">
            <v>AEPCO</v>
          </cell>
          <cell r="AG10" t="str">
            <v>Firm</v>
          </cell>
          <cell r="AL10">
            <v>0</v>
          </cell>
          <cell r="AO10">
            <v>2</v>
          </cell>
          <cell r="AP10" t="str">
            <v>AEPCO</v>
          </cell>
          <cell r="AQ10" t="str">
            <v>Firm</v>
          </cell>
          <cell r="AV10">
            <v>0</v>
          </cell>
          <cell r="AY10">
            <v>2</v>
          </cell>
          <cell r="AZ10" t="str">
            <v>AEPCO</v>
          </cell>
          <cell r="BA10" t="str">
            <v>Firm</v>
          </cell>
          <cell r="BF10">
            <v>0</v>
          </cell>
          <cell r="BI10">
            <v>2</v>
          </cell>
          <cell r="BJ10" t="str">
            <v>AEPCO</v>
          </cell>
          <cell r="BK10" t="str">
            <v>Firm</v>
          </cell>
          <cell r="BP10">
            <v>0</v>
          </cell>
          <cell r="CW10">
            <v>2</v>
          </cell>
          <cell r="CX10" t="str">
            <v>AEPCO</v>
          </cell>
          <cell r="CY10" t="str">
            <v>Firm</v>
          </cell>
          <cell r="DD10">
            <v>0</v>
          </cell>
        </row>
        <row r="11">
          <cell r="AE11">
            <v>3</v>
          </cell>
          <cell r="AF11" t="str">
            <v>APS</v>
          </cell>
          <cell r="AG11" t="str">
            <v>Firm</v>
          </cell>
          <cell r="AL11">
            <v>0</v>
          </cell>
          <cell r="AO11">
            <v>3</v>
          </cell>
          <cell r="AP11" t="str">
            <v>APS</v>
          </cell>
          <cell r="AQ11" t="str">
            <v>Firm</v>
          </cell>
          <cell r="AR11">
            <v>23262</v>
          </cell>
          <cell r="AS11">
            <v>1106830</v>
          </cell>
          <cell r="AU11">
            <v>72185</v>
          </cell>
          <cell r="AV11">
            <v>1179015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13300</v>
          </cell>
          <cell r="BC11">
            <v>595186</v>
          </cell>
          <cell r="BE11">
            <v>67299</v>
          </cell>
          <cell r="BF11">
            <v>662485</v>
          </cell>
          <cell r="BI11">
            <v>3</v>
          </cell>
          <cell r="BJ11" t="str">
            <v>APS</v>
          </cell>
          <cell r="BK11" t="str">
            <v>Firm</v>
          </cell>
          <cell r="BL11">
            <v>14400</v>
          </cell>
          <cell r="BM11">
            <v>392257</v>
          </cell>
          <cell r="BO11">
            <v>205439</v>
          </cell>
          <cell r="BP11">
            <v>597696</v>
          </cell>
          <cell r="CW11">
            <v>3</v>
          </cell>
          <cell r="CX11" t="str">
            <v>APS</v>
          </cell>
          <cell r="CY11" t="str">
            <v>Firm</v>
          </cell>
          <cell r="CZ11">
            <v>39183</v>
          </cell>
          <cell r="DA11">
            <v>1567820</v>
          </cell>
          <cell r="DC11">
            <v>9645</v>
          </cell>
          <cell r="DD11">
            <v>1577465</v>
          </cell>
        </row>
        <row r="12">
          <cell r="AE12">
            <v>4</v>
          </cell>
          <cell r="AF12" t="str">
            <v>BP ENERGY</v>
          </cell>
          <cell r="AG12" t="str">
            <v>Firm</v>
          </cell>
          <cell r="AH12">
            <v>7600</v>
          </cell>
          <cell r="AI12">
            <v>98569</v>
          </cell>
          <cell r="AK12">
            <v>88391</v>
          </cell>
          <cell r="AL12">
            <v>186960</v>
          </cell>
          <cell r="AO12">
            <v>4</v>
          </cell>
          <cell r="AP12" t="str">
            <v>BP ENERGY</v>
          </cell>
          <cell r="AQ12" t="str">
            <v>Firm</v>
          </cell>
          <cell r="AR12">
            <v>20600</v>
          </cell>
          <cell r="AS12">
            <v>198185</v>
          </cell>
          <cell r="AU12">
            <v>361185</v>
          </cell>
          <cell r="AV12">
            <v>559370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14120</v>
          </cell>
          <cell r="BC12">
            <v>272281</v>
          </cell>
          <cell r="BE12">
            <v>174591</v>
          </cell>
          <cell r="BF12">
            <v>446872</v>
          </cell>
          <cell r="BI12">
            <v>4</v>
          </cell>
          <cell r="BJ12" t="str">
            <v>BP ENERGY</v>
          </cell>
          <cell r="BK12" t="str">
            <v>Firm</v>
          </cell>
          <cell r="BL12">
            <v>12200</v>
          </cell>
          <cell r="BM12">
            <v>203523</v>
          </cell>
          <cell r="BO12">
            <v>168641</v>
          </cell>
          <cell r="BP12">
            <v>372164</v>
          </cell>
          <cell r="CW12">
            <v>4</v>
          </cell>
          <cell r="CX12" t="str">
            <v>BP ENERGY</v>
          </cell>
          <cell r="CY12" t="str">
            <v>Firm</v>
          </cell>
          <cell r="CZ12">
            <v>10000</v>
          </cell>
          <cell r="DA12">
            <v>149871</v>
          </cell>
          <cell r="DC12">
            <v>111369</v>
          </cell>
          <cell r="DD12">
            <v>261240</v>
          </cell>
        </row>
        <row r="13">
          <cell r="AE13">
            <v>5</v>
          </cell>
          <cell r="AF13" t="str">
            <v>BURBANK</v>
          </cell>
          <cell r="AG13" t="str">
            <v>Firm</v>
          </cell>
          <cell r="AL13">
            <v>0</v>
          </cell>
          <cell r="AO13">
            <v>5</v>
          </cell>
          <cell r="AP13" t="str">
            <v>BURBANK</v>
          </cell>
          <cell r="AQ13" t="str">
            <v>Firm</v>
          </cell>
          <cell r="AV13">
            <v>0</v>
          </cell>
          <cell r="AY13">
            <v>5</v>
          </cell>
          <cell r="AZ13" t="str">
            <v>BURBANK</v>
          </cell>
          <cell r="BA13" t="str">
            <v>Firm</v>
          </cell>
          <cell r="BF13">
            <v>0</v>
          </cell>
          <cell r="BI13">
            <v>5</v>
          </cell>
          <cell r="BJ13" t="str">
            <v>BURBANK</v>
          </cell>
          <cell r="BK13" t="str">
            <v>Firm</v>
          </cell>
          <cell r="BP13">
            <v>0</v>
          </cell>
          <cell r="CW13">
            <v>5</v>
          </cell>
          <cell r="CX13" t="str">
            <v>BURBANK</v>
          </cell>
          <cell r="CY13" t="str">
            <v>Firm</v>
          </cell>
          <cell r="CZ13">
            <v>400</v>
          </cell>
          <cell r="DA13">
            <v>14300</v>
          </cell>
          <cell r="DC13">
            <v>200</v>
          </cell>
          <cell r="DD13">
            <v>14500</v>
          </cell>
        </row>
        <row r="14">
          <cell r="AE14">
            <v>6</v>
          </cell>
          <cell r="AF14" t="str">
            <v>CALPINE</v>
          </cell>
          <cell r="AG14" t="str">
            <v>Firm</v>
          </cell>
          <cell r="AH14">
            <v>684</v>
          </cell>
          <cell r="AI14">
            <v>20715</v>
          </cell>
          <cell r="AK14">
            <v>298</v>
          </cell>
          <cell r="AL14">
            <v>21013</v>
          </cell>
          <cell r="AO14">
            <v>6</v>
          </cell>
          <cell r="AP14" t="str">
            <v>CALPINE</v>
          </cell>
          <cell r="AQ14" t="str">
            <v>Firm</v>
          </cell>
          <cell r="AR14">
            <v>1760</v>
          </cell>
          <cell r="AS14">
            <v>53787</v>
          </cell>
          <cell r="AU14">
            <v>10470</v>
          </cell>
          <cell r="AV14">
            <v>64257</v>
          </cell>
          <cell r="AY14">
            <v>6</v>
          </cell>
          <cell r="AZ14" t="str">
            <v>CALPINE</v>
          </cell>
          <cell r="BA14" t="str">
            <v>Firm</v>
          </cell>
          <cell r="BB14">
            <v>949</v>
          </cell>
          <cell r="BC14">
            <v>21614</v>
          </cell>
          <cell r="BE14">
            <v>-1493</v>
          </cell>
          <cell r="BF14">
            <v>20121</v>
          </cell>
          <cell r="BI14">
            <v>6</v>
          </cell>
          <cell r="BJ14" t="str">
            <v>CALPINE</v>
          </cell>
          <cell r="BK14" t="str">
            <v>Firm</v>
          </cell>
          <cell r="BL14">
            <v>158</v>
          </cell>
          <cell r="BM14">
            <v>6361</v>
          </cell>
          <cell r="BO14">
            <v>-753</v>
          </cell>
          <cell r="BP14">
            <v>5608</v>
          </cell>
          <cell r="CW14">
            <v>6</v>
          </cell>
          <cell r="CX14" t="str">
            <v>CALPINE</v>
          </cell>
          <cell r="CY14" t="str">
            <v>Firm</v>
          </cell>
          <cell r="DD14">
            <v>0</v>
          </cell>
        </row>
        <row r="15">
          <cell r="AE15">
            <v>7</v>
          </cell>
          <cell r="AF15" t="str">
            <v>CARGILL</v>
          </cell>
          <cell r="AG15" t="str">
            <v>Firm</v>
          </cell>
          <cell r="AH15">
            <v>25</v>
          </cell>
          <cell r="AI15">
            <v>321</v>
          </cell>
          <cell r="AK15">
            <v>479</v>
          </cell>
          <cell r="AL15">
            <v>800</v>
          </cell>
          <cell r="AO15">
            <v>7</v>
          </cell>
          <cell r="AP15" t="str">
            <v>CARGILL</v>
          </cell>
          <cell r="AQ15" t="str">
            <v>Firm</v>
          </cell>
          <cell r="AR15">
            <v>270</v>
          </cell>
          <cell r="AS15">
            <v>8217</v>
          </cell>
          <cell r="AU15">
            <v>2903</v>
          </cell>
          <cell r="AV15">
            <v>11120</v>
          </cell>
          <cell r="AY15">
            <v>7</v>
          </cell>
          <cell r="AZ15" t="str">
            <v>CARGILL</v>
          </cell>
          <cell r="BA15" t="str">
            <v>Firm</v>
          </cell>
          <cell r="BB15">
            <v>8641</v>
          </cell>
          <cell r="BC15">
            <v>458454</v>
          </cell>
          <cell r="BE15">
            <v>5853</v>
          </cell>
          <cell r="BF15">
            <v>464307</v>
          </cell>
          <cell r="BI15">
            <v>7</v>
          </cell>
          <cell r="BJ15" t="str">
            <v>CARGILL</v>
          </cell>
          <cell r="BK15" t="str">
            <v>Firm</v>
          </cell>
          <cell r="BP15">
            <v>0</v>
          </cell>
          <cell r="CW15">
            <v>7</v>
          </cell>
          <cell r="CX15" t="str">
            <v>CARGILL</v>
          </cell>
          <cell r="CY15" t="str">
            <v>Firm</v>
          </cell>
          <cell r="CZ15">
            <v>2623</v>
          </cell>
          <cell r="DA15">
            <v>93032</v>
          </cell>
          <cell r="DC15">
            <v>2073</v>
          </cell>
          <cell r="DD15">
            <v>95105</v>
          </cell>
        </row>
        <row r="16">
          <cell r="AE16">
            <v>8</v>
          </cell>
          <cell r="AF16" t="str">
            <v>CONOCO</v>
          </cell>
          <cell r="AG16" t="str">
            <v>Firm</v>
          </cell>
          <cell r="AH16">
            <v>307</v>
          </cell>
          <cell r="AI16">
            <v>7939</v>
          </cell>
          <cell r="AK16">
            <v>1778</v>
          </cell>
          <cell r="AL16">
            <v>9717</v>
          </cell>
          <cell r="AO16">
            <v>8</v>
          </cell>
          <cell r="AP16" t="str">
            <v>CONOCO</v>
          </cell>
          <cell r="AQ16" t="str">
            <v>Firm</v>
          </cell>
          <cell r="AR16">
            <v>3498</v>
          </cell>
          <cell r="AS16">
            <v>65575</v>
          </cell>
          <cell r="AU16">
            <v>-3143</v>
          </cell>
          <cell r="AV16">
            <v>62432</v>
          </cell>
          <cell r="AY16">
            <v>8</v>
          </cell>
          <cell r="AZ16" t="str">
            <v>CONOCO</v>
          </cell>
          <cell r="BA16" t="str">
            <v>Firm</v>
          </cell>
          <cell r="BB16">
            <v>455</v>
          </cell>
          <cell r="BC16">
            <v>13328</v>
          </cell>
          <cell r="BE16">
            <v>-1618</v>
          </cell>
          <cell r="BF16">
            <v>11710</v>
          </cell>
          <cell r="BI16">
            <v>8</v>
          </cell>
          <cell r="BJ16" t="str">
            <v>CONOCO</v>
          </cell>
          <cell r="BK16" t="str">
            <v>Firm</v>
          </cell>
          <cell r="BL16">
            <v>2160</v>
          </cell>
          <cell r="BM16">
            <v>92619</v>
          </cell>
          <cell r="BO16">
            <v>5001</v>
          </cell>
          <cell r="BP16">
            <v>97620</v>
          </cell>
          <cell r="CW16">
            <v>8</v>
          </cell>
          <cell r="CX16" t="str">
            <v>CONOCO</v>
          </cell>
          <cell r="CY16" t="str">
            <v>Firm</v>
          </cell>
          <cell r="CZ16">
            <v>2425</v>
          </cell>
          <cell r="DA16">
            <v>51233</v>
          </cell>
          <cell r="DC16">
            <v>15995</v>
          </cell>
          <cell r="DD16">
            <v>67228</v>
          </cell>
        </row>
        <row r="17">
          <cell r="AE17">
            <v>9</v>
          </cell>
          <cell r="AF17" t="str">
            <v>CONSTELL</v>
          </cell>
          <cell r="AG17" t="str">
            <v>Firm</v>
          </cell>
          <cell r="AH17">
            <v>1075</v>
          </cell>
          <cell r="AI17">
            <v>38907</v>
          </cell>
          <cell r="AK17">
            <v>3768</v>
          </cell>
          <cell r="AL17">
            <v>42675</v>
          </cell>
          <cell r="AO17">
            <v>9</v>
          </cell>
          <cell r="AP17" t="str">
            <v>CONSTELL</v>
          </cell>
          <cell r="AQ17" t="str">
            <v>Firm</v>
          </cell>
          <cell r="AR17">
            <v>2540</v>
          </cell>
          <cell r="AS17">
            <v>44005</v>
          </cell>
          <cell r="AU17">
            <v>50755</v>
          </cell>
          <cell r="AV17">
            <v>94760</v>
          </cell>
          <cell r="AY17">
            <v>9</v>
          </cell>
          <cell r="AZ17" t="str">
            <v>CONSTELL</v>
          </cell>
          <cell r="BA17" t="str">
            <v>Firm</v>
          </cell>
          <cell r="BB17">
            <v>5855</v>
          </cell>
          <cell r="BC17">
            <v>173599</v>
          </cell>
          <cell r="BE17">
            <v>54131</v>
          </cell>
          <cell r="BF17">
            <v>227730</v>
          </cell>
          <cell r="BI17">
            <v>9</v>
          </cell>
          <cell r="BJ17" t="str">
            <v>CONSTELL</v>
          </cell>
          <cell r="BK17" t="str">
            <v>Firm</v>
          </cell>
          <cell r="BL17">
            <v>1550</v>
          </cell>
          <cell r="BM17">
            <v>63458</v>
          </cell>
          <cell r="BO17">
            <v>25967</v>
          </cell>
          <cell r="BP17">
            <v>89425</v>
          </cell>
          <cell r="CW17">
            <v>9</v>
          </cell>
          <cell r="CX17" t="str">
            <v>CONSTELL</v>
          </cell>
          <cell r="CY17" t="str">
            <v>Firm</v>
          </cell>
          <cell r="CZ17">
            <v>3595</v>
          </cell>
          <cell r="DA17">
            <v>92666</v>
          </cell>
          <cell r="DC17">
            <v>22441</v>
          </cell>
          <cell r="DD17">
            <v>115107</v>
          </cell>
        </row>
        <row r="18">
          <cell r="AE18">
            <v>10</v>
          </cell>
          <cell r="AF18" t="str">
            <v>CORAL</v>
          </cell>
          <cell r="AG18" t="str">
            <v>Firm</v>
          </cell>
          <cell r="AH18">
            <v>15195</v>
          </cell>
          <cell r="AI18">
            <v>394481</v>
          </cell>
          <cell r="AK18">
            <v>166792</v>
          </cell>
          <cell r="AL18">
            <v>561273</v>
          </cell>
          <cell r="AO18">
            <v>10</v>
          </cell>
          <cell r="AP18" t="str">
            <v>CORAL</v>
          </cell>
          <cell r="AQ18" t="str">
            <v>Firm</v>
          </cell>
          <cell r="AR18">
            <v>28921</v>
          </cell>
          <cell r="AS18">
            <v>558368</v>
          </cell>
          <cell r="AU18">
            <v>412324</v>
          </cell>
          <cell r="AV18">
            <v>970692</v>
          </cell>
          <cell r="AY18">
            <v>10</v>
          </cell>
          <cell r="AZ18" t="str">
            <v>CORAL</v>
          </cell>
          <cell r="BA18" t="str">
            <v>Firm</v>
          </cell>
          <cell r="BB18">
            <v>25675</v>
          </cell>
          <cell r="BC18">
            <v>858850</v>
          </cell>
          <cell r="BE18">
            <v>233707</v>
          </cell>
          <cell r="BF18">
            <v>1092557</v>
          </cell>
          <cell r="BI18">
            <v>10</v>
          </cell>
          <cell r="BJ18" t="str">
            <v>CORAL</v>
          </cell>
          <cell r="BK18" t="str">
            <v>Firm</v>
          </cell>
          <cell r="BL18">
            <v>29777</v>
          </cell>
          <cell r="BM18">
            <v>1033446</v>
          </cell>
          <cell r="BO18">
            <v>436728</v>
          </cell>
          <cell r="BP18">
            <v>1470174</v>
          </cell>
          <cell r="CW18">
            <v>10</v>
          </cell>
          <cell r="CX18" t="str">
            <v>CORAL</v>
          </cell>
          <cell r="CY18" t="str">
            <v>Firm</v>
          </cell>
          <cell r="CZ18">
            <v>26701</v>
          </cell>
          <cell r="DA18">
            <v>694831</v>
          </cell>
          <cell r="DC18">
            <v>211180</v>
          </cell>
          <cell r="DD18">
            <v>906011</v>
          </cell>
        </row>
        <row r="19">
          <cell r="AE19">
            <v>11</v>
          </cell>
          <cell r="AF19" t="str">
            <v>DUKE</v>
          </cell>
          <cell r="AG19" t="str">
            <v>Firm</v>
          </cell>
          <cell r="AL19">
            <v>0</v>
          </cell>
          <cell r="AO19">
            <v>11</v>
          </cell>
          <cell r="AP19" t="str">
            <v>DUKE</v>
          </cell>
          <cell r="AQ19" t="str">
            <v>Firm</v>
          </cell>
          <cell r="AV19">
            <v>0</v>
          </cell>
          <cell r="AY19">
            <v>11</v>
          </cell>
          <cell r="AZ19" t="str">
            <v>DUKE</v>
          </cell>
          <cell r="BA19" t="str">
            <v>Firm</v>
          </cell>
          <cell r="BF19">
            <v>0</v>
          </cell>
          <cell r="BI19">
            <v>11</v>
          </cell>
          <cell r="BJ19" t="str">
            <v>DUKE</v>
          </cell>
          <cell r="BK19" t="str">
            <v>Firm</v>
          </cell>
          <cell r="BP19">
            <v>0</v>
          </cell>
          <cell r="CW19">
            <v>11</v>
          </cell>
          <cell r="CX19" t="str">
            <v>DUKE</v>
          </cell>
          <cell r="CY19" t="str">
            <v>Firm</v>
          </cell>
          <cell r="DD19">
            <v>0</v>
          </cell>
        </row>
        <row r="20">
          <cell r="AE20">
            <v>12</v>
          </cell>
          <cell r="AF20" t="str">
            <v>ENRON</v>
          </cell>
          <cell r="AG20" t="str">
            <v>Firm</v>
          </cell>
          <cell r="AL20">
            <v>0</v>
          </cell>
          <cell r="AO20">
            <v>12</v>
          </cell>
          <cell r="AP20" t="str">
            <v>ENRON</v>
          </cell>
          <cell r="AQ20" t="str">
            <v>Firm</v>
          </cell>
          <cell r="AV20">
            <v>0</v>
          </cell>
          <cell r="AY20">
            <v>12</v>
          </cell>
          <cell r="AZ20" t="str">
            <v>ENRON</v>
          </cell>
          <cell r="BA20" t="str">
            <v>Firm</v>
          </cell>
          <cell r="BF20">
            <v>0</v>
          </cell>
          <cell r="BI20">
            <v>12</v>
          </cell>
          <cell r="BJ20" t="str">
            <v>ENRON</v>
          </cell>
          <cell r="BK20" t="str">
            <v>Firm</v>
          </cell>
          <cell r="BP20">
            <v>0</v>
          </cell>
          <cell r="CW20">
            <v>12</v>
          </cell>
          <cell r="CX20" t="str">
            <v>ENRON</v>
          </cell>
          <cell r="CY20" t="str">
            <v>Firm</v>
          </cell>
          <cell r="DD20">
            <v>0</v>
          </cell>
        </row>
        <row r="21">
          <cell r="AE21">
            <v>13</v>
          </cell>
          <cell r="AF21" t="str">
            <v>IDA</v>
          </cell>
          <cell r="AG21" t="str">
            <v>Firm</v>
          </cell>
          <cell r="AH21">
            <v>25</v>
          </cell>
          <cell r="AI21">
            <v>1068</v>
          </cell>
          <cell r="AK21">
            <v>-343</v>
          </cell>
          <cell r="AL21">
            <v>725</v>
          </cell>
          <cell r="AO21">
            <v>13</v>
          </cell>
          <cell r="AP21" t="str">
            <v>IDA</v>
          </cell>
          <cell r="AQ21" t="str">
            <v>Firm</v>
          </cell>
          <cell r="AV21">
            <v>0</v>
          </cell>
          <cell r="AY21">
            <v>13</v>
          </cell>
          <cell r="AZ21" t="str">
            <v>IDA</v>
          </cell>
          <cell r="BA21" t="str">
            <v>Firm</v>
          </cell>
          <cell r="BF21">
            <v>0</v>
          </cell>
          <cell r="BI21">
            <v>13</v>
          </cell>
          <cell r="BJ21" t="str">
            <v>IDA</v>
          </cell>
          <cell r="BK21" t="str">
            <v>Firm</v>
          </cell>
          <cell r="BP21">
            <v>0</v>
          </cell>
          <cell r="CW21">
            <v>13</v>
          </cell>
          <cell r="CX21" t="str">
            <v>IDA</v>
          </cell>
          <cell r="CY21" t="str">
            <v>Firm</v>
          </cell>
          <cell r="DD21">
            <v>0</v>
          </cell>
        </row>
        <row r="22">
          <cell r="AE22">
            <v>14</v>
          </cell>
          <cell r="AF22" t="str">
            <v>IID</v>
          </cell>
          <cell r="AG22" t="str">
            <v>Firm</v>
          </cell>
          <cell r="AL22">
            <v>0</v>
          </cell>
          <cell r="AO22">
            <v>14</v>
          </cell>
          <cell r="AP22" t="str">
            <v>IID</v>
          </cell>
          <cell r="AQ22" t="str">
            <v>Firm</v>
          </cell>
          <cell r="AR22">
            <v>2400</v>
          </cell>
          <cell r="AS22">
            <v>74405</v>
          </cell>
          <cell r="AU22">
            <v>62395</v>
          </cell>
          <cell r="AV22">
            <v>136800</v>
          </cell>
          <cell r="AY22">
            <v>14</v>
          </cell>
          <cell r="AZ22" t="str">
            <v>IID</v>
          </cell>
          <cell r="BA22" t="str">
            <v>Firm</v>
          </cell>
          <cell r="BF22">
            <v>0</v>
          </cell>
          <cell r="BI22">
            <v>14</v>
          </cell>
          <cell r="BJ22" t="str">
            <v>IID</v>
          </cell>
          <cell r="BK22" t="str">
            <v>Firm</v>
          </cell>
          <cell r="BL22">
            <v>6800</v>
          </cell>
          <cell r="BM22">
            <v>364514</v>
          </cell>
          <cell r="BO22">
            <v>93418</v>
          </cell>
          <cell r="BP22">
            <v>457932</v>
          </cell>
          <cell r="CW22">
            <v>14</v>
          </cell>
          <cell r="CX22" t="str">
            <v>IID</v>
          </cell>
          <cell r="CY22" t="str">
            <v>Firm</v>
          </cell>
          <cell r="DD22">
            <v>0</v>
          </cell>
        </row>
        <row r="23">
          <cell r="AE23">
            <v>15</v>
          </cell>
          <cell r="AF23" t="str">
            <v>LADWP</v>
          </cell>
          <cell r="AG23" t="str">
            <v>Firm</v>
          </cell>
          <cell r="AL23">
            <v>0</v>
          </cell>
          <cell r="AO23">
            <v>15</v>
          </cell>
          <cell r="AP23" t="str">
            <v>LADWP</v>
          </cell>
          <cell r="AQ23" t="str">
            <v>Firm</v>
          </cell>
          <cell r="AR23">
            <v>1400</v>
          </cell>
          <cell r="AS23">
            <v>37519</v>
          </cell>
          <cell r="AU23">
            <v>12379</v>
          </cell>
          <cell r="AV23">
            <v>49898</v>
          </cell>
          <cell r="AY23">
            <v>15</v>
          </cell>
          <cell r="AZ23" t="str">
            <v>LADWP</v>
          </cell>
          <cell r="BA23" t="str">
            <v>Firm</v>
          </cell>
          <cell r="BB23">
            <v>400</v>
          </cell>
          <cell r="BC23">
            <v>3050</v>
          </cell>
          <cell r="BE23">
            <v>3250</v>
          </cell>
          <cell r="BF23">
            <v>6300</v>
          </cell>
          <cell r="BI23">
            <v>15</v>
          </cell>
          <cell r="BJ23" t="str">
            <v>LADWP</v>
          </cell>
          <cell r="BK23" t="str">
            <v>Firm</v>
          </cell>
          <cell r="BP23">
            <v>0</v>
          </cell>
          <cell r="CW23">
            <v>15</v>
          </cell>
          <cell r="CX23" t="str">
            <v>LADWP</v>
          </cell>
          <cell r="CY23" t="str">
            <v>Firm</v>
          </cell>
          <cell r="DD23">
            <v>0</v>
          </cell>
        </row>
        <row r="24">
          <cell r="AE24">
            <v>16</v>
          </cell>
          <cell r="AF24" t="str">
            <v>MIECO</v>
          </cell>
          <cell r="AG24" t="str">
            <v>Firm</v>
          </cell>
          <cell r="AL24">
            <v>0</v>
          </cell>
          <cell r="AO24">
            <v>16</v>
          </cell>
          <cell r="AP24" t="str">
            <v>MIECO</v>
          </cell>
          <cell r="AQ24" t="str">
            <v>Firm</v>
          </cell>
          <cell r="AR24">
            <v>400</v>
          </cell>
          <cell r="AS24">
            <v>14167</v>
          </cell>
          <cell r="AU24">
            <v>1933</v>
          </cell>
          <cell r="AV24">
            <v>16100</v>
          </cell>
          <cell r="AY24">
            <v>16</v>
          </cell>
          <cell r="AZ24" t="str">
            <v>MIECO</v>
          </cell>
          <cell r="BA24" t="str">
            <v>Firm</v>
          </cell>
          <cell r="BB24">
            <v>200</v>
          </cell>
          <cell r="BC24">
            <v>3674</v>
          </cell>
          <cell r="BE24">
            <v>3026</v>
          </cell>
          <cell r="BF24">
            <v>6700</v>
          </cell>
          <cell r="BI24">
            <v>16</v>
          </cell>
          <cell r="BJ24" t="str">
            <v>MIECO</v>
          </cell>
          <cell r="BK24" t="str">
            <v>Firm</v>
          </cell>
          <cell r="BL24">
            <v>600</v>
          </cell>
          <cell r="BM24">
            <v>9869</v>
          </cell>
          <cell r="BO24">
            <v>9731</v>
          </cell>
          <cell r="BP24">
            <v>19600</v>
          </cell>
          <cell r="CW24">
            <v>16</v>
          </cell>
          <cell r="CX24" t="str">
            <v>MIECO</v>
          </cell>
          <cell r="CY24" t="str">
            <v>Firm</v>
          </cell>
          <cell r="CZ24">
            <v>800</v>
          </cell>
          <cell r="DA24">
            <v>16621</v>
          </cell>
          <cell r="DC24">
            <v>4579</v>
          </cell>
          <cell r="DD24">
            <v>21200</v>
          </cell>
        </row>
        <row r="25">
          <cell r="AE25">
            <v>17</v>
          </cell>
          <cell r="AF25" t="str">
            <v>MIRANT</v>
          </cell>
          <cell r="AG25" t="str">
            <v>Firm</v>
          </cell>
          <cell r="AH25">
            <v>900</v>
          </cell>
          <cell r="AI25">
            <v>39451</v>
          </cell>
          <cell r="AK25">
            <v>949</v>
          </cell>
          <cell r="AL25">
            <v>40400</v>
          </cell>
          <cell r="AO25">
            <v>17</v>
          </cell>
          <cell r="AP25" t="str">
            <v>MIRANT</v>
          </cell>
          <cell r="AQ25" t="str">
            <v>Firm</v>
          </cell>
          <cell r="AR25">
            <v>2945</v>
          </cell>
          <cell r="AS25">
            <v>66567</v>
          </cell>
          <cell r="AU25">
            <v>30898</v>
          </cell>
          <cell r="AV25">
            <v>97465</v>
          </cell>
          <cell r="AY25">
            <v>17</v>
          </cell>
          <cell r="AZ25" t="str">
            <v>MIRANT</v>
          </cell>
          <cell r="BA25" t="str">
            <v>Firm</v>
          </cell>
          <cell r="BB25">
            <v>490</v>
          </cell>
          <cell r="BC25">
            <v>6976</v>
          </cell>
          <cell r="BE25">
            <v>1569</v>
          </cell>
          <cell r="BF25">
            <v>8545</v>
          </cell>
          <cell r="BI25">
            <v>17</v>
          </cell>
          <cell r="BJ25" t="str">
            <v>MIRANT</v>
          </cell>
          <cell r="BK25" t="str">
            <v>Firm</v>
          </cell>
          <cell r="BP25">
            <v>0</v>
          </cell>
          <cell r="CW25">
            <v>17</v>
          </cell>
          <cell r="CX25" t="str">
            <v>MIRANT</v>
          </cell>
          <cell r="CY25" t="str">
            <v>Firm</v>
          </cell>
          <cell r="DD25">
            <v>0</v>
          </cell>
        </row>
        <row r="26">
          <cell r="AE26">
            <v>18</v>
          </cell>
          <cell r="AF26" t="str">
            <v>MORGAN</v>
          </cell>
          <cell r="AG26" t="str">
            <v>Firm</v>
          </cell>
          <cell r="AH26">
            <v>24626</v>
          </cell>
          <cell r="AI26">
            <v>842089</v>
          </cell>
          <cell r="AK26">
            <v>84346</v>
          </cell>
          <cell r="AL26">
            <v>926435</v>
          </cell>
          <cell r="AO26">
            <v>18</v>
          </cell>
          <cell r="AP26" t="str">
            <v>MORGAN</v>
          </cell>
          <cell r="AQ26" t="str">
            <v>Firm</v>
          </cell>
          <cell r="AR26">
            <v>28520</v>
          </cell>
          <cell r="AS26">
            <v>899969</v>
          </cell>
          <cell r="AU26">
            <v>103071</v>
          </cell>
          <cell r="AV26">
            <v>1003040</v>
          </cell>
          <cell r="AY26">
            <v>18</v>
          </cell>
          <cell r="AZ26" t="str">
            <v>MORGAN</v>
          </cell>
          <cell r="BA26" t="str">
            <v>Firm</v>
          </cell>
          <cell r="BB26">
            <v>32456</v>
          </cell>
          <cell r="BC26">
            <v>1124794</v>
          </cell>
          <cell r="BE26">
            <v>162968</v>
          </cell>
          <cell r="BF26">
            <v>1287762</v>
          </cell>
          <cell r="BI26">
            <v>18</v>
          </cell>
          <cell r="BJ26" t="str">
            <v>MORGAN</v>
          </cell>
          <cell r="BK26" t="str">
            <v>Firm</v>
          </cell>
          <cell r="BL26">
            <v>29905</v>
          </cell>
          <cell r="BM26">
            <v>1077144</v>
          </cell>
          <cell r="BO26">
            <v>384162</v>
          </cell>
          <cell r="BP26">
            <v>1461306</v>
          </cell>
          <cell r="CW26">
            <v>18</v>
          </cell>
          <cell r="CX26" t="str">
            <v>MORGAN</v>
          </cell>
          <cell r="CY26" t="str">
            <v>Firm</v>
          </cell>
          <cell r="CZ26">
            <v>9651</v>
          </cell>
          <cell r="DA26">
            <v>301540</v>
          </cell>
          <cell r="DC26">
            <v>39646</v>
          </cell>
          <cell r="DD26">
            <v>341186</v>
          </cell>
        </row>
        <row r="27">
          <cell r="AE27">
            <v>19</v>
          </cell>
          <cell r="AF27" t="str">
            <v>PACIFICORP</v>
          </cell>
          <cell r="AG27" t="str">
            <v>Firm</v>
          </cell>
          <cell r="AL27">
            <v>0</v>
          </cell>
          <cell r="AO27">
            <v>19</v>
          </cell>
          <cell r="AP27" t="str">
            <v>PACIFICORP</v>
          </cell>
          <cell r="AQ27" t="str">
            <v>Firm</v>
          </cell>
          <cell r="AV27">
            <v>0</v>
          </cell>
          <cell r="AY27">
            <v>19</v>
          </cell>
          <cell r="AZ27" t="str">
            <v>PACIFICORP</v>
          </cell>
          <cell r="BA27" t="str">
            <v>Firm</v>
          </cell>
          <cell r="BF27">
            <v>0</v>
          </cell>
          <cell r="BI27">
            <v>19</v>
          </cell>
          <cell r="BJ27" t="str">
            <v>PACIFICORP</v>
          </cell>
          <cell r="BK27" t="str">
            <v>Firm</v>
          </cell>
          <cell r="BP27">
            <v>0</v>
          </cell>
          <cell r="CW27">
            <v>19</v>
          </cell>
          <cell r="CX27" t="str">
            <v>PACIFICORP</v>
          </cell>
          <cell r="CY27" t="str">
            <v>Firm</v>
          </cell>
          <cell r="CZ27">
            <v>800</v>
          </cell>
          <cell r="DA27">
            <v>22869</v>
          </cell>
          <cell r="DC27">
            <v>3431</v>
          </cell>
          <cell r="DD27">
            <v>26300</v>
          </cell>
        </row>
        <row r="28">
          <cell r="AE28">
            <v>20</v>
          </cell>
          <cell r="AF28" t="str">
            <v>PINWEST</v>
          </cell>
          <cell r="AG28" t="str">
            <v>Firm</v>
          </cell>
          <cell r="AH28">
            <v>25</v>
          </cell>
          <cell r="AI28">
            <v>1068</v>
          </cell>
          <cell r="AK28">
            <v>-368</v>
          </cell>
          <cell r="AL28">
            <v>700</v>
          </cell>
          <cell r="AO28">
            <v>20</v>
          </cell>
          <cell r="AP28" t="str">
            <v>PINWEST</v>
          </cell>
          <cell r="AQ28" t="str">
            <v>Firm</v>
          </cell>
          <cell r="AV28">
            <v>0</v>
          </cell>
          <cell r="AY28">
            <v>20</v>
          </cell>
          <cell r="AZ28" t="str">
            <v>PINWEST</v>
          </cell>
          <cell r="BA28" t="str">
            <v>Firm</v>
          </cell>
          <cell r="BF28">
            <v>0</v>
          </cell>
          <cell r="BI28">
            <v>20</v>
          </cell>
          <cell r="BJ28" t="str">
            <v>PINWEST</v>
          </cell>
          <cell r="BK28" t="str">
            <v>Firm</v>
          </cell>
          <cell r="BP28">
            <v>0</v>
          </cell>
          <cell r="CW28">
            <v>20</v>
          </cell>
          <cell r="CX28" t="str">
            <v>PINWEST</v>
          </cell>
          <cell r="CY28" t="str">
            <v>Firm</v>
          </cell>
          <cell r="DD28">
            <v>0</v>
          </cell>
        </row>
        <row r="29">
          <cell r="AE29">
            <v>21</v>
          </cell>
          <cell r="AF29" t="str">
            <v>PNM</v>
          </cell>
          <cell r="AG29" t="str">
            <v>Firm</v>
          </cell>
          <cell r="AH29">
            <v>6865</v>
          </cell>
          <cell r="AI29">
            <v>285535</v>
          </cell>
          <cell r="AJ29">
            <v>34</v>
          </cell>
          <cell r="AK29">
            <v>3496</v>
          </cell>
          <cell r="AL29">
            <v>289065</v>
          </cell>
          <cell r="AO29">
            <v>21</v>
          </cell>
          <cell r="AP29" t="str">
            <v>PNM</v>
          </cell>
          <cell r="AQ29" t="str">
            <v>Firm</v>
          </cell>
          <cell r="AR29">
            <v>14375</v>
          </cell>
          <cell r="AS29">
            <v>632730</v>
          </cell>
          <cell r="AT29">
            <v>34</v>
          </cell>
          <cell r="AU29">
            <v>3052</v>
          </cell>
          <cell r="AV29">
            <v>635816</v>
          </cell>
          <cell r="AY29">
            <v>21</v>
          </cell>
          <cell r="AZ29" t="str">
            <v>PNM</v>
          </cell>
          <cell r="BA29" t="str">
            <v>Firm</v>
          </cell>
          <cell r="BB29">
            <v>16910</v>
          </cell>
          <cell r="BC29">
            <v>856450</v>
          </cell>
          <cell r="BE29">
            <v>5627</v>
          </cell>
          <cell r="BF29">
            <v>862077</v>
          </cell>
          <cell r="BI29">
            <v>21</v>
          </cell>
          <cell r="BJ29" t="str">
            <v>PNM</v>
          </cell>
          <cell r="BK29" t="str">
            <v>Firm</v>
          </cell>
          <cell r="BL29">
            <v>17862</v>
          </cell>
          <cell r="BM29">
            <v>1050258</v>
          </cell>
          <cell r="BN29">
            <v>52</v>
          </cell>
          <cell r="BO29">
            <v>17709</v>
          </cell>
          <cell r="BP29">
            <v>1068019</v>
          </cell>
          <cell r="CW29">
            <v>21</v>
          </cell>
          <cell r="CX29" t="str">
            <v>PNM</v>
          </cell>
          <cell r="CY29" t="str">
            <v>Firm</v>
          </cell>
          <cell r="CZ29">
            <v>7640</v>
          </cell>
          <cell r="DA29">
            <v>252175</v>
          </cell>
          <cell r="DC29">
            <v>5590</v>
          </cell>
          <cell r="DD29">
            <v>257765</v>
          </cell>
        </row>
        <row r="30">
          <cell r="AE30">
            <v>22</v>
          </cell>
          <cell r="AF30" t="str">
            <v>POWERX</v>
          </cell>
          <cell r="AG30" t="str">
            <v>Firm</v>
          </cell>
          <cell r="AH30">
            <v>1325</v>
          </cell>
          <cell r="AI30">
            <v>26868</v>
          </cell>
          <cell r="AK30">
            <v>107</v>
          </cell>
          <cell r="AL30">
            <v>26975</v>
          </cell>
          <cell r="AO30">
            <v>22</v>
          </cell>
          <cell r="AP30" t="str">
            <v>POWERX</v>
          </cell>
          <cell r="AQ30" t="str">
            <v>Firm</v>
          </cell>
          <cell r="AR30">
            <v>2369</v>
          </cell>
          <cell r="AS30">
            <v>53001</v>
          </cell>
          <cell r="AU30">
            <v>-14305</v>
          </cell>
          <cell r="AV30">
            <v>38696</v>
          </cell>
          <cell r="AY30">
            <v>22</v>
          </cell>
          <cell r="AZ30" t="str">
            <v>POWERX</v>
          </cell>
          <cell r="BA30" t="str">
            <v>Firm</v>
          </cell>
          <cell r="BB30">
            <v>255</v>
          </cell>
          <cell r="BC30">
            <v>5892</v>
          </cell>
          <cell r="BE30">
            <v>-2592</v>
          </cell>
          <cell r="BF30">
            <v>3300</v>
          </cell>
          <cell r="BI30">
            <v>22</v>
          </cell>
          <cell r="BJ30" t="str">
            <v>POWERX</v>
          </cell>
          <cell r="BK30" t="str">
            <v>Firm</v>
          </cell>
          <cell r="BL30">
            <v>495</v>
          </cell>
          <cell r="BM30">
            <v>14070</v>
          </cell>
          <cell r="BO30">
            <v>-1330</v>
          </cell>
          <cell r="BP30">
            <v>12740</v>
          </cell>
          <cell r="CW30">
            <v>22</v>
          </cell>
          <cell r="CX30" t="str">
            <v>POWERX</v>
          </cell>
          <cell r="CY30" t="str">
            <v>Firm</v>
          </cell>
          <cell r="CZ30">
            <v>2694</v>
          </cell>
          <cell r="DA30">
            <v>51433</v>
          </cell>
          <cell r="DC30">
            <v>12206</v>
          </cell>
          <cell r="DD30">
            <v>63639</v>
          </cell>
        </row>
        <row r="31">
          <cell r="AE31">
            <v>23</v>
          </cell>
          <cell r="AF31" t="str">
            <v>PPM</v>
          </cell>
          <cell r="AG31" t="str">
            <v>Firm</v>
          </cell>
          <cell r="AL31">
            <v>0</v>
          </cell>
          <cell r="AO31">
            <v>23</v>
          </cell>
          <cell r="AP31" t="str">
            <v>PPM</v>
          </cell>
          <cell r="AQ31" t="str">
            <v>Firm</v>
          </cell>
          <cell r="AV31">
            <v>0</v>
          </cell>
          <cell r="AY31">
            <v>23</v>
          </cell>
          <cell r="AZ31" t="str">
            <v>PPM</v>
          </cell>
          <cell r="BA31" t="str">
            <v>Firm</v>
          </cell>
          <cell r="BF31">
            <v>0</v>
          </cell>
          <cell r="BI31">
            <v>23</v>
          </cell>
          <cell r="BJ31" t="str">
            <v>PPM</v>
          </cell>
          <cell r="BK31" t="str">
            <v>Firm</v>
          </cell>
          <cell r="BP31">
            <v>0</v>
          </cell>
          <cell r="CW31">
            <v>23</v>
          </cell>
          <cell r="CX31" t="str">
            <v>PPM</v>
          </cell>
          <cell r="CY31" t="str">
            <v>Firm</v>
          </cell>
          <cell r="DD31">
            <v>0</v>
          </cell>
        </row>
        <row r="32">
          <cell r="AE32">
            <v>24</v>
          </cell>
          <cell r="AF32" t="str">
            <v>PSCO</v>
          </cell>
          <cell r="AG32" t="str">
            <v>Firm</v>
          </cell>
          <cell r="AH32">
            <v>6126</v>
          </cell>
          <cell r="AI32">
            <v>246141</v>
          </cell>
          <cell r="AK32">
            <v>4861</v>
          </cell>
          <cell r="AL32">
            <v>251002</v>
          </cell>
          <cell r="AO32">
            <v>24</v>
          </cell>
          <cell r="AP32" t="str">
            <v>PSCO</v>
          </cell>
          <cell r="AQ32" t="str">
            <v>Firm</v>
          </cell>
          <cell r="AR32">
            <v>1281</v>
          </cell>
          <cell r="AS32">
            <v>58120</v>
          </cell>
          <cell r="AU32">
            <v>5280</v>
          </cell>
          <cell r="AV32">
            <v>63400</v>
          </cell>
          <cell r="AY32">
            <v>24</v>
          </cell>
          <cell r="AZ32" t="str">
            <v>PSCO</v>
          </cell>
          <cell r="BA32" t="str">
            <v>Firm</v>
          </cell>
          <cell r="BB32">
            <v>1800</v>
          </cell>
          <cell r="BC32">
            <v>53200</v>
          </cell>
          <cell r="BE32">
            <v>3500</v>
          </cell>
          <cell r="BF32">
            <v>56700</v>
          </cell>
          <cell r="BI32">
            <v>24</v>
          </cell>
          <cell r="BJ32" t="str">
            <v>PSCO</v>
          </cell>
          <cell r="BK32" t="str">
            <v>Firm</v>
          </cell>
          <cell r="BL32">
            <v>852</v>
          </cell>
          <cell r="BM32">
            <v>36266</v>
          </cell>
          <cell r="BO32">
            <v>3421</v>
          </cell>
          <cell r="BP32">
            <v>39687</v>
          </cell>
          <cell r="CW32">
            <v>24</v>
          </cell>
          <cell r="CX32" t="str">
            <v>PSCO</v>
          </cell>
          <cell r="CY32" t="str">
            <v>Firm</v>
          </cell>
          <cell r="CZ32">
            <v>1600</v>
          </cell>
          <cell r="DA32">
            <v>50571</v>
          </cell>
          <cell r="DC32">
            <v>7729</v>
          </cell>
          <cell r="DD32">
            <v>58300</v>
          </cell>
        </row>
        <row r="33">
          <cell r="AE33">
            <v>25</v>
          </cell>
          <cell r="AF33" t="str">
            <v>SCE</v>
          </cell>
          <cell r="AG33" t="str">
            <v>Firm</v>
          </cell>
          <cell r="AH33">
            <v>340</v>
          </cell>
          <cell r="AI33">
            <v>11186</v>
          </cell>
          <cell r="AK33">
            <v>4824</v>
          </cell>
          <cell r="AL33">
            <v>16010</v>
          </cell>
          <cell r="AO33">
            <v>25</v>
          </cell>
          <cell r="AP33" t="str">
            <v>SCE</v>
          </cell>
          <cell r="AQ33" t="str">
            <v>Firm</v>
          </cell>
          <cell r="AR33">
            <v>805</v>
          </cell>
          <cell r="AS33">
            <v>24656</v>
          </cell>
          <cell r="AU33">
            <v>9654</v>
          </cell>
          <cell r="AV33">
            <v>34310</v>
          </cell>
          <cell r="AY33">
            <v>25</v>
          </cell>
          <cell r="AZ33" t="str">
            <v>SCE</v>
          </cell>
          <cell r="BA33" t="str">
            <v>Firm</v>
          </cell>
          <cell r="BB33">
            <v>50</v>
          </cell>
          <cell r="BC33">
            <v>2207</v>
          </cell>
          <cell r="BE33">
            <v>293</v>
          </cell>
          <cell r="BF33">
            <v>2500</v>
          </cell>
          <cell r="BI33">
            <v>25</v>
          </cell>
          <cell r="BJ33" t="str">
            <v>SCE</v>
          </cell>
          <cell r="BK33" t="str">
            <v>Firm</v>
          </cell>
          <cell r="BL33">
            <v>60</v>
          </cell>
          <cell r="BM33">
            <v>2831</v>
          </cell>
          <cell r="BO33">
            <v>649</v>
          </cell>
          <cell r="BP33">
            <v>3480</v>
          </cell>
          <cell r="CW33">
            <v>25</v>
          </cell>
          <cell r="CX33" t="str">
            <v>SCE</v>
          </cell>
          <cell r="CY33" t="str">
            <v>Firm</v>
          </cell>
          <cell r="DD33">
            <v>0</v>
          </cell>
        </row>
        <row r="34">
          <cell r="AE34">
            <v>26</v>
          </cell>
          <cell r="AF34" t="str">
            <v>SDGE</v>
          </cell>
          <cell r="AG34" t="str">
            <v>Firm</v>
          </cell>
          <cell r="AH34">
            <v>1030</v>
          </cell>
          <cell r="AI34">
            <v>25872</v>
          </cell>
          <cell r="AK34">
            <v>9198</v>
          </cell>
          <cell r="AL34">
            <v>35070</v>
          </cell>
          <cell r="AO34">
            <v>26</v>
          </cell>
          <cell r="AP34" t="str">
            <v>SDGE</v>
          </cell>
          <cell r="AQ34" t="str">
            <v>Firm</v>
          </cell>
          <cell r="AR34">
            <v>665</v>
          </cell>
          <cell r="AS34">
            <v>9717</v>
          </cell>
          <cell r="AU34">
            <v>10134</v>
          </cell>
          <cell r="AV34">
            <v>19851</v>
          </cell>
          <cell r="AY34">
            <v>26</v>
          </cell>
          <cell r="AZ34" t="str">
            <v>SDGE</v>
          </cell>
          <cell r="BA34" t="str">
            <v>Firm</v>
          </cell>
          <cell r="BB34">
            <v>1680</v>
          </cell>
          <cell r="BC34">
            <v>48827</v>
          </cell>
          <cell r="BE34">
            <v>15411</v>
          </cell>
          <cell r="BF34">
            <v>64238</v>
          </cell>
          <cell r="BI34">
            <v>26</v>
          </cell>
          <cell r="BJ34" t="str">
            <v>SDGE</v>
          </cell>
          <cell r="BK34" t="str">
            <v>Firm</v>
          </cell>
          <cell r="BL34">
            <v>25</v>
          </cell>
          <cell r="BM34">
            <v>621</v>
          </cell>
          <cell r="BO34">
            <v>542</v>
          </cell>
          <cell r="BP34">
            <v>1163</v>
          </cell>
          <cell r="CW34">
            <v>26</v>
          </cell>
          <cell r="CX34" t="str">
            <v>SDGE</v>
          </cell>
          <cell r="CY34" t="str">
            <v>Firm</v>
          </cell>
          <cell r="CZ34">
            <v>810</v>
          </cell>
          <cell r="DA34">
            <v>21116</v>
          </cell>
          <cell r="DC34">
            <v>3404</v>
          </cell>
          <cell r="DD34">
            <v>24520</v>
          </cell>
        </row>
        <row r="35">
          <cell r="AE35">
            <v>27</v>
          </cell>
          <cell r="AF35" t="str">
            <v>SEMPRA</v>
          </cell>
          <cell r="AG35" t="str">
            <v>Firm</v>
          </cell>
          <cell r="AH35">
            <v>11127</v>
          </cell>
          <cell r="AI35">
            <v>247708</v>
          </cell>
          <cell r="AK35">
            <v>83915</v>
          </cell>
          <cell r="AL35">
            <v>331623</v>
          </cell>
          <cell r="AO35">
            <v>27</v>
          </cell>
          <cell r="AP35" t="str">
            <v>SEMPRA</v>
          </cell>
          <cell r="AQ35" t="str">
            <v>Firm</v>
          </cell>
          <cell r="AR35">
            <v>10706</v>
          </cell>
          <cell r="AS35">
            <v>181763</v>
          </cell>
          <cell r="AU35">
            <v>79300</v>
          </cell>
          <cell r="AV35">
            <v>261063</v>
          </cell>
          <cell r="AY35">
            <v>27</v>
          </cell>
          <cell r="AZ35" t="str">
            <v>SEMPRA</v>
          </cell>
          <cell r="BA35" t="str">
            <v>Firm</v>
          </cell>
          <cell r="BB35">
            <v>10580</v>
          </cell>
          <cell r="BC35">
            <v>314308</v>
          </cell>
          <cell r="BE35">
            <v>20532</v>
          </cell>
          <cell r="BF35">
            <v>334840</v>
          </cell>
          <cell r="BI35">
            <v>27</v>
          </cell>
          <cell r="BJ35" t="str">
            <v>SEMPRA</v>
          </cell>
          <cell r="BK35" t="str">
            <v>Firm</v>
          </cell>
          <cell r="BL35">
            <v>3867</v>
          </cell>
          <cell r="BM35">
            <v>106183</v>
          </cell>
          <cell r="BO35">
            <v>43611</v>
          </cell>
          <cell r="BP35">
            <v>149794</v>
          </cell>
          <cell r="CW35">
            <v>27</v>
          </cell>
          <cell r="CX35" t="str">
            <v>SEMPRA</v>
          </cell>
          <cell r="CY35" t="str">
            <v>Firm</v>
          </cell>
          <cell r="CZ35">
            <v>3074</v>
          </cell>
          <cell r="DA35">
            <v>52575</v>
          </cell>
          <cell r="DC35">
            <v>30481</v>
          </cell>
          <cell r="DD35">
            <v>83056</v>
          </cell>
        </row>
        <row r="36">
          <cell r="AE36">
            <v>28</v>
          </cell>
          <cell r="AF36" t="str">
            <v>SPS</v>
          </cell>
          <cell r="AG36" t="str">
            <v>Firm</v>
          </cell>
          <cell r="AL36">
            <v>0</v>
          </cell>
          <cell r="AO36">
            <v>28</v>
          </cell>
          <cell r="AP36" t="str">
            <v>SPS</v>
          </cell>
          <cell r="AQ36" t="str">
            <v>Firm</v>
          </cell>
          <cell r="AV36">
            <v>0</v>
          </cell>
          <cell r="AY36">
            <v>28</v>
          </cell>
          <cell r="AZ36" t="str">
            <v>SPS</v>
          </cell>
          <cell r="BA36" t="str">
            <v>Firm</v>
          </cell>
          <cell r="BB36">
            <v>50</v>
          </cell>
          <cell r="BC36">
            <v>1281</v>
          </cell>
          <cell r="BE36">
            <v>619</v>
          </cell>
          <cell r="BF36">
            <v>1900</v>
          </cell>
          <cell r="BI36">
            <v>28</v>
          </cell>
          <cell r="BJ36" t="str">
            <v>SPS</v>
          </cell>
          <cell r="BK36" t="str">
            <v>Firm</v>
          </cell>
          <cell r="BP36">
            <v>0</v>
          </cell>
          <cell r="CW36">
            <v>28</v>
          </cell>
          <cell r="CX36" t="str">
            <v>SPS</v>
          </cell>
          <cell r="CY36" t="str">
            <v>Firm</v>
          </cell>
          <cell r="CZ36">
            <v>800</v>
          </cell>
          <cell r="DA36">
            <v>26869</v>
          </cell>
          <cell r="DC36">
            <v>3931</v>
          </cell>
          <cell r="DD36">
            <v>30800</v>
          </cell>
        </row>
        <row r="37">
          <cell r="AE37">
            <v>29</v>
          </cell>
          <cell r="AF37" t="str">
            <v>SRP</v>
          </cell>
          <cell r="AG37" t="str">
            <v>Firm</v>
          </cell>
          <cell r="AL37">
            <v>0</v>
          </cell>
          <cell r="AO37">
            <v>29</v>
          </cell>
          <cell r="AP37" t="str">
            <v>SRP</v>
          </cell>
          <cell r="AQ37" t="str">
            <v>Firm</v>
          </cell>
          <cell r="AR37">
            <v>4850</v>
          </cell>
          <cell r="AS37">
            <v>179308</v>
          </cell>
          <cell r="AU37">
            <v>37580</v>
          </cell>
          <cell r="AV37">
            <v>216888</v>
          </cell>
          <cell r="AY37">
            <v>29</v>
          </cell>
          <cell r="AZ37" t="str">
            <v>SRP</v>
          </cell>
          <cell r="BA37" t="str">
            <v>Firm</v>
          </cell>
          <cell r="BB37">
            <v>11800</v>
          </cell>
          <cell r="BC37">
            <v>320739</v>
          </cell>
          <cell r="BE37">
            <v>109889</v>
          </cell>
          <cell r="BF37">
            <v>430628</v>
          </cell>
          <cell r="BI37">
            <v>29</v>
          </cell>
          <cell r="BJ37" t="str">
            <v>SRP</v>
          </cell>
          <cell r="BK37" t="str">
            <v>Firm</v>
          </cell>
          <cell r="BL37">
            <v>4450</v>
          </cell>
          <cell r="BM37">
            <v>182677</v>
          </cell>
          <cell r="BO37">
            <v>77447</v>
          </cell>
          <cell r="BP37">
            <v>260124</v>
          </cell>
          <cell r="CW37">
            <v>29</v>
          </cell>
          <cell r="CX37" t="str">
            <v>SRP</v>
          </cell>
          <cell r="CY37" t="str">
            <v>Firm</v>
          </cell>
          <cell r="CZ37">
            <v>2100</v>
          </cell>
          <cell r="DA37">
            <v>68315</v>
          </cell>
          <cell r="DC37">
            <v>7955</v>
          </cell>
          <cell r="DD37">
            <v>76270</v>
          </cell>
        </row>
        <row r="38">
          <cell r="AE38">
            <v>30</v>
          </cell>
          <cell r="AF38" t="str">
            <v>TRANSALTA</v>
          </cell>
          <cell r="AG38" t="str">
            <v>Firm</v>
          </cell>
          <cell r="AL38">
            <v>0</v>
          </cell>
          <cell r="AO38">
            <v>30</v>
          </cell>
          <cell r="AP38" t="str">
            <v>TRANSALTA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TRANSALTA</v>
          </cell>
          <cell r="BA38" t="str">
            <v>Firm</v>
          </cell>
          <cell r="BF38">
            <v>0</v>
          </cell>
          <cell r="BI38">
            <v>30</v>
          </cell>
          <cell r="BJ38" t="str">
            <v>TRANSALTA</v>
          </cell>
          <cell r="BK38" t="str">
            <v>Firm</v>
          </cell>
          <cell r="BP38">
            <v>0</v>
          </cell>
          <cell r="CW38">
            <v>30</v>
          </cell>
          <cell r="CX38" t="str">
            <v>TRANSALTA</v>
          </cell>
          <cell r="CY38" t="str">
            <v>Firm</v>
          </cell>
          <cell r="CZ38">
            <v>1200</v>
          </cell>
          <cell r="DA38">
            <v>37346</v>
          </cell>
          <cell r="DC38">
            <v>8354</v>
          </cell>
          <cell r="DD38">
            <v>45700</v>
          </cell>
        </row>
        <row r="39">
          <cell r="AE39">
            <v>31</v>
          </cell>
          <cell r="AF39" t="str">
            <v>TRISTATE</v>
          </cell>
          <cell r="AG39" t="str">
            <v>Firm</v>
          </cell>
          <cell r="AL39">
            <v>0</v>
          </cell>
          <cell r="AO39">
            <v>31</v>
          </cell>
          <cell r="AP39" t="str">
            <v>TRISTATE</v>
          </cell>
          <cell r="AQ39" t="str">
            <v>Firm</v>
          </cell>
          <cell r="AR39">
            <v>6725</v>
          </cell>
          <cell r="AS39">
            <v>150088</v>
          </cell>
          <cell r="AT39">
            <v>20250</v>
          </cell>
          <cell r="AU39">
            <v>43585</v>
          </cell>
          <cell r="AV39">
            <v>213923</v>
          </cell>
          <cell r="AY39">
            <v>31</v>
          </cell>
          <cell r="AZ39" t="str">
            <v>TRISTATE</v>
          </cell>
          <cell r="BA39" t="str">
            <v>Firm</v>
          </cell>
          <cell r="BB39">
            <v>152</v>
          </cell>
          <cell r="BC39">
            <v>7258</v>
          </cell>
          <cell r="BE39">
            <v>683</v>
          </cell>
          <cell r="BF39">
            <v>7941</v>
          </cell>
          <cell r="BI39">
            <v>31</v>
          </cell>
          <cell r="BJ39" t="str">
            <v>TRISTATE</v>
          </cell>
          <cell r="BK39" t="str">
            <v>Firm</v>
          </cell>
          <cell r="BP39">
            <v>0</v>
          </cell>
          <cell r="CW39">
            <v>31</v>
          </cell>
          <cell r="CX39" t="str">
            <v>TRISTATE</v>
          </cell>
          <cell r="CY39" t="str">
            <v>Firm</v>
          </cell>
          <cell r="CZ39">
            <v>18085</v>
          </cell>
          <cell r="DA39">
            <v>504760</v>
          </cell>
          <cell r="DC39">
            <v>115806</v>
          </cell>
          <cell r="DD39">
            <v>620566</v>
          </cell>
        </row>
        <row r="40">
          <cell r="AE40">
            <v>32</v>
          </cell>
          <cell r="AF40" t="str">
            <v>WAPA</v>
          </cell>
          <cell r="AG40" t="str">
            <v>Firm</v>
          </cell>
          <cell r="AL40">
            <v>0</v>
          </cell>
          <cell r="AO40">
            <v>32</v>
          </cell>
          <cell r="AP40" t="str">
            <v>WAPA</v>
          </cell>
          <cell r="AQ40" t="str">
            <v>Firm</v>
          </cell>
          <cell r="AV40">
            <v>0</v>
          </cell>
          <cell r="AY40">
            <v>32</v>
          </cell>
          <cell r="AZ40" t="str">
            <v>WAPA</v>
          </cell>
          <cell r="BA40" t="str">
            <v>Firm</v>
          </cell>
          <cell r="BB40">
            <v>55</v>
          </cell>
          <cell r="BC40">
            <v>2759</v>
          </cell>
          <cell r="BE40">
            <v>71</v>
          </cell>
          <cell r="BF40">
            <v>2830</v>
          </cell>
          <cell r="BI40">
            <v>32</v>
          </cell>
          <cell r="BJ40" t="str">
            <v>WAPA</v>
          </cell>
          <cell r="BK40" t="str">
            <v>Firm</v>
          </cell>
          <cell r="BL40">
            <v>2358</v>
          </cell>
          <cell r="BM40">
            <v>93782</v>
          </cell>
          <cell r="BO40">
            <v>33442</v>
          </cell>
          <cell r="BP40">
            <v>127224</v>
          </cell>
          <cell r="CW40">
            <v>32</v>
          </cell>
          <cell r="CX40" t="str">
            <v>WAPA</v>
          </cell>
          <cell r="CY40" t="str">
            <v>Firm</v>
          </cell>
          <cell r="DD40">
            <v>0</v>
          </cell>
        </row>
        <row r="41">
          <cell r="AE41">
            <v>33</v>
          </cell>
          <cell r="AF41" t="str">
            <v>WILLIAMS</v>
          </cell>
          <cell r="AG41" t="str">
            <v>Firm</v>
          </cell>
          <cell r="AL41">
            <v>0</v>
          </cell>
          <cell r="AO41">
            <v>33</v>
          </cell>
          <cell r="AP41" t="str">
            <v>WILLIAMS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WILLIAMS</v>
          </cell>
          <cell r="BA41" t="str">
            <v>Firm</v>
          </cell>
          <cell r="BB41">
            <v>60</v>
          </cell>
          <cell r="BC41">
            <v>1382</v>
          </cell>
          <cell r="BE41">
            <v>358</v>
          </cell>
          <cell r="BF41">
            <v>1740</v>
          </cell>
          <cell r="BI41">
            <v>33</v>
          </cell>
          <cell r="BJ41" t="str">
            <v>WILLIAMS</v>
          </cell>
          <cell r="BK41" t="str">
            <v>Firm</v>
          </cell>
          <cell r="BP41">
            <v>0</v>
          </cell>
          <cell r="CW41">
            <v>33</v>
          </cell>
          <cell r="CX41" t="str">
            <v>WILLIAMS</v>
          </cell>
          <cell r="CY41" t="str">
            <v>Firm</v>
          </cell>
          <cell r="DD41">
            <v>0</v>
          </cell>
        </row>
        <row r="42">
          <cell r="AE42">
            <v>34</v>
          </cell>
          <cell r="AF42" t="str">
            <v>SUBTOTAL  FIRM</v>
          </cell>
          <cell r="AH42">
            <v>78275</v>
          </cell>
          <cell r="AI42">
            <v>2318768</v>
          </cell>
          <cell r="AJ42">
            <v>34</v>
          </cell>
          <cell r="AK42">
            <v>453241</v>
          </cell>
          <cell r="AL42">
            <v>2772043</v>
          </cell>
          <cell r="AO42">
            <v>34</v>
          </cell>
          <cell r="AP42" t="str">
            <v>SUBTOTAL  FIRM</v>
          </cell>
          <cell r="AR42">
            <v>160092</v>
          </cell>
          <cell r="AS42">
            <v>4449687</v>
          </cell>
          <cell r="AT42">
            <v>20284</v>
          </cell>
          <cell r="AU42">
            <v>1296825</v>
          </cell>
          <cell r="AV42">
            <v>5766796</v>
          </cell>
          <cell r="AY42">
            <v>34</v>
          </cell>
          <cell r="AZ42" t="str">
            <v>SUBTOTAL  FIRM</v>
          </cell>
          <cell r="BB42">
            <v>150333</v>
          </cell>
          <cell r="BC42">
            <v>5241213</v>
          </cell>
          <cell r="BD42">
            <v>0</v>
          </cell>
          <cell r="BE42">
            <v>903210</v>
          </cell>
          <cell r="BF42">
            <v>6144423</v>
          </cell>
          <cell r="BI42">
            <v>34</v>
          </cell>
          <cell r="BJ42" t="str">
            <v>SUBTOTAL  FIRM</v>
          </cell>
          <cell r="BL42">
            <v>133519</v>
          </cell>
          <cell r="BM42">
            <v>4939809</v>
          </cell>
          <cell r="BN42">
            <v>52</v>
          </cell>
          <cell r="BO42">
            <v>1601795</v>
          </cell>
          <cell r="BP42">
            <v>6541656</v>
          </cell>
          <cell r="CW42">
            <v>34</v>
          </cell>
          <cell r="CX42" t="str">
            <v>SUBTOTAL  FIRM</v>
          </cell>
          <cell r="CZ42">
            <v>134271</v>
          </cell>
          <cell r="DA42">
            <v>4073080</v>
          </cell>
          <cell r="DB42">
            <v>0</v>
          </cell>
          <cell r="DC42">
            <v>617198</v>
          </cell>
          <cell r="DD42">
            <v>4690278</v>
          </cell>
        </row>
        <row r="43">
          <cell r="AE43">
            <v>35</v>
          </cell>
          <cell r="AF43" t="str">
            <v>AEP</v>
          </cell>
          <cell r="AG43" t="str">
            <v>Non-Firm</v>
          </cell>
          <cell r="AL43">
            <v>0</v>
          </cell>
          <cell r="AO43">
            <v>35</v>
          </cell>
          <cell r="AP43" t="str">
            <v>AEP</v>
          </cell>
          <cell r="AQ43" t="str">
            <v>Non-Firm</v>
          </cell>
          <cell r="AV43">
            <v>0</v>
          </cell>
          <cell r="AY43">
            <v>35</v>
          </cell>
          <cell r="AZ43" t="str">
            <v>AEP</v>
          </cell>
          <cell r="BA43" t="str">
            <v>Non-Firm</v>
          </cell>
          <cell r="BF43">
            <v>0</v>
          </cell>
          <cell r="BI43">
            <v>35</v>
          </cell>
          <cell r="BJ43" t="str">
            <v>AEP</v>
          </cell>
          <cell r="BK43" t="str">
            <v>Non-Firm</v>
          </cell>
          <cell r="BP43">
            <v>0</v>
          </cell>
          <cell r="CW43">
            <v>35</v>
          </cell>
          <cell r="CX43" t="str">
            <v>AEP</v>
          </cell>
          <cell r="CY43" t="str">
            <v>Non-Firm</v>
          </cell>
          <cell r="DD43">
            <v>0</v>
          </cell>
        </row>
        <row r="44">
          <cell r="AE44">
            <v>36</v>
          </cell>
          <cell r="AF44" t="str">
            <v>AEPCO</v>
          </cell>
          <cell r="AG44" t="str">
            <v>Non-Firm</v>
          </cell>
          <cell r="AL44">
            <v>0</v>
          </cell>
          <cell r="AO44">
            <v>36</v>
          </cell>
          <cell r="AP44" t="str">
            <v>AEPCO</v>
          </cell>
          <cell r="AQ44" t="str">
            <v>Non-Firm</v>
          </cell>
          <cell r="AV44">
            <v>0</v>
          </cell>
          <cell r="AY44">
            <v>36</v>
          </cell>
          <cell r="AZ44" t="str">
            <v>AEPCO</v>
          </cell>
          <cell r="BA44" t="str">
            <v>Non-Firm</v>
          </cell>
          <cell r="BF44">
            <v>0</v>
          </cell>
          <cell r="BI44">
            <v>36</v>
          </cell>
          <cell r="BJ44" t="str">
            <v>AEPCO</v>
          </cell>
          <cell r="BK44" t="str">
            <v>Non-Firm</v>
          </cell>
          <cell r="BP44">
            <v>0</v>
          </cell>
          <cell r="CW44">
            <v>36</v>
          </cell>
          <cell r="CX44" t="str">
            <v>AEPCO</v>
          </cell>
          <cell r="CY44" t="str">
            <v>Non-Firm</v>
          </cell>
          <cell r="DD44">
            <v>0</v>
          </cell>
        </row>
        <row r="45">
          <cell r="AE45">
            <v>37</v>
          </cell>
          <cell r="AF45" t="str">
            <v>APS</v>
          </cell>
          <cell r="AG45" t="str">
            <v>Non-Firm</v>
          </cell>
          <cell r="AH45">
            <v>359</v>
          </cell>
          <cell r="AI45">
            <v>11201</v>
          </cell>
          <cell r="AK45">
            <v>2456</v>
          </cell>
          <cell r="AL45">
            <v>13657</v>
          </cell>
          <cell r="AO45">
            <v>37</v>
          </cell>
          <cell r="AP45" t="str">
            <v>APS</v>
          </cell>
          <cell r="AQ45" t="str">
            <v>Non-Firm</v>
          </cell>
          <cell r="AR45">
            <v>1002</v>
          </cell>
          <cell r="AS45">
            <v>23272</v>
          </cell>
          <cell r="AU45">
            <v>-2319</v>
          </cell>
          <cell r="AV45">
            <v>20953</v>
          </cell>
          <cell r="AY45">
            <v>37</v>
          </cell>
          <cell r="AZ45" t="str">
            <v>APS</v>
          </cell>
          <cell r="BA45" t="str">
            <v>Non-Firm</v>
          </cell>
          <cell r="BB45">
            <v>1211</v>
          </cell>
          <cell r="BC45">
            <v>23849</v>
          </cell>
          <cell r="BE45">
            <v>-7408</v>
          </cell>
          <cell r="BF45">
            <v>16441</v>
          </cell>
          <cell r="BI45">
            <v>37</v>
          </cell>
          <cell r="BJ45" t="str">
            <v>APS</v>
          </cell>
          <cell r="BK45" t="str">
            <v>Non-Firm</v>
          </cell>
          <cell r="BL45">
            <v>108</v>
          </cell>
          <cell r="BM45">
            <v>3435</v>
          </cell>
          <cell r="BO45">
            <v>-1035</v>
          </cell>
          <cell r="BP45">
            <v>2400</v>
          </cell>
          <cell r="CW45">
            <v>37</v>
          </cell>
          <cell r="CX45" t="str">
            <v>APS</v>
          </cell>
          <cell r="CY45" t="str">
            <v>Non-Firm</v>
          </cell>
          <cell r="CZ45">
            <v>335</v>
          </cell>
          <cell r="DA45">
            <v>8497</v>
          </cell>
          <cell r="DC45">
            <v>3633</v>
          </cell>
          <cell r="DD45">
            <v>12130</v>
          </cell>
        </row>
        <row r="46">
          <cell r="AE46">
            <v>38</v>
          </cell>
          <cell r="AF46" t="str">
            <v>CALPINE</v>
          </cell>
          <cell r="AG46" t="str">
            <v>Non-Firm</v>
          </cell>
          <cell r="AH46">
            <v>21</v>
          </cell>
          <cell r="AI46">
            <v>269</v>
          </cell>
          <cell r="AK46">
            <v>466</v>
          </cell>
          <cell r="AL46">
            <v>735</v>
          </cell>
          <cell r="AO46">
            <v>38</v>
          </cell>
          <cell r="AP46" t="str">
            <v>CALPINE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CALPINE</v>
          </cell>
          <cell r="BA46" t="str">
            <v>Non-Firm</v>
          </cell>
          <cell r="BF46">
            <v>0</v>
          </cell>
          <cell r="BI46">
            <v>38</v>
          </cell>
          <cell r="BJ46" t="str">
            <v>CALPINE</v>
          </cell>
          <cell r="BK46" t="str">
            <v>Non-Firm</v>
          </cell>
          <cell r="BP46">
            <v>0</v>
          </cell>
          <cell r="CW46">
            <v>38</v>
          </cell>
          <cell r="CX46" t="str">
            <v>CALPINE</v>
          </cell>
          <cell r="CY46" t="str">
            <v>Non-Firm</v>
          </cell>
          <cell r="DD46">
            <v>0</v>
          </cell>
        </row>
        <row r="47">
          <cell r="AE47">
            <v>39</v>
          </cell>
          <cell r="AF47" t="str">
            <v>CARGILL</v>
          </cell>
          <cell r="AG47" t="str">
            <v>Non-Firm</v>
          </cell>
          <cell r="AL47">
            <v>0</v>
          </cell>
          <cell r="AO47">
            <v>39</v>
          </cell>
          <cell r="AP47" t="str">
            <v>CARGILL</v>
          </cell>
          <cell r="AQ47" t="str">
            <v>Non-Firm</v>
          </cell>
          <cell r="AR47">
            <v>42</v>
          </cell>
          <cell r="AS47">
            <v>630</v>
          </cell>
          <cell r="AU47">
            <v>1848</v>
          </cell>
          <cell r="AV47">
            <v>2478</v>
          </cell>
          <cell r="AY47">
            <v>39</v>
          </cell>
          <cell r="AZ47" t="str">
            <v>CARGILL</v>
          </cell>
          <cell r="BA47" t="str">
            <v>Non-Firm</v>
          </cell>
          <cell r="BF47">
            <v>0</v>
          </cell>
          <cell r="BI47">
            <v>39</v>
          </cell>
          <cell r="BJ47" t="str">
            <v>CARGILL</v>
          </cell>
          <cell r="BK47" t="str">
            <v>Non-Firm</v>
          </cell>
          <cell r="BP47">
            <v>0</v>
          </cell>
          <cell r="CW47">
            <v>39</v>
          </cell>
          <cell r="CX47" t="str">
            <v>CARGILL</v>
          </cell>
          <cell r="CY47" t="str">
            <v>Non-Firm</v>
          </cell>
          <cell r="DD47">
            <v>0</v>
          </cell>
        </row>
        <row r="48">
          <cell r="AE48">
            <v>40</v>
          </cell>
          <cell r="AF48" t="str">
            <v>CONOCO</v>
          </cell>
          <cell r="AG48" t="str">
            <v>Non-Firm</v>
          </cell>
          <cell r="AL48">
            <v>0</v>
          </cell>
          <cell r="AO48">
            <v>40</v>
          </cell>
          <cell r="AP48" t="str">
            <v>CONOCO</v>
          </cell>
          <cell r="AQ48" t="str">
            <v>Non-Firm</v>
          </cell>
          <cell r="AR48">
            <v>21</v>
          </cell>
          <cell r="AS48">
            <v>951</v>
          </cell>
          <cell r="AU48">
            <v>99</v>
          </cell>
          <cell r="AV48">
            <v>1050</v>
          </cell>
          <cell r="AY48">
            <v>40</v>
          </cell>
          <cell r="AZ48" t="str">
            <v>CONOCO</v>
          </cell>
          <cell r="BA48" t="str">
            <v>Non-Firm</v>
          </cell>
          <cell r="BB48">
            <v>125</v>
          </cell>
          <cell r="BC48">
            <v>3330</v>
          </cell>
          <cell r="BE48">
            <v>-710</v>
          </cell>
          <cell r="BF48">
            <v>2620</v>
          </cell>
          <cell r="BI48">
            <v>40</v>
          </cell>
          <cell r="BJ48" t="str">
            <v>CONOCO</v>
          </cell>
          <cell r="BK48" t="str">
            <v>Non-Firm</v>
          </cell>
          <cell r="BP48">
            <v>0</v>
          </cell>
          <cell r="CW48">
            <v>40</v>
          </cell>
          <cell r="CX48" t="str">
            <v>CONOCO</v>
          </cell>
          <cell r="CY48" t="str">
            <v>Non-Firm</v>
          </cell>
          <cell r="DD48">
            <v>0</v>
          </cell>
        </row>
        <row r="49">
          <cell r="AE49">
            <v>41</v>
          </cell>
          <cell r="AF49" t="str">
            <v>CONSTELL</v>
          </cell>
          <cell r="AG49" t="str">
            <v>Non-Firm</v>
          </cell>
          <cell r="AL49">
            <v>0</v>
          </cell>
          <cell r="AO49">
            <v>41</v>
          </cell>
          <cell r="AP49" t="str">
            <v>CONSTELL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CONSTELL</v>
          </cell>
          <cell r="BA49" t="str">
            <v>Non-Firm</v>
          </cell>
          <cell r="BF49">
            <v>0</v>
          </cell>
          <cell r="BI49">
            <v>41</v>
          </cell>
          <cell r="BJ49" t="str">
            <v>CONSTELL</v>
          </cell>
          <cell r="BK49" t="str">
            <v>Non-Firm</v>
          </cell>
          <cell r="BP49">
            <v>0</v>
          </cell>
          <cell r="CW49">
            <v>41</v>
          </cell>
          <cell r="CX49" t="str">
            <v>CONSTELL</v>
          </cell>
          <cell r="CY49" t="str">
            <v>Non-Firm</v>
          </cell>
          <cell r="DD49">
            <v>0</v>
          </cell>
        </row>
        <row r="50">
          <cell r="AE50">
            <v>42</v>
          </cell>
          <cell r="AF50" t="str">
            <v>CORAL</v>
          </cell>
          <cell r="AG50" t="str">
            <v>Non-Firm</v>
          </cell>
          <cell r="AL50">
            <v>0</v>
          </cell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  <cell r="BI50">
            <v>42</v>
          </cell>
          <cell r="BJ50" t="str">
            <v>CORAL</v>
          </cell>
          <cell r="BK50" t="str">
            <v>Non-Firm</v>
          </cell>
          <cell r="BP50">
            <v>0</v>
          </cell>
          <cell r="CW50">
            <v>42</v>
          </cell>
          <cell r="CX50" t="str">
            <v>CORAL</v>
          </cell>
          <cell r="CY50" t="str">
            <v>Non-Firm</v>
          </cell>
          <cell r="DD50">
            <v>0</v>
          </cell>
        </row>
        <row r="51">
          <cell r="AE51">
            <v>43</v>
          </cell>
          <cell r="AF51" t="str">
            <v>DUKE</v>
          </cell>
          <cell r="AG51" t="str">
            <v>Non-Firm</v>
          </cell>
          <cell r="AL51">
            <v>0</v>
          </cell>
          <cell r="AO51">
            <v>43</v>
          </cell>
          <cell r="AP51" t="str">
            <v>DUKE</v>
          </cell>
          <cell r="AQ51" t="str">
            <v>Non-Firm</v>
          </cell>
          <cell r="AV51">
            <v>0</v>
          </cell>
          <cell r="AY51">
            <v>43</v>
          </cell>
          <cell r="AZ51" t="str">
            <v>DUKE</v>
          </cell>
          <cell r="BA51" t="str">
            <v>Non-Firm</v>
          </cell>
          <cell r="BF51">
            <v>0</v>
          </cell>
          <cell r="BI51">
            <v>43</v>
          </cell>
          <cell r="BJ51" t="str">
            <v>DUKE</v>
          </cell>
          <cell r="BK51" t="str">
            <v>Non-Firm</v>
          </cell>
          <cell r="BL51">
            <v>11</v>
          </cell>
          <cell r="BM51">
            <v>462</v>
          </cell>
          <cell r="BO51">
            <v>176</v>
          </cell>
          <cell r="BP51">
            <v>638</v>
          </cell>
          <cell r="CW51">
            <v>43</v>
          </cell>
          <cell r="CX51" t="str">
            <v>DUKE</v>
          </cell>
          <cell r="CY51" t="str">
            <v>Non-Firm</v>
          </cell>
          <cell r="DD51">
            <v>0</v>
          </cell>
        </row>
        <row r="52">
          <cell r="AE52">
            <v>44</v>
          </cell>
          <cell r="AF52" t="str">
            <v>IID</v>
          </cell>
          <cell r="AG52" t="str">
            <v>Non-Firm</v>
          </cell>
          <cell r="AL52">
            <v>0</v>
          </cell>
          <cell r="AO52">
            <v>44</v>
          </cell>
          <cell r="AP52" t="str">
            <v>IID</v>
          </cell>
          <cell r="AQ52" t="str">
            <v>Non-Firm</v>
          </cell>
          <cell r="AV52">
            <v>0</v>
          </cell>
          <cell r="AY52">
            <v>44</v>
          </cell>
          <cell r="AZ52" t="str">
            <v>IID</v>
          </cell>
          <cell r="BA52" t="str">
            <v>Non-Firm</v>
          </cell>
          <cell r="BF52">
            <v>0</v>
          </cell>
          <cell r="BI52">
            <v>44</v>
          </cell>
          <cell r="BJ52" t="str">
            <v>IID</v>
          </cell>
          <cell r="BK52" t="str">
            <v>Non-Firm</v>
          </cell>
          <cell r="BL52">
            <v>100</v>
          </cell>
          <cell r="BM52">
            <v>4501</v>
          </cell>
          <cell r="BO52">
            <v>549</v>
          </cell>
          <cell r="BP52">
            <v>5050</v>
          </cell>
          <cell r="CW52">
            <v>44</v>
          </cell>
          <cell r="CX52" t="str">
            <v>IID</v>
          </cell>
          <cell r="CY52" t="str">
            <v>Non-Firm</v>
          </cell>
          <cell r="DD52">
            <v>0</v>
          </cell>
        </row>
        <row r="53">
          <cell r="AE53">
            <v>45</v>
          </cell>
          <cell r="AF53" t="str">
            <v>LADWP</v>
          </cell>
          <cell r="AG53" t="str">
            <v>Non-Firm</v>
          </cell>
          <cell r="AH53">
            <v>365</v>
          </cell>
          <cell r="AI53">
            <v>6699</v>
          </cell>
          <cell r="AK53">
            <v>2776</v>
          </cell>
          <cell r="AL53">
            <v>9475</v>
          </cell>
          <cell r="AO53">
            <v>45</v>
          </cell>
          <cell r="AP53" t="str">
            <v>LADWP</v>
          </cell>
          <cell r="AQ53" t="str">
            <v>Non-Firm</v>
          </cell>
          <cell r="AR53">
            <v>820</v>
          </cell>
          <cell r="AS53">
            <v>16312</v>
          </cell>
          <cell r="AU53">
            <v>178</v>
          </cell>
          <cell r="AV53">
            <v>16490</v>
          </cell>
          <cell r="AY53">
            <v>45</v>
          </cell>
          <cell r="AZ53" t="str">
            <v>LADWP</v>
          </cell>
          <cell r="BA53" t="str">
            <v>Non-Firm</v>
          </cell>
          <cell r="BB53">
            <v>1890</v>
          </cell>
          <cell r="BC53">
            <v>36663</v>
          </cell>
          <cell r="BE53">
            <v>-2623</v>
          </cell>
          <cell r="BF53">
            <v>34040</v>
          </cell>
          <cell r="BI53">
            <v>45</v>
          </cell>
          <cell r="BJ53" t="str">
            <v>LADWP</v>
          </cell>
          <cell r="BK53" t="str">
            <v>Non-Firm</v>
          </cell>
          <cell r="BL53">
            <v>725</v>
          </cell>
          <cell r="BM53">
            <v>14451</v>
          </cell>
          <cell r="BO53">
            <v>2304</v>
          </cell>
          <cell r="BP53">
            <v>16755</v>
          </cell>
          <cell r="CW53">
            <v>45</v>
          </cell>
          <cell r="CX53" t="str">
            <v>LADWP</v>
          </cell>
          <cell r="CY53" t="str">
            <v>Non-Firm</v>
          </cell>
          <cell r="CZ53">
            <v>365</v>
          </cell>
          <cell r="DA53">
            <v>9563</v>
          </cell>
          <cell r="DC53">
            <v>47</v>
          </cell>
          <cell r="DD53">
            <v>9610</v>
          </cell>
        </row>
        <row r="54">
          <cell r="AE54">
            <v>46</v>
          </cell>
          <cell r="AF54" t="str">
            <v>MIECO</v>
          </cell>
          <cell r="AG54" t="str">
            <v>Non-Firm</v>
          </cell>
          <cell r="AL54">
            <v>0</v>
          </cell>
          <cell r="AO54">
            <v>46</v>
          </cell>
          <cell r="AP54" t="str">
            <v>MIECO</v>
          </cell>
          <cell r="AQ54" t="str">
            <v>Non-Firm</v>
          </cell>
          <cell r="AV54">
            <v>0</v>
          </cell>
          <cell r="AY54">
            <v>46</v>
          </cell>
          <cell r="AZ54" t="str">
            <v>MIECO</v>
          </cell>
          <cell r="BA54" t="str">
            <v>Non-Firm</v>
          </cell>
          <cell r="BF54">
            <v>0</v>
          </cell>
          <cell r="BI54">
            <v>46</v>
          </cell>
          <cell r="BJ54" t="str">
            <v>MIECO</v>
          </cell>
          <cell r="BK54" t="str">
            <v>Non-Firm</v>
          </cell>
          <cell r="BP54">
            <v>0</v>
          </cell>
          <cell r="CW54">
            <v>46</v>
          </cell>
          <cell r="CX54" t="str">
            <v>MIECO</v>
          </cell>
          <cell r="CY54" t="str">
            <v>Non-Firm</v>
          </cell>
          <cell r="DD54">
            <v>0</v>
          </cell>
        </row>
        <row r="55">
          <cell r="AE55">
            <v>47</v>
          </cell>
          <cell r="AF55" t="str">
            <v>MORGAN</v>
          </cell>
          <cell r="AG55" t="str">
            <v>Non-Firm</v>
          </cell>
          <cell r="AL55">
            <v>0</v>
          </cell>
          <cell r="AO55">
            <v>47</v>
          </cell>
          <cell r="AP55" t="str">
            <v>MORGAN</v>
          </cell>
          <cell r="AQ55" t="str">
            <v>Non-Firm</v>
          </cell>
          <cell r="AV55">
            <v>0</v>
          </cell>
          <cell r="AY55">
            <v>47</v>
          </cell>
          <cell r="AZ55" t="str">
            <v>MORGAN</v>
          </cell>
          <cell r="BA55" t="str">
            <v>Non-Firm</v>
          </cell>
          <cell r="BB55">
            <v>100</v>
          </cell>
          <cell r="BC55">
            <v>5064</v>
          </cell>
          <cell r="BE55">
            <v>1336</v>
          </cell>
          <cell r="BF55">
            <v>6400</v>
          </cell>
          <cell r="BI55">
            <v>47</v>
          </cell>
          <cell r="BJ55" t="str">
            <v>MORGAN</v>
          </cell>
          <cell r="BK55" t="str">
            <v>Non-Firm</v>
          </cell>
          <cell r="BP55">
            <v>0</v>
          </cell>
          <cell r="CW55">
            <v>47</v>
          </cell>
          <cell r="CX55" t="str">
            <v>MORGAN</v>
          </cell>
          <cell r="CY55" t="str">
            <v>Non-Firm</v>
          </cell>
          <cell r="DD55">
            <v>0</v>
          </cell>
        </row>
        <row r="56">
          <cell r="AE56">
            <v>48</v>
          </cell>
          <cell r="AF56" t="str">
            <v>PACIFICORP</v>
          </cell>
          <cell r="AG56" t="str">
            <v>Non-Firm</v>
          </cell>
          <cell r="AL56">
            <v>0</v>
          </cell>
          <cell r="AO56">
            <v>48</v>
          </cell>
          <cell r="AP56" t="str">
            <v>PACIFICORP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PACIFICORP</v>
          </cell>
          <cell r="BA56" t="str">
            <v>Non-Firm</v>
          </cell>
          <cell r="BF56">
            <v>0</v>
          </cell>
          <cell r="BI56">
            <v>48</v>
          </cell>
          <cell r="BJ56" t="str">
            <v>PACIFICORP</v>
          </cell>
          <cell r="BK56" t="str">
            <v>Non-Firm</v>
          </cell>
          <cell r="BP56">
            <v>0</v>
          </cell>
          <cell r="CW56">
            <v>48</v>
          </cell>
          <cell r="CX56" t="str">
            <v>PACIFICORP</v>
          </cell>
          <cell r="CY56" t="str">
            <v>Non-Firm</v>
          </cell>
          <cell r="CZ56">
            <v>630</v>
          </cell>
          <cell r="DA56">
            <v>12105</v>
          </cell>
          <cell r="DC56">
            <v>4825</v>
          </cell>
          <cell r="DD56">
            <v>16930</v>
          </cell>
        </row>
        <row r="57">
          <cell r="AE57">
            <v>49</v>
          </cell>
          <cell r="AF57" t="str">
            <v>PINWEST</v>
          </cell>
          <cell r="AG57" t="str">
            <v>Non-Firm</v>
          </cell>
          <cell r="AL57">
            <v>0</v>
          </cell>
          <cell r="AO57">
            <v>49</v>
          </cell>
          <cell r="AP57" t="str">
            <v>PINWEST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PINWEST</v>
          </cell>
          <cell r="BA57" t="str">
            <v>Non-Firm</v>
          </cell>
          <cell r="BF57">
            <v>0</v>
          </cell>
          <cell r="BI57">
            <v>49</v>
          </cell>
          <cell r="BJ57" t="str">
            <v>PINWEST</v>
          </cell>
          <cell r="BK57" t="str">
            <v>Non-Firm</v>
          </cell>
          <cell r="BP57">
            <v>0</v>
          </cell>
          <cell r="CW57">
            <v>49</v>
          </cell>
          <cell r="CX57" t="str">
            <v>PINWEST</v>
          </cell>
          <cell r="CY57" t="str">
            <v>Non-Firm</v>
          </cell>
          <cell r="DD57">
            <v>0</v>
          </cell>
        </row>
        <row r="58">
          <cell r="AE58">
            <v>50</v>
          </cell>
          <cell r="AF58" t="str">
            <v>PNM</v>
          </cell>
          <cell r="AG58" t="str">
            <v>Non-Firm</v>
          </cell>
          <cell r="AH58">
            <v>1114</v>
          </cell>
          <cell r="AI58">
            <v>38187</v>
          </cell>
          <cell r="AK58">
            <v>7642</v>
          </cell>
          <cell r="AL58">
            <v>45829</v>
          </cell>
          <cell r="AO58">
            <v>50</v>
          </cell>
          <cell r="AP58" t="str">
            <v>PNM</v>
          </cell>
          <cell r="AQ58" t="str">
            <v>Non-Firm</v>
          </cell>
          <cell r="AR58">
            <v>1826</v>
          </cell>
          <cell r="AS58">
            <v>55691</v>
          </cell>
          <cell r="AU58">
            <v>4977</v>
          </cell>
          <cell r="AV58">
            <v>60668</v>
          </cell>
          <cell r="AY58">
            <v>50</v>
          </cell>
          <cell r="AZ58" t="str">
            <v>PNM</v>
          </cell>
          <cell r="BA58" t="str">
            <v>Non-Firm</v>
          </cell>
          <cell r="BB58">
            <v>1441</v>
          </cell>
          <cell r="BC58">
            <v>50364</v>
          </cell>
          <cell r="BE58">
            <v>1696</v>
          </cell>
          <cell r="BF58">
            <v>52060</v>
          </cell>
          <cell r="BI58">
            <v>50</v>
          </cell>
          <cell r="BJ58" t="str">
            <v>PNM</v>
          </cell>
          <cell r="BK58" t="str">
            <v>Non-Firm</v>
          </cell>
          <cell r="BL58">
            <v>2376</v>
          </cell>
          <cell r="BM58">
            <v>84979</v>
          </cell>
          <cell r="BN58">
            <v>25</v>
          </cell>
          <cell r="BO58">
            <v>4615</v>
          </cell>
          <cell r="BP58">
            <v>89619</v>
          </cell>
          <cell r="CW58">
            <v>50</v>
          </cell>
          <cell r="CX58" t="str">
            <v>PNM</v>
          </cell>
          <cell r="CY58" t="str">
            <v>Non-Firm</v>
          </cell>
          <cell r="CZ58">
            <v>1048</v>
          </cell>
          <cell r="DA58">
            <v>26097</v>
          </cell>
          <cell r="DC58">
            <v>14082</v>
          </cell>
          <cell r="DD58">
            <v>40179</v>
          </cell>
        </row>
        <row r="59">
          <cell r="AE59">
            <v>51</v>
          </cell>
          <cell r="AF59" t="str">
            <v>POWERX</v>
          </cell>
          <cell r="AG59" t="str">
            <v>Non-Firm</v>
          </cell>
          <cell r="AL59">
            <v>0</v>
          </cell>
          <cell r="AO59">
            <v>51</v>
          </cell>
          <cell r="AP59" t="str">
            <v>POWERX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POWERX</v>
          </cell>
          <cell r="BA59" t="str">
            <v>Non-Firm</v>
          </cell>
          <cell r="BF59">
            <v>0</v>
          </cell>
          <cell r="BI59">
            <v>51</v>
          </cell>
          <cell r="BJ59" t="str">
            <v>POWERX</v>
          </cell>
          <cell r="BK59" t="str">
            <v>Non-Firm</v>
          </cell>
          <cell r="BP59">
            <v>0</v>
          </cell>
          <cell r="CW59">
            <v>51</v>
          </cell>
          <cell r="CX59" t="str">
            <v>POWERX</v>
          </cell>
          <cell r="CY59" t="str">
            <v>Non-Firm</v>
          </cell>
          <cell r="DD59">
            <v>0</v>
          </cell>
        </row>
        <row r="60">
          <cell r="AE60">
            <v>52</v>
          </cell>
          <cell r="AF60" t="str">
            <v>PPM</v>
          </cell>
          <cell r="AG60" t="str">
            <v>Non-Firm</v>
          </cell>
          <cell r="AH60">
            <v>340</v>
          </cell>
          <cell r="AI60">
            <v>10253</v>
          </cell>
          <cell r="AK60">
            <v>-128</v>
          </cell>
          <cell r="AL60">
            <v>10125</v>
          </cell>
          <cell r="AO60">
            <v>52</v>
          </cell>
          <cell r="AP60" t="str">
            <v>PPM</v>
          </cell>
          <cell r="AQ60" t="str">
            <v>Non-Firm</v>
          </cell>
          <cell r="AR60">
            <v>2091</v>
          </cell>
          <cell r="AS60">
            <v>58826</v>
          </cell>
          <cell r="AU60">
            <v>-8778</v>
          </cell>
          <cell r="AV60">
            <v>50048</v>
          </cell>
          <cell r="AY60">
            <v>52</v>
          </cell>
          <cell r="AZ60" t="str">
            <v>PPM</v>
          </cell>
          <cell r="BA60" t="str">
            <v>Non-Firm</v>
          </cell>
          <cell r="BB60">
            <v>1558</v>
          </cell>
          <cell r="BC60">
            <v>34749</v>
          </cell>
          <cell r="BE60">
            <v>-11827</v>
          </cell>
          <cell r="BF60">
            <v>22922</v>
          </cell>
          <cell r="BI60">
            <v>52</v>
          </cell>
          <cell r="BJ60" t="str">
            <v>PPM</v>
          </cell>
          <cell r="BK60" t="str">
            <v>Non-Firm</v>
          </cell>
          <cell r="BL60">
            <v>441</v>
          </cell>
          <cell r="BM60">
            <v>14401</v>
          </cell>
          <cell r="BO60">
            <v>2226</v>
          </cell>
          <cell r="BP60">
            <v>16627</v>
          </cell>
          <cell r="CW60">
            <v>52</v>
          </cell>
          <cell r="CX60" t="str">
            <v>PPM</v>
          </cell>
          <cell r="CY60" t="str">
            <v>Non-Firm</v>
          </cell>
          <cell r="DD60">
            <v>0</v>
          </cell>
        </row>
        <row r="61">
          <cell r="AE61">
            <v>53</v>
          </cell>
          <cell r="AF61" t="str">
            <v>PSCO</v>
          </cell>
          <cell r="AG61" t="str">
            <v>Non-Firm</v>
          </cell>
          <cell r="AL61">
            <v>0</v>
          </cell>
          <cell r="AO61">
            <v>53</v>
          </cell>
          <cell r="AP61" t="str">
            <v>PSCO</v>
          </cell>
          <cell r="AQ61" t="str">
            <v>Non-Firm</v>
          </cell>
          <cell r="AR61">
            <v>100</v>
          </cell>
          <cell r="AS61">
            <v>2484</v>
          </cell>
          <cell r="AU61">
            <v>-1944</v>
          </cell>
          <cell r="AV61">
            <v>540</v>
          </cell>
          <cell r="AY61">
            <v>53</v>
          </cell>
          <cell r="AZ61" t="str">
            <v>PSCO</v>
          </cell>
          <cell r="BA61" t="str">
            <v>Non-Firm</v>
          </cell>
          <cell r="BF61">
            <v>0</v>
          </cell>
          <cell r="BI61">
            <v>53</v>
          </cell>
          <cell r="BJ61" t="str">
            <v>PSCO</v>
          </cell>
          <cell r="BK61" t="str">
            <v>Non-Firm</v>
          </cell>
          <cell r="BL61">
            <v>560</v>
          </cell>
          <cell r="BM61">
            <v>25982</v>
          </cell>
          <cell r="BO61">
            <v>11268</v>
          </cell>
          <cell r="BP61">
            <v>37250</v>
          </cell>
          <cell r="CW61">
            <v>53</v>
          </cell>
          <cell r="CX61" t="str">
            <v>PSCO</v>
          </cell>
          <cell r="CY61" t="str">
            <v>Non-Firm</v>
          </cell>
          <cell r="DD61">
            <v>0</v>
          </cell>
        </row>
        <row r="62">
          <cell r="AE62">
            <v>54</v>
          </cell>
          <cell r="AF62" t="str">
            <v>SDGE</v>
          </cell>
          <cell r="AG62" t="str">
            <v>Non-Firm</v>
          </cell>
          <cell r="AL62">
            <v>0</v>
          </cell>
          <cell r="AO62">
            <v>54</v>
          </cell>
          <cell r="AP62" t="str">
            <v>SDGE</v>
          </cell>
          <cell r="AQ62" t="str">
            <v>Non-Firm</v>
          </cell>
          <cell r="AV62">
            <v>0</v>
          </cell>
          <cell r="AY62">
            <v>54</v>
          </cell>
          <cell r="AZ62" t="str">
            <v>SDGE</v>
          </cell>
          <cell r="BA62" t="str">
            <v>Non-Firm</v>
          </cell>
          <cell r="BF62">
            <v>0</v>
          </cell>
          <cell r="BI62">
            <v>54</v>
          </cell>
          <cell r="BJ62" t="str">
            <v>SDGE</v>
          </cell>
          <cell r="BK62" t="str">
            <v>Non-Firm</v>
          </cell>
          <cell r="BP62">
            <v>0</v>
          </cell>
          <cell r="CW62">
            <v>54</v>
          </cell>
          <cell r="CX62" t="str">
            <v>SDGE</v>
          </cell>
          <cell r="CY62" t="str">
            <v>Non-Firm</v>
          </cell>
          <cell r="CZ62">
            <v>25</v>
          </cell>
          <cell r="DA62">
            <v>357</v>
          </cell>
          <cell r="DC62">
            <v>618</v>
          </cell>
          <cell r="DD62">
            <v>975</v>
          </cell>
        </row>
        <row r="63">
          <cell r="AE63">
            <v>55</v>
          </cell>
          <cell r="AF63" t="str">
            <v>SEMPRA</v>
          </cell>
          <cell r="AG63" t="str">
            <v>Non-Firm</v>
          </cell>
          <cell r="AH63">
            <v>20</v>
          </cell>
          <cell r="AI63">
            <v>884</v>
          </cell>
          <cell r="AK63">
            <v>76</v>
          </cell>
          <cell r="AL63">
            <v>960</v>
          </cell>
          <cell r="AO63">
            <v>55</v>
          </cell>
          <cell r="AP63" t="str">
            <v>SEMPRA</v>
          </cell>
          <cell r="AQ63" t="str">
            <v>Non-Firm</v>
          </cell>
          <cell r="AV63">
            <v>0</v>
          </cell>
          <cell r="AY63">
            <v>55</v>
          </cell>
          <cell r="AZ63" t="str">
            <v>SEMPRA</v>
          </cell>
          <cell r="BA63" t="str">
            <v>Non-Firm</v>
          </cell>
          <cell r="BF63">
            <v>0</v>
          </cell>
          <cell r="BI63">
            <v>55</v>
          </cell>
          <cell r="BJ63" t="str">
            <v>SEMPRA</v>
          </cell>
          <cell r="BK63" t="str">
            <v>Non-Firm</v>
          </cell>
          <cell r="BP63">
            <v>0</v>
          </cell>
          <cell r="CW63">
            <v>55</v>
          </cell>
          <cell r="CX63" t="str">
            <v>SEMPRA</v>
          </cell>
          <cell r="CY63" t="str">
            <v>Non-Firm</v>
          </cell>
          <cell r="DD63">
            <v>0</v>
          </cell>
        </row>
        <row r="64">
          <cell r="AE64">
            <v>56</v>
          </cell>
          <cell r="AF64" t="str">
            <v>SRP</v>
          </cell>
          <cell r="AG64" t="str">
            <v>Non-Firm</v>
          </cell>
          <cell r="AH64">
            <v>1049</v>
          </cell>
          <cell r="AI64">
            <v>24013</v>
          </cell>
          <cell r="AK64">
            <v>4057</v>
          </cell>
          <cell r="AL64">
            <v>28070</v>
          </cell>
          <cell r="AO64">
            <v>56</v>
          </cell>
          <cell r="AP64" t="str">
            <v>SRP</v>
          </cell>
          <cell r="AQ64" t="str">
            <v>Non-Firm</v>
          </cell>
          <cell r="AR64">
            <v>1960</v>
          </cell>
          <cell r="AS64">
            <v>48409</v>
          </cell>
          <cell r="AU64">
            <v>3895</v>
          </cell>
          <cell r="AV64">
            <v>52304</v>
          </cell>
          <cell r="AY64">
            <v>56</v>
          </cell>
          <cell r="AZ64" t="str">
            <v>SRP</v>
          </cell>
          <cell r="BA64" t="str">
            <v>Non-Firm</v>
          </cell>
          <cell r="BB64">
            <v>2234</v>
          </cell>
          <cell r="BC64">
            <v>45521</v>
          </cell>
          <cell r="BE64">
            <v>-8026</v>
          </cell>
          <cell r="BF64">
            <v>37495</v>
          </cell>
          <cell r="BI64">
            <v>56</v>
          </cell>
          <cell r="BJ64" t="str">
            <v>SRP</v>
          </cell>
          <cell r="BK64" t="str">
            <v>Non-Firm</v>
          </cell>
          <cell r="BL64">
            <v>1063</v>
          </cell>
          <cell r="BM64">
            <v>30733</v>
          </cell>
          <cell r="BO64">
            <v>666</v>
          </cell>
          <cell r="BP64">
            <v>31399</v>
          </cell>
          <cell r="CW64">
            <v>56</v>
          </cell>
          <cell r="CX64" t="str">
            <v>SRP</v>
          </cell>
          <cell r="CY64" t="str">
            <v>Non-Firm</v>
          </cell>
          <cell r="CZ64">
            <v>725</v>
          </cell>
          <cell r="DA64">
            <v>15613</v>
          </cell>
          <cell r="DC64">
            <v>6977</v>
          </cell>
          <cell r="DD64">
            <v>22590</v>
          </cell>
        </row>
        <row r="65">
          <cell r="AE65">
            <v>57</v>
          </cell>
          <cell r="AF65" t="str">
            <v>TEP</v>
          </cell>
          <cell r="AG65" t="str">
            <v>Non-Firm</v>
          </cell>
          <cell r="AL65">
            <v>0</v>
          </cell>
          <cell r="AO65">
            <v>57</v>
          </cell>
          <cell r="AP65" t="str">
            <v>TEP</v>
          </cell>
          <cell r="AQ65" t="str">
            <v>Non-Firm</v>
          </cell>
          <cell r="AR65">
            <v>180</v>
          </cell>
          <cell r="AS65">
            <v>3929</v>
          </cell>
          <cell r="AU65">
            <v>-1409</v>
          </cell>
          <cell r="AV65">
            <v>2520</v>
          </cell>
          <cell r="AY65">
            <v>57</v>
          </cell>
          <cell r="AZ65" t="str">
            <v>TEP</v>
          </cell>
          <cell r="BA65" t="str">
            <v>Non-Firm</v>
          </cell>
          <cell r="BF65">
            <v>0</v>
          </cell>
          <cell r="BI65">
            <v>57</v>
          </cell>
          <cell r="BJ65" t="str">
            <v>TEP</v>
          </cell>
          <cell r="BK65" t="str">
            <v>Non-Firm</v>
          </cell>
          <cell r="BP65">
            <v>0</v>
          </cell>
          <cell r="CW65">
            <v>57</v>
          </cell>
          <cell r="CX65" t="str">
            <v>TEP</v>
          </cell>
          <cell r="CY65" t="str">
            <v>Non-Firm</v>
          </cell>
          <cell r="DD65">
            <v>0</v>
          </cell>
        </row>
        <row r="66">
          <cell r="AE66">
            <v>58</v>
          </cell>
          <cell r="AF66" t="str">
            <v>TRISTATE</v>
          </cell>
          <cell r="AG66" t="str">
            <v>Non-Firm</v>
          </cell>
          <cell r="AL66">
            <v>0</v>
          </cell>
          <cell r="AO66">
            <v>58</v>
          </cell>
          <cell r="AP66" t="str">
            <v>TRISTATE</v>
          </cell>
          <cell r="AQ66" t="str">
            <v>Non-Firm</v>
          </cell>
          <cell r="AV66">
            <v>0</v>
          </cell>
          <cell r="AY66">
            <v>58</v>
          </cell>
          <cell r="AZ66" t="str">
            <v>TRISTATE</v>
          </cell>
          <cell r="BA66" t="str">
            <v>Non-Firm</v>
          </cell>
          <cell r="BB66">
            <v>25</v>
          </cell>
          <cell r="BC66">
            <v>1219</v>
          </cell>
          <cell r="BE66">
            <v>281</v>
          </cell>
          <cell r="BF66">
            <v>1500</v>
          </cell>
          <cell r="BI66">
            <v>58</v>
          </cell>
          <cell r="BJ66" t="str">
            <v>TRISTATE</v>
          </cell>
          <cell r="BK66" t="str">
            <v>Non-Firm</v>
          </cell>
          <cell r="BL66">
            <v>9215</v>
          </cell>
          <cell r="BM66">
            <v>271581</v>
          </cell>
          <cell r="BO66">
            <v>141149</v>
          </cell>
          <cell r="BP66">
            <v>412730</v>
          </cell>
          <cell r="CW66">
            <v>58</v>
          </cell>
          <cell r="CX66" t="str">
            <v>TRISTATE</v>
          </cell>
          <cell r="CY66" t="str">
            <v>Non-Firm</v>
          </cell>
          <cell r="CZ66">
            <v>45</v>
          </cell>
          <cell r="DA66">
            <v>584</v>
          </cell>
          <cell r="DC66">
            <v>1531</v>
          </cell>
          <cell r="DD66">
            <v>2115</v>
          </cell>
        </row>
        <row r="67">
          <cell r="AE67">
            <v>59</v>
          </cell>
          <cell r="AF67" t="str">
            <v>SUBTOTAL  NON-FIRM</v>
          </cell>
          <cell r="AH67">
            <v>3268</v>
          </cell>
          <cell r="AI67">
            <v>91506</v>
          </cell>
          <cell r="AJ67">
            <v>0</v>
          </cell>
          <cell r="AK67">
            <v>17345</v>
          </cell>
          <cell r="AL67">
            <v>108851</v>
          </cell>
          <cell r="AO67">
            <v>59</v>
          </cell>
          <cell r="AP67" t="str">
            <v>SUBTOTAL  NON-FIRM</v>
          </cell>
          <cell r="AR67">
            <v>8042</v>
          </cell>
          <cell r="AS67">
            <v>210504</v>
          </cell>
          <cell r="AT67">
            <v>0</v>
          </cell>
          <cell r="AU67">
            <v>-3453</v>
          </cell>
          <cell r="AV67">
            <v>207051</v>
          </cell>
          <cell r="AY67">
            <v>59</v>
          </cell>
          <cell r="AZ67" t="str">
            <v>SUBTOTAL  NON-FIRM</v>
          </cell>
          <cell r="BB67">
            <v>8584</v>
          </cell>
          <cell r="BC67">
            <v>200759</v>
          </cell>
          <cell r="BD67">
            <v>0</v>
          </cell>
          <cell r="BE67">
            <v>-27281</v>
          </cell>
          <cell r="BF67">
            <v>173478</v>
          </cell>
          <cell r="BI67">
            <v>59</v>
          </cell>
          <cell r="BJ67" t="str">
            <v>SUBTOTAL  NON-FIRM</v>
          </cell>
          <cell r="BL67">
            <v>14599</v>
          </cell>
          <cell r="BM67">
            <v>450525</v>
          </cell>
          <cell r="BN67">
            <v>25</v>
          </cell>
          <cell r="BO67">
            <v>161918</v>
          </cell>
          <cell r="BP67">
            <v>612468</v>
          </cell>
          <cell r="CW67">
            <v>59</v>
          </cell>
          <cell r="CX67" t="str">
            <v>SUBTOTAL  NON-FIRM</v>
          </cell>
          <cell r="CZ67">
            <v>3173</v>
          </cell>
          <cell r="DA67">
            <v>72816</v>
          </cell>
          <cell r="DB67">
            <v>0</v>
          </cell>
          <cell r="DC67">
            <v>31713</v>
          </cell>
          <cell r="DD67">
            <v>104529</v>
          </cell>
        </row>
        <row r="68">
          <cell r="AE68">
            <v>60</v>
          </cell>
          <cell r="AF68" t="str">
            <v>PNM</v>
          </cell>
          <cell r="AG68" t="str">
            <v>Contingent</v>
          </cell>
          <cell r="AH68">
            <v>2688</v>
          </cell>
          <cell r="AI68">
            <v>121226</v>
          </cell>
          <cell r="AK68">
            <v>-1775</v>
          </cell>
          <cell r="AL68">
            <v>119451</v>
          </cell>
          <cell r="AO68">
            <v>60</v>
          </cell>
          <cell r="AP68" t="str">
            <v>PNM</v>
          </cell>
          <cell r="AQ68" t="str">
            <v>Contingent</v>
          </cell>
          <cell r="AR68">
            <v>5241</v>
          </cell>
          <cell r="AS68">
            <v>221947</v>
          </cell>
          <cell r="AU68">
            <v>23227</v>
          </cell>
          <cell r="AV68">
            <v>245174</v>
          </cell>
          <cell r="AY68">
            <v>60</v>
          </cell>
          <cell r="AZ68" t="str">
            <v>PNM</v>
          </cell>
          <cell r="BA68" t="str">
            <v>Contingent</v>
          </cell>
          <cell r="BB68">
            <v>909</v>
          </cell>
          <cell r="BC68">
            <v>46992</v>
          </cell>
          <cell r="BE68">
            <v>3700</v>
          </cell>
          <cell r="BF68">
            <v>50692</v>
          </cell>
          <cell r="BI68">
            <v>60</v>
          </cell>
          <cell r="BJ68" t="str">
            <v>PNM</v>
          </cell>
          <cell r="BK68" t="str">
            <v>Contingent</v>
          </cell>
          <cell r="BL68">
            <v>8046</v>
          </cell>
          <cell r="BM68">
            <v>408851</v>
          </cell>
          <cell r="BO68">
            <v>20079</v>
          </cell>
          <cell r="BP68">
            <v>428930</v>
          </cell>
          <cell r="CW68">
            <v>60</v>
          </cell>
          <cell r="CX68" t="str">
            <v>PNM</v>
          </cell>
          <cell r="CY68" t="str">
            <v>Contingent</v>
          </cell>
          <cell r="CZ68">
            <v>1619</v>
          </cell>
          <cell r="DA68">
            <v>69640</v>
          </cell>
          <cell r="DC68">
            <v>2270</v>
          </cell>
          <cell r="DD68">
            <v>71910</v>
          </cell>
        </row>
        <row r="69">
          <cell r="AE69">
            <v>61</v>
          </cell>
          <cell r="AF69" t="str">
            <v>SUBTOTAL  CONTINGENT</v>
          </cell>
          <cell r="AH69">
            <v>2688</v>
          </cell>
          <cell r="AI69">
            <v>121226</v>
          </cell>
          <cell r="AJ69">
            <v>0</v>
          </cell>
          <cell r="AK69">
            <v>-1775</v>
          </cell>
          <cell r="AL69">
            <v>119451</v>
          </cell>
          <cell r="AO69">
            <v>61</v>
          </cell>
          <cell r="AP69" t="str">
            <v>SUBTOTAL  CONTINGENT</v>
          </cell>
          <cell r="AR69">
            <v>5241</v>
          </cell>
          <cell r="AS69">
            <v>221947</v>
          </cell>
          <cell r="AT69">
            <v>0</v>
          </cell>
          <cell r="AU69">
            <v>23227</v>
          </cell>
          <cell r="AV69">
            <v>245174</v>
          </cell>
          <cell r="AY69">
            <v>61</v>
          </cell>
          <cell r="AZ69" t="str">
            <v>SUBTOTAL  CONTINGENT</v>
          </cell>
          <cell r="BB69">
            <v>909</v>
          </cell>
          <cell r="BC69">
            <v>46992</v>
          </cell>
          <cell r="BD69">
            <v>0</v>
          </cell>
          <cell r="BE69">
            <v>3700</v>
          </cell>
          <cell r="BF69">
            <v>50692</v>
          </cell>
          <cell r="BI69">
            <v>61</v>
          </cell>
          <cell r="BJ69" t="str">
            <v>SUBTOTAL  CONTINGENT</v>
          </cell>
          <cell r="BL69">
            <v>8046</v>
          </cell>
          <cell r="BM69">
            <v>408851</v>
          </cell>
          <cell r="BN69">
            <v>0</v>
          </cell>
          <cell r="BO69">
            <v>20079</v>
          </cell>
          <cell r="BP69">
            <v>428930</v>
          </cell>
          <cell r="CW69">
            <v>61</v>
          </cell>
          <cell r="CX69" t="str">
            <v>SUBTOTAL  CONTINGENT</v>
          </cell>
          <cell r="CZ69">
            <v>1619</v>
          </cell>
          <cell r="DA69">
            <v>69640</v>
          </cell>
          <cell r="DB69">
            <v>0</v>
          </cell>
          <cell r="DC69">
            <v>2270</v>
          </cell>
          <cell r="DD69">
            <v>71910</v>
          </cell>
        </row>
        <row r="70">
          <cell r="AE70">
            <v>62</v>
          </cell>
          <cell r="AF70" t="str">
            <v>PSCO</v>
          </cell>
          <cell r="AG70" t="str">
            <v>Exchange</v>
          </cell>
          <cell r="AL70">
            <v>0</v>
          </cell>
          <cell r="AO70">
            <v>62</v>
          </cell>
          <cell r="AP70" t="str">
            <v>PSCO</v>
          </cell>
          <cell r="AQ70" t="str">
            <v>Exchange</v>
          </cell>
          <cell r="AV70">
            <v>0</v>
          </cell>
          <cell r="AY70">
            <v>62</v>
          </cell>
          <cell r="AZ70" t="str">
            <v>PSCO</v>
          </cell>
          <cell r="BA70" t="str">
            <v>Exchange</v>
          </cell>
          <cell r="BF70">
            <v>0</v>
          </cell>
          <cell r="BI70">
            <v>62</v>
          </cell>
          <cell r="BJ70" t="str">
            <v>PSCO</v>
          </cell>
          <cell r="BK70" t="str">
            <v>Exchange</v>
          </cell>
          <cell r="BP70">
            <v>0</v>
          </cell>
          <cell r="CW70">
            <v>62</v>
          </cell>
          <cell r="CX70" t="str">
            <v>PSCO</v>
          </cell>
          <cell r="CY70" t="str">
            <v>Exchange</v>
          </cell>
          <cell r="DD70">
            <v>0</v>
          </cell>
        </row>
        <row r="71">
          <cell r="AE71">
            <v>63</v>
          </cell>
          <cell r="AF71" t="str">
            <v>SPS</v>
          </cell>
          <cell r="AG71" t="str">
            <v>Exchange</v>
          </cell>
          <cell r="AK71">
            <v>16000</v>
          </cell>
          <cell r="AL71">
            <v>16000</v>
          </cell>
          <cell r="AO71">
            <v>63</v>
          </cell>
          <cell r="AP71" t="str">
            <v>SPS</v>
          </cell>
          <cell r="AQ71" t="str">
            <v>Exchange</v>
          </cell>
          <cell r="AV71">
            <v>0</v>
          </cell>
          <cell r="AY71">
            <v>63</v>
          </cell>
          <cell r="AZ71" t="str">
            <v>SPS</v>
          </cell>
          <cell r="BA71" t="str">
            <v>Exchange</v>
          </cell>
          <cell r="BE71">
            <v>5500</v>
          </cell>
          <cell r="BF71">
            <v>5500</v>
          </cell>
          <cell r="BI71">
            <v>63</v>
          </cell>
          <cell r="BJ71" t="str">
            <v>SPS</v>
          </cell>
          <cell r="BK71" t="str">
            <v>Exchange         *</v>
          </cell>
          <cell r="BO71">
            <v>3200</v>
          </cell>
          <cell r="BP71">
            <v>3200</v>
          </cell>
          <cell r="CW71">
            <v>63</v>
          </cell>
          <cell r="CX71" t="str">
            <v>SPS</v>
          </cell>
          <cell r="CY71" t="str">
            <v>Exchange</v>
          </cell>
          <cell r="DC71">
            <v>4000</v>
          </cell>
          <cell r="DD71">
            <v>4000</v>
          </cell>
        </row>
        <row r="72">
          <cell r="AE72">
            <v>64</v>
          </cell>
          <cell r="AF72" t="str">
            <v>SUBTOTAL  EXCHANGE</v>
          </cell>
          <cell r="AH72">
            <v>0</v>
          </cell>
          <cell r="AI72">
            <v>0</v>
          </cell>
          <cell r="AJ72">
            <v>0</v>
          </cell>
          <cell r="AK72">
            <v>16000</v>
          </cell>
          <cell r="AL72">
            <v>16000</v>
          </cell>
          <cell r="AO72">
            <v>64</v>
          </cell>
          <cell r="AP72" t="str">
            <v>SUBTOTAL  EXCHANGE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Y72">
            <v>64</v>
          </cell>
          <cell r="AZ72" t="str">
            <v>SUBTOTAL  EXCHANGE</v>
          </cell>
          <cell r="BB72">
            <v>0</v>
          </cell>
          <cell r="BC72">
            <v>0</v>
          </cell>
          <cell r="BD72">
            <v>0</v>
          </cell>
          <cell r="BE72">
            <v>5500</v>
          </cell>
          <cell r="BF72">
            <v>5500</v>
          </cell>
          <cell r="BI72">
            <v>64</v>
          </cell>
          <cell r="BJ72" t="str">
            <v>SUBTOTAL  EXCHANGE</v>
          </cell>
          <cell r="BL72">
            <v>0</v>
          </cell>
          <cell r="BM72">
            <v>0</v>
          </cell>
          <cell r="BN72">
            <v>0</v>
          </cell>
          <cell r="BO72">
            <v>3200</v>
          </cell>
          <cell r="BP72">
            <v>3200</v>
          </cell>
          <cell r="CW72">
            <v>64</v>
          </cell>
          <cell r="CX72" t="str">
            <v>SUBTOTAL  EXCHANGE</v>
          </cell>
          <cell r="CZ72">
            <v>0</v>
          </cell>
          <cell r="DA72">
            <v>0</v>
          </cell>
          <cell r="DB72">
            <v>0</v>
          </cell>
          <cell r="DC72">
            <v>4000</v>
          </cell>
          <cell r="DD72">
            <v>4000</v>
          </cell>
        </row>
        <row r="73">
          <cell r="AE73">
            <v>65</v>
          </cell>
          <cell r="AF73" t="str">
            <v>APS</v>
          </cell>
          <cell r="AG73" t="str">
            <v>Spinning Reserves</v>
          </cell>
          <cell r="AL73">
            <v>0</v>
          </cell>
          <cell r="AO73">
            <v>65</v>
          </cell>
          <cell r="AP73" t="str">
            <v>APS</v>
          </cell>
          <cell r="AQ73" t="str">
            <v>Spinning Reserves</v>
          </cell>
          <cell r="AV73">
            <v>0</v>
          </cell>
          <cell r="AY73">
            <v>65</v>
          </cell>
          <cell r="AZ73" t="str">
            <v>APS</v>
          </cell>
          <cell r="BA73" t="str">
            <v>Spinning Reserves</v>
          </cell>
          <cell r="BF73">
            <v>0</v>
          </cell>
          <cell r="BI73">
            <v>65</v>
          </cell>
          <cell r="BJ73" t="str">
            <v>APS</v>
          </cell>
          <cell r="BK73" t="str">
            <v>Spinning Reserves</v>
          </cell>
          <cell r="BP73">
            <v>0</v>
          </cell>
          <cell r="CW73">
            <v>65</v>
          </cell>
          <cell r="CX73" t="str">
            <v>APS</v>
          </cell>
          <cell r="CY73" t="str">
            <v>Spinning Reserves</v>
          </cell>
          <cell r="DD73">
            <v>0</v>
          </cell>
        </row>
        <row r="74">
          <cell r="AE74">
            <v>66</v>
          </cell>
          <cell r="AF74" t="str">
            <v>PNM</v>
          </cell>
          <cell r="AG74" t="str">
            <v>Spinning Reserves</v>
          </cell>
          <cell r="AK74">
            <v>3355</v>
          </cell>
          <cell r="AL74">
            <v>3355</v>
          </cell>
          <cell r="AO74">
            <v>66</v>
          </cell>
          <cell r="AP74" t="str">
            <v>PNM</v>
          </cell>
          <cell r="AQ74" t="str">
            <v>Spinning Reserves</v>
          </cell>
          <cell r="AU74">
            <v>910</v>
          </cell>
          <cell r="AV74">
            <v>910</v>
          </cell>
          <cell r="AY74">
            <v>66</v>
          </cell>
          <cell r="AZ74" t="str">
            <v>PNM</v>
          </cell>
          <cell r="BA74" t="str">
            <v>Spinning Reserves</v>
          </cell>
          <cell r="BE74">
            <v>2280</v>
          </cell>
          <cell r="BF74">
            <v>2280</v>
          </cell>
          <cell r="BI74">
            <v>66</v>
          </cell>
          <cell r="BJ74" t="str">
            <v>PNM</v>
          </cell>
          <cell r="BK74" t="str">
            <v>Spinning Reserves</v>
          </cell>
          <cell r="BP74">
            <v>0</v>
          </cell>
          <cell r="CW74">
            <v>66</v>
          </cell>
          <cell r="CX74" t="str">
            <v>PNM</v>
          </cell>
          <cell r="CY74" t="str">
            <v>Spinning Reserves</v>
          </cell>
          <cell r="DC74">
            <v>5035</v>
          </cell>
          <cell r="DD74">
            <v>5035</v>
          </cell>
        </row>
        <row r="75">
          <cell r="AE75">
            <v>67</v>
          </cell>
          <cell r="AF75" t="str">
            <v>SUBTOTAL  SPINNING RESERVES</v>
          </cell>
          <cell r="AH75">
            <v>0</v>
          </cell>
          <cell r="AI75">
            <v>0</v>
          </cell>
          <cell r="AJ75">
            <v>0</v>
          </cell>
          <cell r="AK75">
            <v>3355</v>
          </cell>
          <cell r="AL75">
            <v>3355</v>
          </cell>
          <cell r="AO75">
            <v>67</v>
          </cell>
          <cell r="AP75" t="str">
            <v>SUBTOTAL  SPINNING RESERVES</v>
          </cell>
          <cell r="AR75">
            <v>0</v>
          </cell>
          <cell r="AS75">
            <v>0</v>
          </cell>
          <cell r="AT75">
            <v>0</v>
          </cell>
          <cell r="AU75">
            <v>910</v>
          </cell>
          <cell r="AV75">
            <v>910</v>
          </cell>
          <cell r="AY75">
            <v>67</v>
          </cell>
          <cell r="AZ75" t="str">
            <v>SUBTOTAL  SPINNING RESERVES</v>
          </cell>
          <cell r="BB75">
            <v>0</v>
          </cell>
          <cell r="BC75">
            <v>0</v>
          </cell>
          <cell r="BD75">
            <v>0</v>
          </cell>
          <cell r="BE75">
            <v>2280</v>
          </cell>
          <cell r="BF75">
            <v>2280</v>
          </cell>
          <cell r="BI75">
            <v>67</v>
          </cell>
          <cell r="BJ75" t="str">
            <v>SUBTOTAL  SPINNING RESERVES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CW75">
            <v>67</v>
          </cell>
          <cell r="CX75" t="str">
            <v>SUBTOTAL  SPINNING RESERVES</v>
          </cell>
          <cell r="CZ75">
            <v>0</v>
          </cell>
          <cell r="DA75">
            <v>0</v>
          </cell>
          <cell r="DB75">
            <v>0</v>
          </cell>
          <cell r="DC75">
            <v>5035</v>
          </cell>
          <cell r="DD75">
            <v>5035</v>
          </cell>
        </row>
        <row r="76">
          <cell r="AE76">
            <v>68</v>
          </cell>
          <cell r="AF76" t="str">
            <v>AEPCO</v>
          </cell>
          <cell r="AG76" t="str">
            <v>SRSG Emerg Assist</v>
          </cell>
          <cell r="AH76">
            <v>57</v>
          </cell>
          <cell r="AI76">
            <v>2445</v>
          </cell>
          <cell r="AL76">
            <v>2445</v>
          </cell>
          <cell r="AO76">
            <v>68</v>
          </cell>
          <cell r="AP76" t="str">
            <v>AEPCO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AEPCO</v>
          </cell>
          <cell r="BA76" t="str">
            <v>SRSG Emerg Assist</v>
          </cell>
          <cell r="BB76">
            <v>53</v>
          </cell>
          <cell r="BC76">
            <v>2980</v>
          </cell>
          <cell r="BF76">
            <v>2980</v>
          </cell>
          <cell r="BI76">
            <v>68</v>
          </cell>
          <cell r="BJ76" t="str">
            <v>AEPCO</v>
          </cell>
          <cell r="BK76" t="str">
            <v>SRSG Emerg Assist</v>
          </cell>
          <cell r="BL76">
            <v>13</v>
          </cell>
          <cell r="BM76">
            <v>479</v>
          </cell>
          <cell r="BP76">
            <v>479</v>
          </cell>
          <cell r="CW76">
            <v>68</v>
          </cell>
          <cell r="CX76" t="str">
            <v>AEPCO</v>
          </cell>
          <cell r="CY76" t="str">
            <v>SRSG Emerg Assist</v>
          </cell>
          <cell r="CZ76">
            <v>37</v>
          </cell>
          <cell r="DA76">
            <v>1532</v>
          </cell>
          <cell r="DD76">
            <v>1532</v>
          </cell>
        </row>
        <row r="77">
          <cell r="AE77">
            <v>69</v>
          </cell>
          <cell r="AF77" t="str">
            <v>APS</v>
          </cell>
          <cell r="AG77" t="str">
            <v>SRSG Emerg Assist</v>
          </cell>
          <cell r="AH77">
            <v>26</v>
          </cell>
          <cell r="AI77">
            <v>1245</v>
          </cell>
          <cell r="AL77">
            <v>1245</v>
          </cell>
          <cell r="AO77">
            <v>69</v>
          </cell>
          <cell r="AP77" t="str">
            <v>APS</v>
          </cell>
          <cell r="AQ77" t="str">
            <v>SRSG Emerg Assist</v>
          </cell>
          <cell r="AR77">
            <v>39</v>
          </cell>
          <cell r="AS77">
            <v>1851</v>
          </cell>
          <cell r="AV77">
            <v>1851</v>
          </cell>
          <cell r="AY77">
            <v>69</v>
          </cell>
          <cell r="AZ77" t="str">
            <v>APS</v>
          </cell>
          <cell r="BA77" t="str">
            <v>SRSG Emerg Assist</v>
          </cell>
          <cell r="BB77">
            <v>17</v>
          </cell>
          <cell r="BC77">
            <v>849</v>
          </cell>
          <cell r="BF77">
            <v>849</v>
          </cell>
          <cell r="BI77">
            <v>69</v>
          </cell>
          <cell r="BJ77" t="str">
            <v>APS</v>
          </cell>
          <cell r="BK77" t="str">
            <v>SRSG Emerg Assist</v>
          </cell>
          <cell r="BL77">
            <v>24</v>
          </cell>
          <cell r="BM77">
            <v>1105</v>
          </cell>
          <cell r="BP77">
            <v>1105</v>
          </cell>
          <cell r="CW77">
            <v>69</v>
          </cell>
          <cell r="CX77" t="str">
            <v>APS</v>
          </cell>
          <cell r="CY77" t="str">
            <v>SRSG Emerg Assist</v>
          </cell>
          <cell r="CZ77">
            <v>4</v>
          </cell>
          <cell r="DA77">
            <v>141</v>
          </cell>
          <cell r="DD77">
            <v>141</v>
          </cell>
        </row>
        <row r="78">
          <cell r="AE78">
            <v>70</v>
          </cell>
          <cell r="AF78" t="str">
            <v>DUKE</v>
          </cell>
          <cell r="AG78" t="str">
            <v>SRSG Emerg Assist</v>
          </cell>
          <cell r="AL78">
            <v>0</v>
          </cell>
          <cell r="AO78">
            <v>70</v>
          </cell>
          <cell r="AP78" t="str">
            <v>DUKE</v>
          </cell>
          <cell r="AQ78" t="str">
            <v>SRSG Emerg Assist</v>
          </cell>
          <cell r="AR78">
            <v>54</v>
          </cell>
          <cell r="AS78">
            <v>2562</v>
          </cell>
          <cell r="AV78">
            <v>2562</v>
          </cell>
          <cell r="AY78">
            <v>70</v>
          </cell>
          <cell r="AZ78" t="str">
            <v>DUKE</v>
          </cell>
          <cell r="BA78" t="str">
            <v>SRSG Emerg Assist</v>
          </cell>
          <cell r="BF78">
            <v>0</v>
          </cell>
          <cell r="BI78">
            <v>70</v>
          </cell>
          <cell r="BJ78" t="str">
            <v>DUKE</v>
          </cell>
          <cell r="BK78" t="str">
            <v>SRSG Emerg Assist</v>
          </cell>
          <cell r="BL78">
            <v>171</v>
          </cell>
          <cell r="BM78">
            <v>7092</v>
          </cell>
          <cell r="BP78">
            <v>7092</v>
          </cell>
          <cell r="CW78">
            <v>70</v>
          </cell>
          <cell r="CX78" t="str">
            <v>DUKE</v>
          </cell>
          <cell r="CY78" t="str">
            <v>SRSG Emerg Assist</v>
          </cell>
          <cell r="CZ78">
            <v>30</v>
          </cell>
          <cell r="DA78">
            <v>1363</v>
          </cell>
          <cell r="DD78">
            <v>1363</v>
          </cell>
        </row>
        <row r="79">
          <cell r="AE79">
            <v>71</v>
          </cell>
          <cell r="AF79" t="str">
            <v>DUKE</v>
          </cell>
          <cell r="AG79" t="str">
            <v>SRSG Rsrv. Deficiency</v>
          </cell>
          <cell r="AL79">
            <v>0</v>
          </cell>
          <cell r="AO79">
            <v>71</v>
          </cell>
          <cell r="AP79" t="str">
            <v>DUKE</v>
          </cell>
          <cell r="AQ79" t="str">
            <v>SRSG Rsrv. Deficiency</v>
          </cell>
          <cell r="AV79">
            <v>0</v>
          </cell>
          <cell r="AY79">
            <v>71</v>
          </cell>
          <cell r="AZ79" t="str">
            <v>DUKE</v>
          </cell>
          <cell r="BA79" t="str">
            <v>SRSG Rsrv. Deficiency</v>
          </cell>
          <cell r="BF79">
            <v>0</v>
          </cell>
          <cell r="BI79">
            <v>71</v>
          </cell>
          <cell r="BJ79" t="str">
            <v>DUKE</v>
          </cell>
          <cell r="BK79" t="str">
            <v>SRSG Rsrv. Deficiency</v>
          </cell>
          <cell r="BP79">
            <v>0</v>
          </cell>
          <cell r="CW79">
            <v>71</v>
          </cell>
          <cell r="CX79" t="str">
            <v>DUKE</v>
          </cell>
          <cell r="CY79" t="str">
            <v>SRSG Rsrv. Deficiency</v>
          </cell>
          <cell r="DD79">
            <v>0</v>
          </cell>
        </row>
        <row r="80">
          <cell r="AE80">
            <v>72</v>
          </cell>
          <cell r="AF80" t="str">
            <v>FARM</v>
          </cell>
          <cell r="AG80" t="str">
            <v>SRSG Emerg Assist</v>
          </cell>
          <cell r="AH80">
            <v>2</v>
          </cell>
          <cell r="AI80">
            <v>83</v>
          </cell>
          <cell r="AL80">
            <v>83</v>
          </cell>
          <cell r="AO80">
            <v>72</v>
          </cell>
          <cell r="AP80" t="str">
            <v>FARM</v>
          </cell>
          <cell r="AQ80" t="str">
            <v>SRSG Emerg Assist</v>
          </cell>
          <cell r="AV80">
            <v>0</v>
          </cell>
          <cell r="AY80">
            <v>72</v>
          </cell>
          <cell r="AZ80" t="str">
            <v>FARM</v>
          </cell>
          <cell r="BA80" t="str">
            <v>SRSG Emerg Assist</v>
          </cell>
          <cell r="BF80">
            <v>0</v>
          </cell>
          <cell r="BI80">
            <v>72</v>
          </cell>
          <cell r="BJ80" t="str">
            <v>FARM</v>
          </cell>
          <cell r="BK80" t="str">
            <v>SRSG Emerg Assist</v>
          </cell>
          <cell r="BL80">
            <v>5</v>
          </cell>
          <cell r="BM80">
            <v>218</v>
          </cell>
          <cell r="BP80">
            <v>218</v>
          </cell>
          <cell r="CW80">
            <v>72</v>
          </cell>
          <cell r="CX80" t="str">
            <v>FARM</v>
          </cell>
          <cell r="CY80" t="str">
            <v>SRSG Emerg Assist</v>
          </cell>
          <cell r="DD80">
            <v>0</v>
          </cell>
        </row>
        <row r="81">
          <cell r="AE81">
            <v>73</v>
          </cell>
          <cell r="AF81" t="str">
            <v>IID</v>
          </cell>
          <cell r="AG81" t="str">
            <v>SRSG Emerg Assist</v>
          </cell>
          <cell r="AH81">
            <v>9</v>
          </cell>
          <cell r="AI81">
            <v>427</v>
          </cell>
          <cell r="AL81">
            <v>427</v>
          </cell>
          <cell r="AO81">
            <v>73</v>
          </cell>
          <cell r="AP81" t="str">
            <v>IID</v>
          </cell>
          <cell r="AQ81" t="str">
            <v>SRSG Emerg Assist</v>
          </cell>
          <cell r="AR81">
            <v>19</v>
          </cell>
          <cell r="AS81">
            <v>989</v>
          </cell>
          <cell r="AV81">
            <v>989</v>
          </cell>
          <cell r="AY81">
            <v>73</v>
          </cell>
          <cell r="AZ81" t="str">
            <v>IID</v>
          </cell>
          <cell r="BA81" t="str">
            <v>SRSG Emerg Assist</v>
          </cell>
          <cell r="BF81">
            <v>0</v>
          </cell>
          <cell r="BI81">
            <v>73</v>
          </cell>
          <cell r="BJ81" t="str">
            <v>IID</v>
          </cell>
          <cell r="BK81" t="str">
            <v>SRSG Emerg Assist</v>
          </cell>
          <cell r="BP81">
            <v>0</v>
          </cell>
          <cell r="CW81">
            <v>73</v>
          </cell>
          <cell r="CX81" t="str">
            <v>IID</v>
          </cell>
          <cell r="CY81" t="str">
            <v>SRSG Emerg Assist</v>
          </cell>
          <cell r="DD81">
            <v>0</v>
          </cell>
        </row>
        <row r="82">
          <cell r="AE82">
            <v>74</v>
          </cell>
          <cell r="AF82" t="str">
            <v>LAC</v>
          </cell>
          <cell r="AG82" t="str">
            <v>SRSG Emerg Assist</v>
          </cell>
          <cell r="AH82">
            <v>1</v>
          </cell>
          <cell r="AI82">
            <v>43</v>
          </cell>
          <cell r="AL82">
            <v>43</v>
          </cell>
          <cell r="AO82">
            <v>74</v>
          </cell>
          <cell r="AP82" t="str">
            <v>LAC</v>
          </cell>
          <cell r="AQ82" t="str">
            <v>SRSG Emerg Assist</v>
          </cell>
          <cell r="AR82">
            <v>1</v>
          </cell>
          <cell r="AS82">
            <v>50</v>
          </cell>
          <cell r="AV82">
            <v>50</v>
          </cell>
          <cell r="AY82">
            <v>74</v>
          </cell>
          <cell r="AZ82" t="str">
            <v>LAC</v>
          </cell>
          <cell r="BA82" t="str">
            <v>SRSG Emerg Assist</v>
          </cell>
          <cell r="BF82">
            <v>0</v>
          </cell>
          <cell r="BI82">
            <v>74</v>
          </cell>
          <cell r="BJ82" t="str">
            <v>LAC</v>
          </cell>
          <cell r="BK82" t="str">
            <v>SRSG Emerg Assist</v>
          </cell>
          <cell r="BP82">
            <v>0</v>
          </cell>
          <cell r="CW82">
            <v>74</v>
          </cell>
          <cell r="CX82" t="str">
            <v>LAC</v>
          </cell>
          <cell r="CY82" t="str">
            <v>SRSG Emerg Assist</v>
          </cell>
          <cell r="DD82">
            <v>0</v>
          </cell>
        </row>
        <row r="83">
          <cell r="AE83">
            <v>75</v>
          </cell>
          <cell r="AF83" t="str">
            <v>PGR</v>
          </cell>
          <cell r="AG83" t="str">
            <v>SRSG Emerg Assist</v>
          </cell>
          <cell r="AL83">
            <v>0</v>
          </cell>
          <cell r="AO83">
            <v>75</v>
          </cell>
          <cell r="AP83" t="str">
            <v>PGR</v>
          </cell>
          <cell r="AQ83" t="str">
            <v>SRSG Emerg Assist</v>
          </cell>
          <cell r="AV83">
            <v>0</v>
          </cell>
          <cell r="AY83">
            <v>75</v>
          </cell>
          <cell r="AZ83" t="str">
            <v>PGR</v>
          </cell>
          <cell r="BA83" t="str">
            <v>SRSG Emerg Assist</v>
          </cell>
          <cell r="BF83">
            <v>0</v>
          </cell>
          <cell r="BI83">
            <v>75</v>
          </cell>
          <cell r="BJ83" t="str">
            <v>PGR</v>
          </cell>
          <cell r="BK83" t="str">
            <v>SRSG Emerg Assist</v>
          </cell>
          <cell r="BP83">
            <v>0</v>
          </cell>
          <cell r="CW83">
            <v>75</v>
          </cell>
          <cell r="CX83" t="str">
            <v>PGR</v>
          </cell>
          <cell r="CY83" t="str">
            <v>SRSG Emerg Assist</v>
          </cell>
          <cell r="CZ83">
            <v>34</v>
          </cell>
          <cell r="DA83">
            <v>1355</v>
          </cell>
          <cell r="DD83">
            <v>1355</v>
          </cell>
        </row>
        <row r="84">
          <cell r="AE84">
            <v>76</v>
          </cell>
          <cell r="AF84" t="str">
            <v>PNM</v>
          </cell>
          <cell r="AG84" t="str">
            <v>SRSG Emerg Assist</v>
          </cell>
          <cell r="AH84">
            <v>35</v>
          </cell>
          <cell r="AI84">
            <v>1468</v>
          </cell>
          <cell r="AL84">
            <v>1468</v>
          </cell>
          <cell r="AO84">
            <v>76</v>
          </cell>
          <cell r="AP84" t="str">
            <v>PNM</v>
          </cell>
          <cell r="AQ84" t="str">
            <v>SRSG Emerg Assist</v>
          </cell>
          <cell r="AR84">
            <v>8</v>
          </cell>
          <cell r="AS84">
            <v>309</v>
          </cell>
          <cell r="AV84">
            <v>309</v>
          </cell>
          <cell r="AY84">
            <v>76</v>
          </cell>
          <cell r="AZ84" t="str">
            <v>PNM</v>
          </cell>
          <cell r="BA84" t="str">
            <v>SRSG Emerg Assist</v>
          </cell>
          <cell r="BB84">
            <v>34</v>
          </cell>
          <cell r="BC84">
            <v>1778</v>
          </cell>
          <cell r="BF84">
            <v>1778</v>
          </cell>
          <cell r="BI84">
            <v>76</v>
          </cell>
          <cell r="BJ84" t="str">
            <v>PNM</v>
          </cell>
          <cell r="BK84" t="str">
            <v>SRSG Emerg Assist</v>
          </cell>
          <cell r="BL84">
            <v>37</v>
          </cell>
          <cell r="BM84">
            <v>1492</v>
          </cell>
          <cell r="BP84">
            <v>1492</v>
          </cell>
          <cell r="CW84">
            <v>76</v>
          </cell>
          <cell r="CX84" t="str">
            <v>PNM</v>
          </cell>
          <cell r="CY84" t="str">
            <v>SRSG Emerg Assist</v>
          </cell>
          <cell r="CZ84">
            <v>70</v>
          </cell>
          <cell r="DA84">
            <v>2807</v>
          </cell>
          <cell r="DD84">
            <v>2807</v>
          </cell>
        </row>
        <row r="85">
          <cell r="AE85">
            <v>77</v>
          </cell>
          <cell r="AF85" t="str">
            <v>SRP</v>
          </cell>
          <cell r="AG85" t="str">
            <v>SRSG Emerg Assist</v>
          </cell>
          <cell r="AH85">
            <v>34</v>
          </cell>
          <cell r="AI85">
            <v>1526</v>
          </cell>
          <cell r="AL85">
            <v>1526</v>
          </cell>
          <cell r="AO85">
            <v>77</v>
          </cell>
          <cell r="AP85" t="str">
            <v>SRP</v>
          </cell>
          <cell r="AQ85" t="str">
            <v>SRSG Emerg Assist</v>
          </cell>
          <cell r="AR85">
            <v>50</v>
          </cell>
          <cell r="AS85">
            <v>2393</v>
          </cell>
          <cell r="AV85">
            <v>2393</v>
          </cell>
          <cell r="AY85">
            <v>77</v>
          </cell>
          <cell r="AZ85" t="str">
            <v>SRP</v>
          </cell>
          <cell r="BA85" t="str">
            <v>SRSG Emerg Assist</v>
          </cell>
          <cell r="BF85">
            <v>0</v>
          </cell>
          <cell r="BI85">
            <v>77</v>
          </cell>
          <cell r="BJ85" t="str">
            <v>SRP</v>
          </cell>
          <cell r="BK85" t="str">
            <v>SRSG Emerg Assist</v>
          </cell>
          <cell r="BP85">
            <v>0</v>
          </cell>
          <cell r="CW85">
            <v>77</v>
          </cell>
          <cell r="CX85" t="str">
            <v>SRP</v>
          </cell>
          <cell r="CY85" t="str">
            <v>SRSG Emerg Assist</v>
          </cell>
          <cell r="CZ85">
            <v>27</v>
          </cell>
          <cell r="DA85">
            <v>1186</v>
          </cell>
          <cell r="DD85">
            <v>1186</v>
          </cell>
        </row>
        <row r="86">
          <cell r="AE86">
            <v>78</v>
          </cell>
          <cell r="AF86" t="str">
            <v>TEP</v>
          </cell>
          <cell r="AG86" t="str">
            <v>SRSG Emerg Assist</v>
          </cell>
          <cell r="AH86">
            <v>25</v>
          </cell>
          <cell r="AI86">
            <v>1172</v>
          </cell>
          <cell r="AL86">
            <v>1172</v>
          </cell>
          <cell r="AO86">
            <v>78</v>
          </cell>
          <cell r="AP86" t="str">
            <v>TEP</v>
          </cell>
          <cell r="AQ86" t="str">
            <v>SRSG Emerg Assist</v>
          </cell>
          <cell r="AV86">
            <v>0</v>
          </cell>
          <cell r="AY86">
            <v>78</v>
          </cell>
          <cell r="AZ86" t="str">
            <v>TEP</v>
          </cell>
          <cell r="BA86" t="str">
            <v>SRSG Emerg Assist</v>
          </cell>
          <cell r="BF86">
            <v>0</v>
          </cell>
          <cell r="BI86">
            <v>78</v>
          </cell>
          <cell r="BJ86" t="str">
            <v>TEP</v>
          </cell>
          <cell r="BK86" t="str">
            <v>SRSG Emerg Assist</v>
          </cell>
          <cell r="BL86">
            <v>8</v>
          </cell>
          <cell r="BM86">
            <v>0</v>
          </cell>
          <cell r="BP86">
            <v>0</v>
          </cell>
          <cell r="CW86">
            <v>78</v>
          </cell>
          <cell r="CX86" t="str">
            <v>TEP</v>
          </cell>
          <cell r="CY86" t="str">
            <v>SRSG Emerg Assist</v>
          </cell>
          <cell r="DD86">
            <v>0</v>
          </cell>
        </row>
        <row r="87">
          <cell r="AE87">
            <v>79</v>
          </cell>
          <cell r="AF87" t="str">
            <v>SUBTOTAL SRSG EMERGENCY ASSIST</v>
          </cell>
          <cell r="AH87">
            <v>189</v>
          </cell>
          <cell r="AI87">
            <v>8409</v>
          </cell>
          <cell r="AJ87">
            <v>0</v>
          </cell>
          <cell r="AK87">
            <v>0</v>
          </cell>
          <cell r="AL87">
            <v>8409</v>
          </cell>
          <cell r="AO87">
            <v>79</v>
          </cell>
          <cell r="AP87" t="str">
            <v>SUBTOTAL SRSG EMERGENCY ASSIST</v>
          </cell>
          <cell r="AR87">
            <v>171</v>
          </cell>
          <cell r="AS87">
            <v>8154</v>
          </cell>
          <cell r="AT87">
            <v>0</v>
          </cell>
          <cell r="AU87">
            <v>0</v>
          </cell>
          <cell r="AV87">
            <v>8154</v>
          </cell>
          <cell r="AY87">
            <v>79</v>
          </cell>
          <cell r="AZ87" t="str">
            <v>SUBTOTAL SRSG EMERGENCY ASSIST</v>
          </cell>
          <cell r="BB87">
            <v>104</v>
          </cell>
          <cell r="BC87">
            <v>5607</v>
          </cell>
          <cell r="BD87">
            <v>0</v>
          </cell>
          <cell r="BE87">
            <v>0</v>
          </cell>
          <cell r="BF87">
            <v>5607</v>
          </cell>
          <cell r="BI87">
            <v>79</v>
          </cell>
          <cell r="BJ87" t="str">
            <v>SUBTOTAL SRSG EMERGENCY ASSIST</v>
          </cell>
          <cell r="BL87">
            <v>258</v>
          </cell>
          <cell r="BM87">
            <v>10386</v>
          </cell>
          <cell r="BN87">
            <v>0</v>
          </cell>
          <cell r="BO87">
            <v>0</v>
          </cell>
          <cell r="BP87">
            <v>10386</v>
          </cell>
          <cell r="CW87">
            <v>79</v>
          </cell>
          <cell r="CX87" t="str">
            <v>SUBTOTAL SRSG EMERGENCY ASSIST</v>
          </cell>
          <cell r="CZ87">
            <v>202</v>
          </cell>
          <cell r="DA87">
            <v>8384</v>
          </cell>
          <cell r="DB87">
            <v>0</v>
          </cell>
          <cell r="DC87">
            <v>0</v>
          </cell>
          <cell r="DD87">
            <v>8384</v>
          </cell>
        </row>
        <row r="89">
          <cell r="AE89">
            <v>80</v>
          </cell>
          <cell r="AF89" t="str">
            <v>TOTALS</v>
          </cell>
          <cell r="AH89">
            <v>84420</v>
          </cell>
          <cell r="AI89">
            <v>2539909</v>
          </cell>
          <cell r="AJ89">
            <v>34</v>
          </cell>
          <cell r="AK89">
            <v>488166</v>
          </cell>
          <cell r="AL89">
            <v>3028109</v>
          </cell>
          <cell r="AO89">
            <v>80</v>
          </cell>
          <cell r="AP89" t="str">
            <v>TOTALS</v>
          </cell>
          <cell r="AR89">
            <v>173546</v>
          </cell>
          <cell r="AS89">
            <v>4890292</v>
          </cell>
          <cell r="AT89">
            <v>20284</v>
          </cell>
          <cell r="AU89">
            <v>1317509</v>
          </cell>
          <cell r="AV89">
            <v>6228085</v>
          </cell>
          <cell r="AY89">
            <v>80</v>
          </cell>
          <cell r="AZ89" t="str">
            <v>TOTALS</v>
          </cell>
          <cell r="BB89">
            <v>159930</v>
          </cell>
          <cell r="BC89">
            <v>5494571</v>
          </cell>
          <cell r="BD89">
            <v>0</v>
          </cell>
          <cell r="BE89">
            <v>887409</v>
          </cell>
          <cell r="BF89">
            <v>6381980</v>
          </cell>
          <cell r="BI89">
            <v>80</v>
          </cell>
          <cell r="BJ89" t="str">
            <v>TOTALS</v>
          </cell>
          <cell r="BL89">
            <v>156422</v>
          </cell>
          <cell r="BM89">
            <v>5809571</v>
          </cell>
          <cell r="BN89">
            <v>77</v>
          </cell>
          <cell r="BO89">
            <v>1786992</v>
          </cell>
          <cell r="BP89">
            <v>7596640</v>
          </cell>
          <cell r="CW89">
            <v>80</v>
          </cell>
          <cell r="CX89" t="str">
            <v>TOTALS</v>
          </cell>
          <cell r="CZ89">
            <v>139265</v>
          </cell>
          <cell r="DA89">
            <v>4223920</v>
          </cell>
          <cell r="DB89">
            <v>0</v>
          </cell>
          <cell r="DC89">
            <v>660216</v>
          </cell>
          <cell r="DD89">
            <v>4884136</v>
          </cell>
        </row>
        <row r="91">
          <cell r="AF91" t="str">
            <v xml:space="preserve">PURCHASED POWER - OUT SUMMARY   </v>
          </cell>
          <cell r="AP91" t="str">
            <v xml:space="preserve">PURCHASED POWER - OUT SUMMARY   </v>
          </cell>
          <cell r="AZ91" t="str">
            <v xml:space="preserve">PURCHASED POWER - OUT SUMMARY   </v>
          </cell>
          <cell r="BJ91" t="str">
            <v xml:space="preserve">PURCHASED POWER - OUT SUMMARY   </v>
          </cell>
          <cell r="CX91" t="str">
            <v xml:space="preserve">PURCHASED POWER - OUT SUMMARY   </v>
          </cell>
        </row>
        <row r="92">
          <cell r="AE92">
            <v>81</v>
          </cell>
          <cell r="AF92" t="str">
            <v>FUEL &amp; TRANSMISSION AMOUNT</v>
          </cell>
          <cell r="AL92">
            <v>2539943</v>
          </cell>
          <cell r="AO92">
            <v>81</v>
          </cell>
          <cell r="AP92" t="str">
            <v>FUEL &amp; TRANSMISSION AMOUNT</v>
          </cell>
          <cell r="AV92">
            <v>4910576</v>
          </cell>
          <cell r="AY92">
            <v>81</v>
          </cell>
          <cell r="AZ92" t="str">
            <v>FUEL &amp; TRANSMISSION AMOUNT</v>
          </cell>
          <cell r="BF92">
            <v>5494571</v>
          </cell>
          <cell r="BI92">
            <v>81</v>
          </cell>
          <cell r="BJ92" t="str">
            <v>FUEL &amp; TRANSMISSION AMOUNT</v>
          </cell>
          <cell r="BP92">
            <v>5809648</v>
          </cell>
          <cell r="CW92">
            <v>81</v>
          </cell>
          <cell r="CX92" t="str">
            <v>FUEL &amp; TRANSMISSION AMOUNT</v>
          </cell>
          <cell r="DD92">
            <v>4223920</v>
          </cell>
        </row>
        <row r="93">
          <cell r="AE93">
            <v>82</v>
          </cell>
          <cell r="AF93" t="str">
            <v>FUEL CREDIT (MARGIN X 50%)</v>
          </cell>
          <cell r="AL93">
            <v>244083</v>
          </cell>
          <cell r="AO93">
            <v>82</v>
          </cell>
          <cell r="AP93" t="str">
            <v>FUEL CREDIT (MARGIN X 50%)</v>
          </cell>
          <cell r="AV93">
            <v>658755</v>
          </cell>
          <cell r="AY93">
            <v>82</v>
          </cell>
          <cell r="AZ93" t="str">
            <v>FUEL CREDIT (MARGIN X 50%)</v>
          </cell>
          <cell r="BF93">
            <v>443705</v>
          </cell>
          <cell r="BI93">
            <v>82</v>
          </cell>
          <cell r="BJ93" t="str">
            <v>FUEL CREDIT (MARGIN X 50%)</v>
          </cell>
          <cell r="BP93">
            <v>893496</v>
          </cell>
          <cell r="CW93">
            <v>82</v>
          </cell>
          <cell r="CX93" t="str">
            <v>FUEL CREDIT (MARGIN X 50%)</v>
          </cell>
          <cell r="DD93">
            <v>330108</v>
          </cell>
        </row>
        <row r="94">
          <cell r="AE94">
            <v>83</v>
          </cell>
          <cell r="AF94" t="str">
            <v>EPE CREDIT (MARGIN X 50%)</v>
          </cell>
          <cell r="AL94">
            <v>244083</v>
          </cell>
          <cell r="AO94">
            <v>83</v>
          </cell>
          <cell r="AP94" t="str">
            <v>EPE CREDIT (MARGIN X 50%)</v>
          </cell>
          <cell r="AV94">
            <v>658754</v>
          </cell>
          <cell r="AY94">
            <v>83</v>
          </cell>
          <cell r="AZ94" t="str">
            <v>EPE CREDIT (MARGIN X 50%)</v>
          </cell>
          <cell r="BF94">
            <v>443704</v>
          </cell>
          <cell r="BI94">
            <v>83</v>
          </cell>
          <cell r="BJ94" t="str">
            <v>EPE CREDIT (MARGIN X 50%)</v>
          </cell>
          <cell r="BP94">
            <v>893496</v>
          </cell>
          <cell r="CW94">
            <v>83</v>
          </cell>
          <cell r="CX94" t="str">
            <v>EPE CREDIT (MARGIN X 50%)</v>
          </cell>
          <cell r="DD94">
            <v>330108</v>
          </cell>
        </row>
        <row r="95">
          <cell r="AE95">
            <v>84</v>
          </cell>
          <cell r="AF95" t="str">
            <v>TOTAL PURCHASED POWER OUT</v>
          </cell>
          <cell r="AL95">
            <v>3028109</v>
          </cell>
          <cell r="AO95">
            <v>84</v>
          </cell>
          <cell r="AP95" t="str">
            <v>TOTAL PURCHASED POWER OUT</v>
          </cell>
          <cell r="AV95">
            <v>6228085</v>
          </cell>
          <cell r="AY95">
            <v>84</v>
          </cell>
          <cell r="AZ95" t="str">
            <v>TOTAL PURCHASED POWER OUT</v>
          </cell>
          <cell r="BF95">
            <v>6381980</v>
          </cell>
          <cell r="BI95">
            <v>84</v>
          </cell>
          <cell r="BJ95" t="str">
            <v>TOTAL PURCHASED POWER OUT</v>
          </cell>
          <cell r="BP95">
            <v>7596640</v>
          </cell>
          <cell r="CW95">
            <v>84</v>
          </cell>
          <cell r="CX95" t="str">
            <v>TOTAL PURCHASED POWER OUT</v>
          </cell>
          <cell r="DD95">
            <v>4884136</v>
          </cell>
        </row>
        <row r="97">
          <cell r="AE97">
            <v>85</v>
          </cell>
          <cell r="AF97" t="str">
            <v>TEXAS RECONCILABLE PURCHASED POWER - OUT (L81 + L82)</v>
          </cell>
          <cell r="AL97">
            <v>2784026</v>
          </cell>
          <cell r="AO97">
            <v>85</v>
          </cell>
          <cell r="AP97" t="str">
            <v>TEXAS RECONCILABLE PURCHASED POWER - OUT (L81 + L82)</v>
          </cell>
          <cell r="AV97">
            <v>5569331</v>
          </cell>
          <cell r="AY97">
            <v>85</v>
          </cell>
          <cell r="AZ97" t="str">
            <v>TEXAS RECONCILABLE PURCHASED POWER - OUT (L81 + L82)</v>
          </cell>
          <cell r="BF97">
            <v>5938276</v>
          </cell>
          <cell r="BI97">
            <v>85</v>
          </cell>
          <cell r="BJ97" t="str">
            <v>TEXAS RECONCILABLE PURCHASED POWER - OUT (L81 + L82)</v>
          </cell>
          <cell r="BP97">
            <v>6703144</v>
          </cell>
          <cell r="CW97">
            <v>85</v>
          </cell>
          <cell r="CX97" t="str">
            <v>TEXAS RECONCILABLE PURCHASED POWER - OUT (L81 + L82)</v>
          </cell>
          <cell r="DD97">
            <v>4554028</v>
          </cell>
        </row>
        <row r="98">
          <cell r="BJ98" t="str">
            <v>*  Not picked up by Financial Accounting</v>
          </cell>
        </row>
        <row r="100">
          <cell r="AF100" t="str">
            <v xml:space="preserve">PURCHASED POWER - IN  (1)   </v>
          </cell>
          <cell r="AP100" t="str">
            <v xml:space="preserve">PURCHASED POWER - IN  (1)   </v>
          </cell>
          <cell r="AZ100" t="str">
            <v xml:space="preserve">PURCHASED POWER - IN  (1)   </v>
          </cell>
          <cell r="BJ100" t="str">
            <v xml:space="preserve">PURCHASED POWER - IN  (1)   </v>
          </cell>
          <cell r="CX100" t="str">
            <v xml:space="preserve">PURCHASED POWER - IN  (1)   </v>
          </cell>
        </row>
        <row r="101">
          <cell r="AE101" t="str">
            <v>LINE</v>
          </cell>
          <cell r="AF101" t="str">
            <v>SELLER</v>
          </cell>
          <cell r="AG101" t="str">
            <v>TYPE</v>
          </cell>
          <cell r="AH101" t="str">
            <v>MWH</v>
          </cell>
          <cell r="AI101" t="str">
            <v>PP  COST</v>
          </cell>
          <cell r="AO101" t="str">
            <v>LINE</v>
          </cell>
          <cell r="AP101" t="str">
            <v>SELLER</v>
          </cell>
          <cell r="AQ101" t="str">
            <v>TYPE</v>
          </cell>
          <cell r="AR101" t="str">
            <v>MWH</v>
          </cell>
          <cell r="AS101" t="str">
            <v>PP  COST</v>
          </cell>
          <cell r="AY101" t="str">
            <v>LINE</v>
          </cell>
          <cell r="AZ101" t="str">
            <v>SELLER</v>
          </cell>
          <cell r="BA101" t="str">
            <v>TYPE</v>
          </cell>
          <cell r="BB101" t="str">
            <v>MWH</v>
          </cell>
          <cell r="BC101" t="str">
            <v>PP  COST</v>
          </cell>
          <cell r="BI101" t="str">
            <v>LINE</v>
          </cell>
          <cell r="BJ101" t="str">
            <v>SELLER</v>
          </cell>
          <cell r="BK101" t="str">
            <v>TYPE</v>
          </cell>
          <cell r="BL101" t="str">
            <v>MWH</v>
          </cell>
          <cell r="BM101" t="str">
            <v>PP  COST</v>
          </cell>
          <cell r="CW101" t="str">
            <v>LINE</v>
          </cell>
          <cell r="CX101" t="str">
            <v>SELLER</v>
          </cell>
          <cell r="CY101" t="str">
            <v>TYPE</v>
          </cell>
          <cell r="CZ101" t="str">
            <v>MWH</v>
          </cell>
          <cell r="DA101" t="str">
            <v>PP  COST</v>
          </cell>
        </row>
        <row r="102">
          <cell r="AE102">
            <v>86</v>
          </cell>
          <cell r="AF102" t="str">
            <v>AEP</v>
          </cell>
          <cell r="AG102" t="str">
            <v>Firm2</v>
          </cell>
          <cell r="AH102">
            <v>3800</v>
          </cell>
          <cell r="AI102">
            <v>148650</v>
          </cell>
          <cell r="AO102">
            <v>86</v>
          </cell>
          <cell r="AP102" t="str">
            <v>AEP</v>
          </cell>
          <cell r="AQ102" t="str">
            <v>Firm2</v>
          </cell>
          <cell r="AR102">
            <v>800</v>
          </cell>
          <cell r="AS102">
            <v>18100</v>
          </cell>
          <cell r="AY102">
            <v>86</v>
          </cell>
          <cell r="AZ102" t="str">
            <v>AEP</v>
          </cell>
          <cell r="BA102" t="str">
            <v>Firm2</v>
          </cell>
          <cell r="BB102">
            <v>440</v>
          </cell>
          <cell r="BC102">
            <v>6020</v>
          </cell>
          <cell r="BI102">
            <v>86</v>
          </cell>
          <cell r="BJ102" t="str">
            <v>AEP</v>
          </cell>
          <cell r="BK102" t="str">
            <v>Firm2</v>
          </cell>
          <cell r="BL102">
            <v>1755</v>
          </cell>
          <cell r="BM102">
            <v>102865</v>
          </cell>
          <cell r="CW102">
            <v>86</v>
          </cell>
          <cell r="CX102" t="str">
            <v>AEP</v>
          </cell>
          <cell r="CY102" t="str">
            <v>Firm2</v>
          </cell>
          <cell r="CZ102">
            <v>4600</v>
          </cell>
          <cell r="DA102">
            <v>140103</v>
          </cell>
        </row>
        <row r="103">
          <cell r="AE103">
            <v>87</v>
          </cell>
          <cell r="AF103" t="str">
            <v>AEPCO</v>
          </cell>
          <cell r="AG103" t="str">
            <v>Firm2</v>
          </cell>
          <cell r="AO103">
            <v>87</v>
          </cell>
          <cell r="AP103" t="str">
            <v>AEPCO</v>
          </cell>
          <cell r="AQ103" t="str">
            <v>Firm2</v>
          </cell>
          <cell r="AY103">
            <v>87</v>
          </cell>
          <cell r="AZ103" t="str">
            <v>AEPCO</v>
          </cell>
          <cell r="BA103" t="str">
            <v>Firm2</v>
          </cell>
          <cell r="BI103">
            <v>87</v>
          </cell>
          <cell r="BJ103" t="str">
            <v>AEPCO</v>
          </cell>
          <cell r="BK103" t="str">
            <v>Firm2</v>
          </cell>
          <cell r="CW103">
            <v>87</v>
          </cell>
          <cell r="CX103" t="str">
            <v>AEPCO</v>
          </cell>
          <cell r="CY103" t="str">
            <v>Firm2</v>
          </cell>
        </row>
        <row r="104">
          <cell r="AE104">
            <v>88</v>
          </cell>
          <cell r="AF104" t="str">
            <v>APS</v>
          </cell>
          <cell r="AG104" t="str">
            <v>Firm2</v>
          </cell>
          <cell r="AH104">
            <v>885</v>
          </cell>
          <cell r="AI104">
            <v>25285</v>
          </cell>
          <cell r="AO104">
            <v>88</v>
          </cell>
          <cell r="AP104" t="str">
            <v>APS</v>
          </cell>
          <cell r="AQ104" t="str">
            <v>Firm2</v>
          </cell>
          <cell r="AR104">
            <v>18517</v>
          </cell>
          <cell r="AS104">
            <v>963110</v>
          </cell>
          <cell r="AY104">
            <v>88</v>
          </cell>
          <cell r="AZ104" t="str">
            <v>APS</v>
          </cell>
          <cell r="BA104" t="str">
            <v>Firm2</v>
          </cell>
          <cell r="BB104">
            <v>9495</v>
          </cell>
          <cell r="BC104">
            <v>517455</v>
          </cell>
          <cell r="BI104">
            <v>88</v>
          </cell>
          <cell r="BJ104" t="str">
            <v>APS</v>
          </cell>
          <cell r="BK104" t="str">
            <v>Firm2</v>
          </cell>
          <cell r="BL104">
            <v>3800</v>
          </cell>
          <cell r="BM104">
            <v>190100</v>
          </cell>
          <cell r="CW104">
            <v>88</v>
          </cell>
          <cell r="CX104" t="str">
            <v>APS</v>
          </cell>
          <cell r="CY104" t="str">
            <v>Firm2</v>
          </cell>
          <cell r="CZ104">
            <v>36065</v>
          </cell>
          <cell r="DA104">
            <v>1460384</v>
          </cell>
        </row>
        <row r="105">
          <cell r="AE105">
            <v>89</v>
          </cell>
          <cell r="AF105" t="str">
            <v>BP ENERGY</v>
          </cell>
          <cell r="AG105" t="str">
            <v>Firm2</v>
          </cell>
          <cell r="AO105">
            <v>89</v>
          </cell>
          <cell r="AP105" t="str">
            <v>BP ENERGY</v>
          </cell>
          <cell r="AQ105" t="str">
            <v>Firm2</v>
          </cell>
          <cell r="AY105">
            <v>89</v>
          </cell>
          <cell r="AZ105" t="str">
            <v>BP ENERGY</v>
          </cell>
          <cell r="BA105" t="str">
            <v>Firm2</v>
          </cell>
          <cell r="BI105">
            <v>89</v>
          </cell>
          <cell r="BJ105" t="str">
            <v>BP ENERGY</v>
          </cell>
          <cell r="BK105" t="str">
            <v>Firm2</v>
          </cell>
          <cell r="CW105">
            <v>89</v>
          </cell>
          <cell r="CX105" t="str">
            <v>BP ENERGY</v>
          </cell>
          <cell r="CY105" t="str">
            <v>Firm2</v>
          </cell>
        </row>
        <row r="106">
          <cell r="AE106">
            <v>90</v>
          </cell>
          <cell r="AF106" t="str">
            <v>BURBANK</v>
          </cell>
          <cell r="AG106" t="str">
            <v>Firm2</v>
          </cell>
          <cell r="AO106">
            <v>90</v>
          </cell>
          <cell r="AP106" t="str">
            <v>BURBANK</v>
          </cell>
          <cell r="AQ106" t="str">
            <v>Firm2</v>
          </cell>
          <cell r="AY106">
            <v>90</v>
          </cell>
          <cell r="AZ106" t="str">
            <v>BURBANK</v>
          </cell>
          <cell r="BA106" t="str">
            <v>Firm2</v>
          </cell>
          <cell r="BI106">
            <v>90</v>
          </cell>
          <cell r="BJ106" t="str">
            <v>BURBANK</v>
          </cell>
          <cell r="BK106" t="str">
            <v>Firm2</v>
          </cell>
          <cell r="CW106">
            <v>90</v>
          </cell>
          <cell r="CX106" t="str">
            <v>BURBANK</v>
          </cell>
          <cell r="CY106" t="str">
            <v>Firm2</v>
          </cell>
          <cell r="CZ106">
            <v>2400</v>
          </cell>
          <cell r="DA106">
            <v>87500</v>
          </cell>
        </row>
        <row r="107">
          <cell r="AE107">
            <v>91</v>
          </cell>
          <cell r="AF107" t="str">
            <v>CALPINE</v>
          </cell>
          <cell r="AG107" t="str">
            <v>Firm2</v>
          </cell>
          <cell r="AH107">
            <v>367</v>
          </cell>
          <cell r="AI107">
            <v>17295</v>
          </cell>
          <cell r="AO107">
            <v>91</v>
          </cell>
          <cell r="AP107" t="str">
            <v>CALPINE</v>
          </cell>
          <cell r="AQ107" t="str">
            <v>Firm2</v>
          </cell>
          <cell r="AR107">
            <v>94</v>
          </cell>
          <cell r="AS107">
            <v>3537</v>
          </cell>
          <cell r="AY107">
            <v>91</v>
          </cell>
          <cell r="AZ107" t="str">
            <v>CALPINE</v>
          </cell>
          <cell r="BA107" t="str">
            <v>Firm2</v>
          </cell>
          <cell r="BB107">
            <v>144</v>
          </cell>
          <cell r="BC107">
            <v>5470</v>
          </cell>
          <cell r="BI107">
            <v>91</v>
          </cell>
          <cell r="BJ107" t="str">
            <v>CALPINE</v>
          </cell>
          <cell r="BK107" t="str">
            <v>Firm2</v>
          </cell>
          <cell r="CW107">
            <v>91</v>
          </cell>
          <cell r="CX107" t="str">
            <v>CALPINE</v>
          </cell>
          <cell r="CY107" t="str">
            <v>Firm2</v>
          </cell>
          <cell r="CZ107">
            <v>20</v>
          </cell>
          <cell r="DA107">
            <v>740</v>
          </cell>
        </row>
        <row r="108">
          <cell r="AE108">
            <v>92</v>
          </cell>
          <cell r="AF108" t="str">
            <v>CARGILL</v>
          </cell>
          <cell r="AG108" t="str">
            <v>Firm2</v>
          </cell>
          <cell r="AO108">
            <v>92</v>
          </cell>
          <cell r="AP108" t="str">
            <v>CARGILL</v>
          </cell>
          <cell r="AQ108" t="str">
            <v>Firm2</v>
          </cell>
          <cell r="AR108">
            <v>1200</v>
          </cell>
          <cell r="AS108">
            <v>55800</v>
          </cell>
          <cell r="AY108">
            <v>92</v>
          </cell>
          <cell r="AZ108" t="str">
            <v>CARGILL</v>
          </cell>
          <cell r="BA108" t="str">
            <v>Firm2</v>
          </cell>
          <cell r="BB108">
            <v>8050</v>
          </cell>
          <cell r="BC108">
            <v>427500</v>
          </cell>
          <cell r="BI108">
            <v>92</v>
          </cell>
          <cell r="BJ108" t="str">
            <v>CARGILL</v>
          </cell>
          <cell r="BK108" t="str">
            <v>Firm2</v>
          </cell>
          <cell r="BL108">
            <v>400</v>
          </cell>
          <cell r="BM108">
            <v>21200</v>
          </cell>
          <cell r="CW108">
            <v>92</v>
          </cell>
          <cell r="CX108" t="str">
            <v>CARGILL</v>
          </cell>
          <cell r="CY108" t="str">
            <v>Firm2</v>
          </cell>
          <cell r="CZ108">
            <v>4560</v>
          </cell>
          <cell r="DA108">
            <v>160620</v>
          </cell>
        </row>
        <row r="109">
          <cell r="AE109">
            <v>93</v>
          </cell>
          <cell r="AF109" t="str">
            <v>CONSTELLATION</v>
          </cell>
          <cell r="AG109" t="str">
            <v>Firm2</v>
          </cell>
          <cell r="AO109">
            <v>93</v>
          </cell>
          <cell r="AP109" t="str">
            <v>CONSTELLATION</v>
          </cell>
          <cell r="AQ109" t="str">
            <v>Firm2</v>
          </cell>
          <cell r="AY109">
            <v>93</v>
          </cell>
          <cell r="AZ109" t="str">
            <v>CONSTELLATION</v>
          </cell>
          <cell r="BA109" t="str">
            <v>Firm2</v>
          </cell>
          <cell r="BB109">
            <v>160</v>
          </cell>
          <cell r="BC109">
            <v>7760</v>
          </cell>
          <cell r="BI109">
            <v>93</v>
          </cell>
          <cell r="BJ109" t="str">
            <v>CONSTELLATION</v>
          </cell>
          <cell r="BK109" t="str">
            <v>Firm2</v>
          </cell>
          <cell r="CW109">
            <v>93</v>
          </cell>
          <cell r="CX109" t="str">
            <v>CONSTELLATION</v>
          </cell>
          <cell r="CY109" t="str">
            <v>Firm2</v>
          </cell>
        </row>
        <row r="110">
          <cell r="AE110">
            <v>94</v>
          </cell>
          <cell r="AF110" t="str">
            <v>CONOCO</v>
          </cell>
          <cell r="AG110" t="str">
            <v>Firm2</v>
          </cell>
          <cell r="AO110">
            <v>94</v>
          </cell>
          <cell r="AP110" t="str">
            <v>CONOCO</v>
          </cell>
          <cell r="AQ110" t="str">
            <v>Firm2</v>
          </cell>
          <cell r="AY110">
            <v>94</v>
          </cell>
          <cell r="AZ110" t="str">
            <v>CONOCO</v>
          </cell>
          <cell r="BA110" t="str">
            <v>Firm2</v>
          </cell>
          <cell r="BB110">
            <v>4</v>
          </cell>
          <cell r="BC110">
            <v>92</v>
          </cell>
          <cell r="BI110">
            <v>94</v>
          </cell>
          <cell r="BJ110" t="str">
            <v>CONOCO</v>
          </cell>
          <cell r="BK110" t="str">
            <v>Firm2</v>
          </cell>
          <cell r="BL110">
            <v>200</v>
          </cell>
          <cell r="BM110">
            <v>13500</v>
          </cell>
          <cell r="CW110">
            <v>94</v>
          </cell>
          <cell r="CX110" t="str">
            <v>CONOCO</v>
          </cell>
          <cell r="CY110" t="str">
            <v>Firm2</v>
          </cell>
          <cell r="CZ110">
            <v>725</v>
          </cell>
          <cell r="DA110">
            <v>21805</v>
          </cell>
        </row>
        <row r="111">
          <cell r="AE111">
            <v>95</v>
          </cell>
          <cell r="AF111" t="str">
            <v>CORAL</v>
          </cell>
          <cell r="AG111" t="str">
            <v>Firm2</v>
          </cell>
          <cell r="AH111">
            <v>3731</v>
          </cell>
          <cell r="AI111">
            <v>148104</v>
          </cell>
          <cell r="AO111">
            <v>95</v>
          </cell>
          <cell r="AP111" t="str">
            <v>CORAL</v>
          </cell>
          <cell r="AQ111" t="str">
            <v>Firm2</v>
          </cell>
          <cell r="AR111">
            <v>47</v>
          </cell>
          <cell r="AS111">
            <v>1470</v>
          </cell>
          <cell r="AY111">
            <v>95</v>
          </cell>
          <cell r="AZ111" t="str">
            <v>CORAL</v>
          </cell>
          <cell r="BA111" t="str">
            <v>Firm2</v>
          </cell>
          <cell r="BB111">
            <v>550</v>
          </cell>
          <cell r="BC111">
            <v>32350</v>
          </cell>
          <cell r="BI111">
            <v>95</v>
          </cell>
          <cell r="BJ111" t="str">
            <v>CORAL</v>
          </cell>
          <cell r="BK111" t="str">
            <v>Firm2</v>
          </cell>
          <cell r="BL111">
            <v>800</v>
          </cell>
          <cell r="BM111">
            <v>36650</v>
          </cell>
          <cell r="CW111">
            <v>95</v>
          </cell>
          <cell r="CX111" t="str">
            <v>CORAL</v>
          </cell>
          <cell r="CY111" t="str">
            <v>Firm2</v>
          </cell>
          <cell r="CZ111">
            <v>400</v>
          </cell>
          <cell r="DA111">
            <v>14400</v>
          </cell>
        </row>
        <row r="112">
          <cell r="AE112">
            <v>96</v>
          </cell>
          <cell r="AF112" t="str">
            <v>DUKE</v>
          </cell>
          <cell r="AG112" t="str">
            <v>Firm2</v>
          </cell>
          <cell r="AO112">
            <v>96</v>
          </cell>
          <cell r="AP112" t="str">
            <v>DUKE</v>
          </cell>
          <cell r="AQ112" t="str">
            <v>Firm2</v>
          </cell>
          <cell r="AY112">
            <v>96</v>
          </cell>
          <cell r="AZ112" t="str">
            <v>DUKE</v>
          </cell>
          <cell r="BA112" t="str">
            <v>Firm2</v>
          </cell>
          <cell r="BI112">
            <v>96</v>
          </cell>
          <cell r="BJ112" t="str">
            <v>DUKE</v>
          </cell>
          <cell r="BK112" t="str">
            <v>Firm2</v>
          </cell>
          <cell r="CW112">
            <v>96</v>
          </cell>
          <cell r="CX112" t="str">
            <v>DUKE</v>
          </cell>
          <cell r="CY112" t="str">
            <v>Firm2</v>
          </cell>
        </row>
        <row r="113">
          <cell r="AE113">
            <v>97</v>
          </cell>
          <cell r="AF113" t="str">
            <v>ENRON</v>
          </cell>
          <cell r="AG113" t="str">
            <v>Firm2</v>
          </cell>
          <cell r="AO113">
            <v>97</v>
          </cell>
          <cell r="AP113" t="str">
            <v>ENRON</v>
          </cell>
          <cell r="AQ113" t="str">
            <v>Firm2</v>
          </cell>
          <cell r="AY113">
            <v>97</v>
          </cell>
          <cell r="AZ113" t="str">
            <v>ENRON</v>
          </cell>
          <cell r="BA113" t="str">
            <v>Firm2</v>
          </cell>
          <cell r="BI113">
            <v>97</v>
          </cell>
          <cell r="BJ113" t="str">
            <v>ENRON</v>
          </cell>
          <cell r="BK113" t="str">
            <v>Firm2</v>
          </cell>
          <cell r="CW113">
            <v>97</v>
          </cell>
          <cell r="CX113" t="str">
            <v>ENRON</v>
          </cell>
          <cell r="CY113" t="str">
            <v>Firm2</v>
          </cell>
        </row>
        <row r="114">
          <cell r="AE114">
            <v>98</v>
          </cell>
          <cell r="AF114" t="str">
            <v>IDACORP</v>
          </cell>
          <cell r="AG114" t="str">
            <v>Firm2</v>
          </cell>
          <cell r="AO114">
            <v>98</v>
          </cell>
          <cell r="AP114" t="str">
            <v>IDACORP</v>
          </cell>
          <cell r="AQ114" t="str">
            <v>Firm2</v>
          </cell>
          <cell r="AY114">
            <v>98</v>
          </cell>
          <cell r="AZ114" t="str">
            <v>IDACORP</v>
          </cell>
          <cell r="BA114" t="str">
            <v>Firm2</v>
          </cell>
          <cell r="BI114">
            <v>98</v>
          </cell>
          <cell r="BJ114" t="str">
            <v>IDACORP</v>
          </cell>
          <cell r="BK114" t="str">
            <v>Firm2</v>
          </cell>
          <cell r="CW114">
            <v>98</v>
          </cell>
          <cell r="CX114" t="str">
            <v>IDACORP</v>
          </cell>
          <cell r="CY114" t="str">
            <v>Firm2</v>
          </cell>
        </row>
        <row r="115">
          <cell r="AE115">
            <v>99</v>
          </cell>
          <cell r="AF115" t="str">
            <v>LADWP</v>
          </cell>
          <cell r="AG115" t="str">
            <v>Firm2</v>
          </cell>
          <cell r="AO115">
            <v>99</v>
          </cell>
          <cell r="AP115" t="str">
            <v>LADWP</v>
          </cell>
          <cell r="AQ115" t="str">
            <v>Firm2</v>
          </cell>
          <cell r="AY115">
            <v>99</v>
          </cell>
          <cell r="AZ115" t="str">
            <v>LADWP</v>
          </cell>
          <cell r="BA115" t="str">
            <v>Firm2</v>
          </cell>
          <cell r="BB115">
            <v>210</v>
          </cell>
          <cell r="BC115">
            <v>16715</v>
          </cell>
          <cell r="BI115">
            <v>99</v>
          </cell>
          <cell r="BJ115" t="str">
            <v>LADWP</v>
          </cell>
          <cell r="BK115" t="str">
            <v>Firm2</v>
          </cell>
          <cell r="BL115">
            <v>980</v>
          </cell>
          <cell r="BM115">
            <v>62900</v>
          </cell>
          <cell r="CW115">
            <v>99</v>
          </cell>
          <cell r="CX115" t="str">
            <v>LADWP</v>
          </cell>
          <cell r="CY115" t="str">
            <v>Firm2</v>
          </cell>
        </row>
        <row r="116">
          <cell r="AE116">
            <v>100</v>
          </cell>
          <cell r="AF116" t="str">
            <v>MIECO</v>
          </cell>
          <cell r="AG116" t="str">
            <v>Firm2</v>
          </cell>
          <cell r="AO116">
            <v>100</v>
          </cell>
          <cell r="AP116" t="str">
            <v>MIECO</v>
          </cell>
          <cell r="AQ116" t="str">
            <v>Firm2</v>
          </cell>
          <cell r="AY116">
            <v>100</v>
          </cell>
          <cell r="AZ116" t="str">
            <v>MIECO</v>
          </cell>
          <cell r="BA116" t="str">
            <v>Firm2</v>
          </cell>
          <cell r="BI116">
            <v>100</v>
          </cell>
          <cell r="BJ116" t="str">
            <v>MIECO</v>
          </cell>
          <cell r="BK116" t="str">
            <v>Firm2</v>
          </cell>
          <cell r="CW116">
            <v>100</v>
          </cell>
          <cell r="CX116" t="str">
            <v>MIECO</v>
          </cell>
          <cell r="CY116" t="str">
            <v>Firm2</v>
          </cell>
        </row>
        <row r="117">
          <cell r="AE117">
            <v>101</v>
          </cell>
          <cell r="AF117" t="str">
            <v>MIRANT</v>
          </cell>
          <cell r="AG117" t="str">
            <v>Firm2</v>
          </cell>
          <cell r="AO117">
            <v>101</v>
          </cell>
          <cell r="AP117" t="str">
            <v>MIRANT</v>
          </cell>
          <cell r="AQ117" t="str">
            <v>Firm2</v>
          </cell>
          <cell r="AR117">
            <v>500</v>
          </cell>
          <cell r="AS117">
            <v>16500</v>
          </cell>
          <cell r="AY117">
            <v>101</v>
          </cell>
          <cell r="AZ117" t="str">
            <v>MIRANT</v>
          </cell>
          <cell r="BA117" t="str">
            <v>Firm2</v>
          </cell>
          <cell r="BB117">
            <v>50</v>
          </cell>
          <cell r="BC117">
            <v>1750</v>
          </cell>
          <cell r="BI117">
            <v>101</v>
          </cell>
          <cell r="BJ117" t="str">
            <v>MIRANT</v>
          </cell>
          <cell r="BK117" t="str">
            <v>Firm2</v>
          </cell>
          <cell r="CW117">
            <v>101</v>
          </cell>
          <cell r="CX117" t="str">
            <v>MIRANT</v>
          </cell>
          <cell r="CY117" t="str">
            <v>Firm2</v>
          </cell>
        </row>
        <row r="118">
          <cell r="AE118">
            <v>102</v>
          </cell>
          <cell r="AF118" t="str">
            <v>MORGAN</v>
          </cell>
          <cell r="AG118" t="str">
            <v>Firm2</v>
          </cell>
          <cell r="AH118">
            <v>16701</v>
          </cell>
          <cell r="AI118">
            <v>673358</v>
          </cell>
          <cell r="AO118">
            <v>102</v>
          </cell>
          <cell r="AP118" t="str">
            <v>MORGAN</v>
          </cell>
          <cell r="AQ118" t="str">
            <v>Firm2</v>
          </cell>
          <cell r="AR118">
            <v>18816</v>
          </cell>
          <cell r="AS118">
            <v>701036</v>
          </cell>
          <cell r="AY118">
            <v>102</v>
          </cell>
          <cell r="AZ118" t="str">
            <v>MORGAN</v>
          </cell>
          <cell r="BA118" t="str">
            <v>Firm2</v>
          </cell>
          <cell r="BB118">
            <v>16360</v>
          </cell>
          <cell r="BC118">
            <v>805660</v>
          </cell>
          <cell r="BI118">
            <v>102</v>
          </cell>
          <cell r="BJ118" t="str">
            <v>MORGAN</v>
          </cell>
          <cell r="BK118" t="str">
            <v>Firm2</v>
          </cell>
          <cell r="BL118">
            <v>7232</v>
          </cell>
          <cell r="BM118">
            <v>408002</v>
          </cell>
          <cell r="CW118">
            <v>102</v>
          </cell>
          <cell r="CX118" t="str">
            <v>MORGAN</v>
          </cell>
          <cell r="CY118" t="str">
            <v>Firm2</v>
          </cell>
          <cell r="CZ118">
            <v>6520</v>
          </cell>
          <cell r="DA118">
            <v>229591</v>
          </cell>
        </row>
        <row r="119">
          <cell r="AE119">
            <v>103</v>
          </cell>
          <cell r="AF119" t="str">
            <v>PACIFICORP</v>
          </cell>
          <cell r="AG119" t="str">
            <v>Firm2</v>
          </cell>
          <cell r="AO119">
            <v>103</v>
          </cell>
          <cell r="AP119" t="str">
            <v>PACIFICORP</v>
          </cell>
          <cell r="AQ119" t="str">
            <v>Firm2</v>
          </cell>
          <cell r="AY119">
            <v>103</v>
          </cell>
          <cell r="AZ119" t="str">
            <v>PACIFICORP</v>
          </cell>
          <cell r="BA119" t="str">
            <v>Firm2</v>
          </cell>
          <cell r="BI119">
            <v>103</v>
          </cell>
          <cell r="BJ119" t="str">
            <v>PACIFICORP</v>
          </cell>
          <cell r="BK119" t="str">
            <v>Firm2</v>
          </cell>
          <cell r="CW119">
            <v>103</v>
          </cell>
          <cell r="CX119" t="str">
            <v>PACIFICORP</v>
          </cell>
          <cell r="CY119" t="str">
            <v>Firm2</v>
          </cell>
          <cell r="CZ119">
            <v>400</v>
          </cell>
          <cell r="DA119">
            <v>15100</v>
          </cell>
        </row>
        <row r="120">
          <cell r="AE120">
            <v>104</v>
          </cell>
          <cell r="AF120" t="str">
            <v>PNM</v>
          </cell>
          <cell r="AG120" t="str">
            <v>Firm2</v>
          </cell>
          <cell r="AH120">
            <v>7159</v>
          </cell>
          <cell r="AI120">
            <v>292725</v>
          </cell>
          <cell r="AO120">
            <v>104</v>
          </cell>
          <cell r="AP120" t="str">
            <v>PNM</v>
          </cell>
          <cell r="AQ120" t="str">
            <v>Firm2</v>
          </cell>
          <cell r="AR120">
            <v>15501</v>
          </cell>
          <cell r="AS120">
            <v>730122</v>
          </cell>
          <cell r="AY120">
            <v>104</v>
          </cell>
          <cell r="AZ120" t="str">
            <v>PNM</v>
          </cell>
          <cell r="BA120" t="str">
            <v>Firm2</v>
          </cell>
          <cell r="BB120">
            <v>16750</v>
          </cell>
          <cell r="BC120">
            <v>871858</v>
          </cell>
          <cell r="BI120">
            <v>104</v>
          </cell>
          <cell r="BJ120" t="str">
            <v>PNM</v>
          </cell>
          <cell r="BK120" t="str">
            <v>Firm2</v>
          </cell>
          <cell r="BL120">
            <v>22722</v>
          </cell>
          <cell r="BM120">
            <v>1387746</v>
          </cell>
          <cell r="CW120">
            <v>104</v>
          </cell>
          <cell r="CX120" t="str">
            <v>PNM</v>
          </cell>
          <cell r="CY120" t="str">
            <v>Firm2</v>
          </cell>
          <cell r="CZ120">
            <v>7115</v>
          </cell>
          <cell r="DA120">
            <v>253260</v>
          </cell>
        </row>
        <row r="121">
          <cell r="AE121">
            <v>105</v>
          </cell>
          <cell r="AF121" t="str">
            <v>POWERX</v>
          </cell>
          <cell r="AG121" t="str">
            <v>Firm2</v>
          </cell>
          <cell r="AH121">
            <v>75</v>
          </cell>
          <cell r="AI121">
            <v>4125</v>
          </cell>
          <cell r="AO121">
            <v>105</v>
          </cell>
          <cell r="AP121" t="str">
            <v>POWERX</v>
          </cell>
          <cell r="AQ121" t="str">
            <v>Firm2</v>
          </cell>
          <cell r="AR121">
            <v>91</v>
          </cell>
          <cell r="AS121">
            <v>5915</v>
          </cell>
          <cell r="AY121">
            <v>105</v>
          </cell>
          <cell r="AZ121" t="str">
            <v>POWERX</v>
          </cell>
          <cell r="BA121" t="str">
            <v>Firm2</v>
          </cell>
          <cell r="BI121">
            <v>105</v>
          </cell>
          <cell r="BJ121" t="str">
            <v>POWERX</v>
          </cell>
          <cell r="BK121" t="str">
            <v>Firm2</v>
          </cell>
          <cell r="BL121">
            <v>15</v>
          </cell>
          <cell r="BM121">
            <v>1125</v>
          </cell>
          <cell r="CW121">
            <v>105</v>
          </cell>
          <cell r="CX121" t="str">
            <v>POWERX</v>
          </cell>
          <cell r="CY121" t="str">
            <v>Firm2</v>
          </cell>
        </row>
        <row r="122">
          <cell r="AE122">
            <v>106</v>
          </cell>
          <cell r="AF122" t="str">
            <v>PPM</v>
          </cell>
          <cell r="AG122" t="str">
            <v>Firm2</v>
          </cell>
          <cell r="AO122">
            <v>106</v>
          </cell>
          <cell r="AP122" t="str">
            <v>PPM</v>
          </cell>
          <cell r="AQ122" t="str">
            <v>Firm2</v>
          </cell>
          <cell r="AR122">
            <v>220</v>
          </cell>
          <cell r="AS122">
            <v>9460</v>
          </cell>
          <cell r="AY122">
            <v>106</v>
          </cell>
          <cell r="AZ122" t="str">
            <v>PPM</v>
          </cell>
          <cell r="BA122" t="str">
            <v>Firm2</v>
          </cell>
          <cell r="BB122">
            <v>1170</v>
          </cell>
          <cell r="BC122">
            <v>48530</v>
          </cell>
          <cell r="BI122">
            <v>106</v>
          </cell>
          <cell r="BJ122" t="str">
            <v>PPM</v>
          </cell>
          <cell r="BK122" t="str">
            <v>Firm2</v>
          </cell>
          <cell r="BL122">
            <v>900</v>
          </cell>
          <cell r="BM122">
            <v>57200</v>
          </cell>
          <cell r="CW122">
            <v>106</v>
          </cell>
          <cell r="CX122" t="str">
            <v>PPM</v>
          </cell>
          <cell r="CY122" t="str">
            <v>Firm2</v>
          </cell>
        </row>
        <row r="123">
          <cell r="AE123">
            <v>107</v>
          </cell>
          <cell r="AF123" t="str">
            <v>PSCO</v>
          </cell>
          <cell r="AG123" t="str">
            <v>Firm2</v>
          </cell>
          <cell r="AH123">
            <v>5894</v>
          </cell>
          <cell r="AI123">
            <v>236548</v>
          </cell>
          <cell r="AO123">
            <v>107</v>
          </cell>
          <cell r="AP123" t="str">
            <v>PSCO</v>
          </cell>
          <cell r="AQ123" t="str">
            <v>Firm2</v>
          </cell>
          <cell r="AR123">
            <v>160</v>
          </cell>
          <cell r="AS123">
            <v>7200</v>
          </cell>
          <cell r="AY123">
            <v>107</v>
          </cell>
          <cell r="AZ123" t="str">
            <v>PSCO</v>
          </cell>
          <cell r="BA123" t="str">
            <v>Firm2</v>
          </cell>
          <cell r="BB123">
            <v>1000</v>
          </cell>
          <cell r="BC123">
            <v>21200</v>
          </cell>
          <cell r="BI123">
            <v>107</v>
          </cell>
          <cell r="BJ123" t="str">
            <v>PSCO</v>
          </cell>
          <cell r="BK123" t="str">
            <v>Firm2</v>
          </cell>
          <cell r="BL123">
            <v>400</v>
          </cell>
          <cell r="BM123">
            <v>12400</v>
          </cell>
          <cell r="CW123">
            <v>107</v>
          </cell>
          <cell r="CX123" t="str">
            <v>PSCO</v>
          </cell>
          <cell r="CY123" t="str">
            <v>Firm2</v>
          </cell>
        </row>
        <row r="124">
          <cell r="AE124">
            <v>108</v>
          </cell>
          <cell r="AF124" t="str">
            <v>SCE</v>
          </cell>
          <cell r="AG124" t="str">
            <v>Firm2</v>
          </cell>
          <cell r="AH124">
            <v>150</v>
          </cell>
          <cell r="AI124">
            <v>6600</v>
          </cell>
          <cell r="AO124">
            <v>108</v>
          </cell>
          <cell r="AP124" t="str">
            <v>SCE</v>
          </cell>
          <cell r="AQ124" t="str">
            <v>Firm2</v>
          </cell>
          <cell r="AY124">
            <v>108</v>
          </cell>
          <cell r="AZ124" t="str">
            <v>SCE</v>
          </cell>
          <cell r="BA124" t="str">
            <v>Firm2</v>
          </cell>
          <cell r="BI124">
            <v>108</v>
          </cell>
          <cell r="BJ124" t="str">
            <v>SCE</v>
          </cell>
          <cell r="BK124" t="str">
            <v>Firm2</v>
          </cell>
          <cell r="CW124">
            <v>108</v>
          </cell>
          <cell r="CX124" t="str">
            <v>SCE</v>
          </cell>
          <cell r="CY124" t="str">
            <v>Firm2</v>
          </cell>
        </row>
        <row r="125">
          <cell r="AE125">
            <v>109</v>
          </cell>
          <cell r="AF125" t="str">
            <v>SEMPRA</v>
          </cell>
          <cell r="AG125" t="str">
            <v>Firm2</v>
          </cell>
          <cell r="AH125">
            <v>2010</v>
          </cell>
          <cell r="AI125">
            <v>85500</v>
          </cell>
          <cell r="AO125">
            <v>109</v>
          </cell>
          <cell r="AP125" t="str">
            <v>SEMPRA</v>
          </cell>
          <cell r="AQ125" t="str">
            <v>Firm2</v>
          </cell>
          <cell r="AR125">
            <v>621</v>
          </cell>
          <cell r="AS125">
            <v>25895</v>
          </cell>
          <cell r="AY125">
            <v>109</v>
          </cell>
          <cell r="AZ125" t="str">
            <v>SEMPRA</v>
          </cell>
          <cell r="BA125" t="str">
            <v>Firm2</v>
          </cell>
          <cell r="BB125">
            <v>1534</v>
          </cell>
          <cell r="BC125">
            <v>80235</v>
          </cell>
          <cell r="BI125">
            <v>109</v>
          </cell>
          <cell r="BJ125" t="str">
            <v>SEMPRA</v>
          </cell>
          <cell r="BK125" t="str">
            <v>Firm2</v>
          </cell>
          <cell r="BL125">
            <v>820</v>
          </cell>
          <cell r="BM125">
            <v>37080</v>
          </cell>
          <cell r="CW125">
            <v>109</v>
          </cell>
          <cell r="CX125" t="str">
            <v>SEMPRA</v>
          </cell>
          <cell r="CY125" t="str">
            <v>Firm2</v>
          </cell>
          <cell r="CZ125">
            <v>1085</v>
          </cell>
          <cell r="DA125">
            <v>37225</v>
          </cell>
        </row>
        <row r="126">
          <cell r="AE126">
            <v>110</v>
          </cell>
          <cell r="AF126" t="str">
            <v>SPS</v>
          </cell>
          <cell r="AG126" t="str">
            <v>Firm2</v>
          </cell>
          <cell r="AH126">
            <v>46512</v>
          </cell>
          <cell r="AI126">
            <v>1241016</v>
          </cell>
          <cell r="AO126">
            <v>110</v>
          </cell>
          <cell r="AP126" t="str">
            <v>SPS</v>
          </cell>
          <cell r="AQ126" t="str">
            <v>Firm2</v>
          </cell>
          <cell r="AR126">
            <v>30559</v>
          </cell>
          <cell r="AS126">
            <v>777077</v>
          </cell>
          <cell r="AY126">
            <v>110</v>
          </cell>
          <cell r="AZ126" t="str">
            <v>SPS</v>
          </cell>
          <cell r="BA126" t="str">
            <v>Firm2</v>
          </cell>
          <cell r="BB126">
            <v>46410</v>
          </cell>
          <cell r="BC126">
            <v>1152365</v>
          </cell>
          <cell r="BI126">
            <v>110</v>
          </cell>
          <cell r="BJ126" t="str">
            <v>SPS</v>
          </cell>
          <cell r="BK126" t="str">
            <v>Firm3</v>
          </cell>
          <cell r="BL126">
            <v>51315</v>
          </cell>
          <cell r="BM126">
            <v>1764328</v>
          </cell>
          <cell r="CW126">
            <v>110</v>
          </cell>
          <cell r="CX126" t="str">
            <v>SPS</v>
          </cell>
          <cell r="CY126" t="str">
            <v>Firm2</v>
          </cell>
          <cell r="CZ126">
            <v>40893</v>
          </cell>
          <cell r="DA126">
            <v>968592</v>
          </cell>
        </row>
        <row r="127">
          <cell r="AE127">
            <v>111</v>
          </cell>
          <cell r="AF127" t="str">
            <v>SPS</v>
          </cell>
          <cell r="AG127" t="str">
            <v>Firm2-Fuel Adj</v>
          </cell>
          <cell r="AI127">
            <v>-344113</v>
          </cell>
          <cell r="AO127">
            <v>111</v>
          </cell>
          <cell r="AP127" t="str">
            <v>SPS</v>
          </cell>
          <cell r="AQ127" t="str">
            <v>Firm2-Fuel Adj</v>
          </cell>
          <cell r="AY127">
            <v>111</v>
          </cell>
          <cell r="AZ127" t="str">
            <v>SPS</v>
          </cell>
          <cell r="BA127" t="str">
            <v>Firm2-Fuel Adj</v>
          </cell>
          <cell r="BC127">
            <v>40687</v>
          </cell>
          <cell r="BI127">
            <v>111</v>
          </cell>
          <cell r="BJ127" t="str">
            <v>SPS</v>
          </cell>
          <cell r="BK127" t="str">
            <v>Firm2-Fuel Adj</v>
          </cell>
          <cell r="BM127">
            <v>148434</v>
          </cell>
          <cell r="CW127">
            <v>111</v>
          </cell>
          <cell r="CX127" t="str">
            <v>SPS</v>
          </cell>
          <cell r="CY127" t="str">
            <v>Firm2-Fuel Adj</v>
          </cell>
          <cell r="DA127">
            <v>49712</v>
          </cell>
        </row>
        <row r="128">
          <cell r="AE128">
            <v>112</v>
          </cell>
          <cell r="AF128" t="str">
            <v>SRP</v>
          </cell>
          <cell r="AG128" t="str">
            <v>Firm2</v>
          </cell>
          <cell r="AH128">
            <v>600</v>
          </cell>
          <cell r="AI128">
            <v>22550</v>
          </cell>
          <cell r="AO128">
            <v>112</v>
          </cell>
          <cell r="AP128" t="str">
            <v>SRP</v>
          </cell>
          <cell r="AQ128" t="str">
            <v>Firm2</v>
          </cell>
          <cell r="AR128">
            <v>40</v>
          </cell>
          <cell r="AS128">
            <v>2400</v>
          </cell>
          <cell r="AY128">
            <v>112</v>
          </cell>
          <cell r="AZ128" t="str">
            <v>SRP</v>
          </cell>
          <cell r="BA128" t="str">
            <v>Firm2</v>
          </cell>
          <cell r="BB128">
            <v>460</v>
          </cell>
          <cell r="BC128">
            <v>22880</v>
          </cell>
          <cell r="BI128">
            <v>112</v>
          </cell>
          <cell r="BJ128" t="str">
            <v>SRP</v>
          </cell>
          <cell r="BK128" t="str">
            <v>Firm2</v>
          </cell>
          <cell r="BL128">
            <v>970</v>
          </cell>
          <cell r="BM128">
            <v>60470</v>
          </cell>
          <cell r="CW128">
            <v>112</v>
          </cell>
          <cell r="CX128" t="str">
            <v>SRP</v>
          </cell>
          <cell r="CY128" t="str">
            <v>Firm2</v>
          </cell>
          <cell r="CZ128">
            <v>100</v>
          </cell>
          <cell r="DA128">
            <v>3880</v>
          </cell>
        </row>
        <row r="129">
          <cell r="AE129">
            <v>113</v>
          </cell>
          <cell r="AF129" t="str">
            <v>TRANSALTA</v>
          </cell>
          <cell r="AG129" t="str">
            <v>Firm2</v>
          </cell>
          <cell r="AO129">
            <v>113</v>
          </cell>
          <cell r="AP129" t="str">
            <v>TRANSALTA</v>
          </cell>
          <cell r="AQ129" t="str">
            <v>Firm2</v>
          </cell>
          <cell r="AY129">
            <v>113</v>
          </cell>
          <cell r="AZ129" t="str">
            <v>TRANSALTA</v>
          </cell>
          <cell r="BA129" t="str">
            <v>Firm2</v>
          </cell>
          <cell r="BI129">
            <v>113</v>
          </cell>
          <cell r="BJ129" t="str">
            <v>TRANSALTA</v>
          </cell>
          <cell r="BK129" t="str">
            <v>Firm2</v>
          </cell>
          <cell r="CW129">
            <v>113</v>
          </cell>
          <cell r="CX129" t="str">
            <v>TRANSALTA</v>
          </cell>
          <cell r="CY129" t="str">
            <v>Firm2</v>
          </cell>
          <cell r="CZ129">
            <v>400</v>
          </cell>
          <cell r="DA129">
            <v>14400</v>
          </cell>
        </row>
        <row r="130">
          <cell r="AE130">
            <v>114</v>
          </cell>
          <cell r="AF130" t="str">
            <v>TRISTATE</v>
          </cell>
          <cell r="AG130" t="str">
            <v>Firm2</v>
          </cell>
          <cell r="AH130">
            <v>2280</v>
          </cell>
          <cell r="AI130">
            <v>89200</v>
          </cell>
          <cell r="AO130">
            <v>114</v>
          </cell>
          <cell r="AP130" t="str">
            <v>TRISTATE</v>
          </cell>
          <cell r="AQ130" t="str">
            <v>Firm2</v>
          </cell>
          <cell r="AR130">
            <v>7280</v>
          </cell>
          <cell r="AS130">
            <v>391310</v>
          </cell>
          <cell r="AY130">
            <v>114</v>
          </cell>
          <cell r="AZ130" t="str">
            <v>TRISTATE</v>
          </cell>
          <cell r="BA130" t="str">
            <v>Firm2</v>
          </cell>
          <cell r="BB130">
            <v>23315</v>
          </cell>
          <cell r="BC130">
            <v>1063766</v>
          </cell>
          <cell r="BI130">
            <v>114</v>
          </cell>
          <cell r="BJ130" t="str">
            <v>TRISTATE</v>
          </cell>
          <cell r="BK130" t="str">
            <v>Firm2</v>
          </cell>
          <cell r="BL130">
            <v>6520</v>
          </cell>
          <cell r="BM130">
            <v>423630</v>
          </cell>
          <cell r="CW130">
            <v>114</v>
          </cell>
          <cell r="CX130" t="str">
            <v>TRISTATE</v>
          </cell>
          <cell r="CY130" t="str">
            <v>Firm2</v>
          </cell>
          <cell r="CZ130">
            <v>200</v>
          </cell>
          <cell r="DA130">
            <v>4050</v>
          </cell>
        </row>
        <row r="131">
          <cell r="AE131">
            <v>115</v>
          </cell>
          <cell r="AF131" t="str">
            <v>WAPA</v>
          </cell>
          <cell r="AG131" t="str">
            <v>Firm2</v>
          </cell>
          <cell r="AH131">
            <v>250</v>
          </cell>
          <cell r="AI131">
            <v>11250</v>
          </cell>
          <cell r="AO131">
            <v>115</v>
          </cell>
          <cell r="AP131" t="str">
            <v>WAPA</v>
          </cell>
          <cell r="AQ131" t="str">
            <v>Firm2</v>
          </cell>
          <cell r="AR131">
            <v>175</v>
          </cell>
          <cell r="AS131">
            <v>9750</v>
          </cell>
          <cell r="AY131">
            <v>115</v>
          </cell>
          <cell r="AZ131" t="str">
            <v>WAPA</v>
          </cell>
          <cell r="BA131" t="str">
            <v>Firm2</v>
          </cell>
          <cell r="BB131">
            <v>730</v>
          </cell>
          <cell r="BC131">
            <v>38070</v>
          </cell>
          <cell r="BI131">
            <v>115</v>
          </cell>
          <cell r="BJ131" t="str">
            <v>WAPA</v>
          </cell>
          <cell r="BK131" t="str">
            <v>Firm2</v>
          </cell>
          <cell r="BL131">
            <v>600</v>
          </cell>
          <cell r="BM131">
            <v>27900</v>
          </cell>
          <cell r="CW131">
            <v>115</v>
          </cell>
          <cell r="CX131" t="str">
            <v>WAPA</v>
          </cell>
          <cell r="CY131" t="str">
            <v>Firm2</v>
          </cell>
        </row>
        <row r="132">
          <cell r="AE132">
            <v>116</v>
          </cell>
          <cell r="AF132" t="str">
            <v>WILLIAMS</v>
          </cell>
          <cell r="AG132" t="str">
            <v>Firm2</v>
          </cell>
          <cell r="AO132">
            <v>116</v>
          </cell>
          <cell r="AP132" t="str">
            <v>WILLIAMS</v>
          </cell>
          <cell r="AQ132" t="str">
            <v>Firm2</v>
          </cell>
          <cell r="AY132">
            <v>116</v>
          </cell>
          <cell r="AZ132" t="str">
            <v>WILLIAMS</v>
          </cell>
          <cell r="BA132" t="str">
            <v>Firm2</v>
          </cell>
          <cell r="BI132">
            <v>116</v>
          </cell>
          <cell r="BJ132" t="str">
            <v>WILLIAMS</v>
          </cell>
          <cell r="BK132" t="str">
            <v>Firm2</v>
          </cell>
          <cell r="CW132">
            <v>116</v>
          </cell>
          <cell r="CX132" t="str">
            <v>WILLIAMS</v>
          </cell>
          <cell r="CY132" t="str">
            <v>Firm2</v>
          </cell>
        </row>
        <row r="133">
          <cell r="AE133">
            <v>117</v>
          </cell>
          <cell r="AF133" t="str">
            <v>SUBTOTAL FIRM 2</v>
          </cell>
          <cell r="AH133">
            <v>90414</v>
          </cell>
          <cell r="AI133">
            <v>2658093</v>
          </cell>
          <cell r="AO133">
            <v>117</v>
          </cell>
          <cell r="AP133" t="str">
            <v>SUBTOTAL FIRM 2</v>
          </cell>
          <cell r="AR133">
            <v>94621</v>
          </cell>
          <cell r="AS133">
            <v>3718682</v>
          </cell>
          <cell r="AY133">
            <v>117</v>
          </cell>
          <cell r="AZ133" t="str">
            <v>SUBTOTAL FIRM 2</v>
          </cell>
          <cell r="BB133">
            <v>126832</v>
          </cell>
          <cell r="BC133">
            <v>5160363</v>
          </cell>
          <cell r="BI133">
            <v>117</v>
          </cell>
          <cell r="BJ133" t="str">
            <v>SUBTOTAL FIRM 2</v>
          </cell>
          <cell r="BL133">
            <v>99429</v>
          </cell>
          <cell r="BM133">
            <v>4755530</v>
          </cell>
          <cell r="CW133">
            <v>117</v>
          </cell>
          <cell r="CX133" t="str">
            <v>SUBTOTAL FIRM 2</v>
          </cell>
          <cell r="CZ133">
            <v>105483</v>
          </cell>
          <cell r="DA133">
            <v>3461362</v>
          </cell>
        </row>
        <row r="134">
          <cell r="AE134">
            <v>118</v>
          </cell>
          <cell r="AF134" t="str">
            <v>APS</v>
          </cell>
          <cell r="AG134" t="str">
            <v>Non-Firm</v>
          </cell>
          <cell r="AH134">
            <v>328</v>
          </cell>
          <cell r="AI134">
            <v>12406</v>
          </cell>
          <cell r="AO134">
            <v>118</v>
          </cell>
          <cell r="AP134" t="str">
            <v>APS</v>
          </cell>
          <cell r="AQ134" t="str">
            <v>Non-Firm</v>
          </cell>
          <cell r="AR134">
            <v>1118</v>
          </cell>
          <cell r="AS134">
            <v>43400</v>
          </cell>
          <cell r="AY134">
            <v>118</v>
          </cell>
          <cell r="AZ134" t="str">
            <v>APS</v>
          </cell>
          <cell r="BA134" t="str">
            <v>Non-Firm</v>
          </cell>
          <cell r="BB134">
            <v>540</v>
          </cell>
          <cell r="BC134">
            <v>21890</v>
          </cell>
          <cell r="BI134">
            <v>118</v>
          </cell>
          <cell r="BJ134" t="str">
            <v>APS</v>
          </cell>
          <cell r="BK134" t="str">
            <v>Non-Firm</v>
          </cell>
          <cell r="BL134">
            <v>595</v>
          </cell>
          <cell r="BM134">
            <v>32325</v>
          </cell>
          <cell r="CW134">
            <v>118</v>
          </cell>
          <cell r="CX134" t="str">
            <v>APS</v>
          </cell>
          <cell r="CY134" t="str">
            <v>Non-Firm</v>
          </cell>
          <cell r="CZ134">
            <v>230</v>
          </cell>
          <cell r="DA134">
            <v>6570</v>
          </cell>
        </row>
        <row r="135">
          <cell r="AE135">
            <v>119</v>
          </cell>
          <cell r="AF135" t="str">
            <v>CALPINE</v>
          </cell>
          <cell r="AG135" t="str">
            <v>Non-Firm</v>
          </cell>
          <cell r="AO135">
            <v>119</v>
          </cell>
          <cell r="AP135" t="str">
            <v>CALPINE</v>
          </cell>
          <cell r="AQ135" t="str">
            <v>Non-Firm</v>
          </cell>
          <cell r="AY135">
            <v>119</v>
          </cell>
          <cell r="AZ135" t="str">
            <v>CALPINE</v>
          </cell>
          <cell r="BA135" t="str">
            <v>Non-Firm</v>
          </cell>
          <cell r="BI135">
            <v>119</v>
          </cell>
          <cell r="BJ135" t="str">
            <v>CALPINE</v>
          </cell>
          <cell r="BK135" t="str">
            <v>Non-Firm</v>
          </cell>
          <cell r="CW135">
            <v>119</v>
          </cell>
          <cell r="CX135" t="str">
            <v>CALPINE</v>
          </cell>
          <cell r="CY135" t="str">
            <v>Non-Firm</v>
          </cell>
        </row>
        <row r="136">
          <cell r="AE136">
            <v>120</v>
          </cell>
          <cell r="AF136" t="str">
            <v xml:space="preserve">IID </v>
          </cell>
          <cell r="AG136" t="str">
            <v>Non-Firm</v>
          </cell>
          <cell r="AO136">
            <v>120</v>
          </cell>
          <cell r="AP136" t="str">
            <v xml:space="preserve">IID </v>
          </cell>
          <cell r="AQ136" t="str">
            <v>Non-Firm</v>
          </cell>
          <cell r="AY136">
            <v>120</v>
          </cell>
          <cell r="AZ136" t="str">
            <v xml:space="preserve">IID </v>
          </cell>
          <cell r="BA136" t="str">
            <v>Non-Firm</v>
          </cell>
          <cell r="BI136">
            <v>120</v>
          </cell>
          <cell r="BJ136" t="str">
            <v xml:space="preserve">IID </v>
          </cell>
          <cell r="BK136" t="str">
            <v>Non-Firm</v>
          </cell>
          <cell r="CW136">
            <v>120</v>
          </cell>
          <cell r="CX136" t="str">
            <v xml:space="preserve">IID </v>
          </cell>
          <cell r="CY136" t="str">
            <v>Non-Firm</v>
          </cell>
        </row>
        <row r="137">
          <cell r="AE137">
            <v>121</v>
          </cell>
          <cell r="AF137" t="str">
            <v>LADWP</v>
          </cell>
          <cell r="AG137" t="str">
            <v>Non-Firm</v>
          </cell>
          <cell r="AH137">
            <v>225</v>
          </cell>
          <cell r="AI137">
            <v>14575</v>
          </cell>
          <cell r="AO137">
            <v>121</v>
          </cell>
          <cell r="AP137" t="str">
            <v>LADWP</v>
          </cell>
          <cell r="AQ137" t="str">
            <v>Non-Firm</v>
          </cell>
          <cell r="AR137">
            <v>75</v>
          </cell>
          <cell r="AS137">
            <v>4875</v>
          </cell>
          <cell r="AY137">
            <v>121</v>
          </cell>
          <cell r="AZ137" t="str">
            <v>LADWP</v>
          </cell>
          <cell r="BA137" t="str">
            <v>Non-Firm</v>
          </cell>
          <cell r="BI137">
            <v>121</v>
          </cell>
          <cell r="BJ137" t="str">
            <v>LADWP</v>
          </cell>
          <cell r="BK137" t="str">
            <v>Non-Firm</v>
          </cell>
          <cell r="BL137">
            <v>280</v>
          </cell>
          <cell r="BM137">
            <v>18580</v>
          </cell>
          <cell r="CW137">
            <v>121</v>
          </cell>
          <cell r="CX137" t="str">
            <v>LADWP</v>
          </cell>
          <cell r="CY137" t="str">
            <v>Non-Firm</v>
          </cell>
        </row>
        <row r="138">
          <cell r="AE138">
            <v>122</v>
          </cell>
          <cell r="AF138" t="str">
            <v>MORGAN</v>
          </cell>
          <cell r="AG138" t="str">
            <v>Non-Firm</v>
          </cell>
          <cell r="AO138">
            <v>122</v>
          </cell>
          <cell r="AP138" t="str">
            <v>MORGAN</v>
          </cell>
          <cell r="AQ138" t="str">
            <v>Non-Firm</v>
          </cell>
          <cell r="AY138">
            <v>122</v>
          </cell>
          <cell r="AZ138" t="str">
            <v>MORGAN</v>
          </cell>
          <cell r="BA138" t="str">
            <v>Non-Firm</v>
          </cell>
          <cell r="BI138">
            <v>122</v>
          </cell>
          <cell r="BJ138" t="str">
            <v>MORGAN</v>
          </cell>
          <cell r="BK138" t="str">
            <v>Non-Firm</v>
          </cell>
          <cell r="CW138">
            <v>122</v>
          </cell>
          <cell r="CX138" t="str">
            <v>MORGAN</v>
          </cell>
          <cell r="CY138" t="str">
            <v>Non-Firm</v>
          </cell>
        </row>
        <row r="139">
          <cell r="AE139">
            <v>123</v>
          </cell>
          <cell r="AF139" t="str">
            <v>PACIFICORP</v>
          </cell>
          <cell r="AG139" t="str">
            <v>Non-Firm</v>
          </cell>
          <cell r="AO139">
            <v>123</v>
          </cell>
          <cell r="AP139" t="str">
            <v>PACIFICORP</v>
          </cell>
          <cell r="AQ139" t="str">
            <v>Non-Firm</v>
          </cell>
          <cell r="AY139">
            <v>123</v>
          </cell>
          <cell r="AZ139" t="str">
            <v>PACIFICORP</v>
          </cell>
          <cell r="BA139" t="str">
            <v>Non-Firm</v>
          </cell>
          <cell r="BI139">
            <v>123</v>
          </cell>
          <cell r="BJ139" t="str">
            <v>PACIFICORP</v>
          </cell>
          <cell r="BK139" t="str">
            <v>Non-Firm</v>
          </cell>
          <cell r="CW139">
            <v>123</v>
          </cell>
          <cell r="CX139" t="str">
            <v>PACIFICORP</v>
          </cell>
          <cell r="CY139" t="str">
            <v>Non-Firm</v>
          </cell>
          <cell r="CZ139">
            <v>225</v>
          </cell>
          <cell r="DA139">
            <v>8100</v>
          </cell>
        </row>
        <row r="140">
          <cell r="AE140">
            <v>124</v>
          </cell>
          <cell r="AF140" t="str">
            <v>PINWEST</v>
          </cell>
          <cell r="AG140" t="str">
            <v>Non-Firm</v>
          </cell>
          <cell r="AO140">
            <v>124</v>
          </cell>
          <cell r="AP140" t="str">
            <v>PINWEST</v>
          </cell>
          <cell r="AQ140" t="str">
            <v>Non-Firm</v>
          </cell>
          <cell r="AY140">
            <v>124</v>
          </cell>
          <cell r="AZ140" t="str">
            <v>PINWEST</v>
          </cell>
          <cell r="BA140" t="str">
            <v>Non-Firm</v>
          </cell>
          <cell r="BI140">
            <v>124</v>
          </cell>
          <cell r="BJ140" t="str">
            <v>PINWEST</v>
          </cell>
          <cell r="BK140" t="str">
            <v>Non-Firm</v>
          </cell>
          <cell r="CW140">
            <v>124</v>
          </cell>
          <cell r="CX140" t="str">
            <v>PINWEST</v>
          </cell>
          <cell r="CY140" t="str">
            <v>Non-Firm</v>
          </cell>
        </row>
        <row r="141">
          <cell r="AE141">
            <v>125</v>
          </cell>
          <cell r="AF141" t="str">
            <v>PNM</v>
          </cell>
          <cell r="AG141" t="str">
            <v>Non-Firm</v>
          </cell>
          <cell r="AH141">
            <v>1627</v>
          </cell>
          <cell r="AI141">
            <v>51589</v>
          </cell>
          <cell r="AO141">
            <v>125</v>
          </cell>
          <cell r="AP141" t="str">
            <v>PNM</v>
          </cell>
          <cell r="AQ141" t="str">
            <v>Non-Firm</v>
          </cell>
          <cell r="AR141">
            <v>1205</v>
          </cell>
          <cell r="AS141">
            <v>40430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3066</v>
          </cell>
          <cell r="BC141">
            <v>118747</v>
          </cell>
          <cell r="BI141">
            <v>125</v>
          </cell>
          <cell r="BJ141" t="str">
            <v>PNM</v>
          </cell>
          <cell r="BK141" t="str">
            <v>Non-Firm</v>
          </cell>
          <cell r="BL141">
            <v>2122</v>
          </cell>
          <cell r="BM141">
            <v>80499</v>
          </cell>
          <cell r="CW141">
            <v>125</v>
          </cell>
          <cell r="CX141" t="str">
            <v>PNM</v>
          </cell>
          <cell r="CY141" t="str">
            <v>Non-Firm</v>
          </cell>
          <cell r="CZ141">
            <v>2779</v>
          </cell>
          <cell r="DA141">
            <v>83175</v>
          </cell>
        </row>
        <row r="142">
          <cell r="AE142">
            <v>126</v>
          </cell>
          <cell r="AF142" t="str">
            <v>PPM</v>
          </cell>
          <cell r="AG142" t="str">
            <v>Non-Firm</v>
          </cell>
          <cell r="AH142">
            <v>820</v>
          </cell>
          <cell r="AI142">
            <v>29915</v>
          </cell>
          <cell r="AO142">
            <v>126</v>
          </cell>
          <cell r="AP142" t="str">
            <v>PPM</v>
          </cell>
          <cell r="AQ142" t="str">
            <v>Non-Firm</v>
          </cell>
          <cell r="AR142">
            <v>253</v>
          </cell>
          <cell r="AS142">
            <v>8865</v>
          </cell>
          <cell r="AY142">
            <v>126</v>
          </cell>
          <cell r="AZ142" t="str">
            <v>PPM</v>
          </cell>
          <cell r="BA142" t="str">
            <v>Non-Firm</v>
          </cell>
          <cell r="BB142">
            <v>2935</v>
          </cell>
          <cell r="BC142">
            <v>123245</v>
          </cell>
          <cell r="BI142">
            <v>126</v>
          </cell>
          <cell r="BJ142" t="str">
            <v>PPM</v>
          </cell>
          <cell r="BK142" t="str">
            <v>Non-Firm</v>
          </cell>
          <cell r="BL142">
            <v>1785</v>
          </cell>
          <cell r="BM142">
            <v>84580</v>
          </cell>
          <cell r="CW142">
            <v>126</v>
          </cell>
          <cell r="CX142" t="str">
            <v>PPM</v>
          </cell>
          <cell r="CY142" t="str">
            <v>Non-Firm</v>
          </cell>
        </row>
        <row r="143">
          <cell r="AE143">
            <v>127</v>
          </cell>
          <cell r="AF143" t="str">
            <v>SRP</v>
          </cell>
          <cell r="AG143" t="str">
            <v>Non-Firm</v>
          </cell>
          <cell r="AH143">
            <v>893</v>
          </cell>
          <cell r="AI143">
            <v>32430</v>
          </cell>
          <cell r="AO143">
            <v>127</v>
          </cell>
          <cell r="AP143" t="str">
            <v>SRP</v>
          </cell>
          <cell r="AQ143" t="str">
            <v>Non-Firm</v>
          </cell>
          <cell r="AR143">
            <v>851</v>
          </cell>
          <cell r="AS143">
            <v>45577</v>
          </cell>
          <cell r="AY143">
            <v>127</v>
          </cell>
          <cell r="AZ143" t="str">
            <v>SRP</v>
          </cell>
          <cell r="BA143" t="str">
            <v>Non-Firm</v>
          </cell>
          <cell r="BB143">
            <v>1950</v>
          </cell>
          <cell r="BC143">
            <v>91085</v>
          </cell>
          <cell r="BI143">
            <v>127</v>
          </cell>
          <cell r="BJ143" t="str">
            <v>SRP</v>
          </cell>
          <cell r="BK143" t="str">
            <v>Non-Firm</v>
          </cell>
          <cell r="BL143">
            <v>2833</v>
          </cell>
          <cell r="BM143">
            <v>153175</v>
          </cell>
          <cell r="CW143">
            <v>127</v>
          </cell>
          <cell r="CX143" t="str">
            <v>SRP</v>
          </cell>
          <cell r="CY143" t="str">
            <v>Non-Firm</v>
          </cell>
          <cell r="CZ143">
            <v>235</v>
          </cell>
          <cell r="DA143">
            <v>10355</v>
          </cell>
        </row>
        <row r="144">
          <cell r="AE144">
            <v>128</v>
          </cell>
          <cell r="AF144" t="str">
            <v>TEP</v>
          </cell>
          <cell r="AG144" t="str">
            <v>Non-Firm</v>
          </cell>
          <cell r="AO144">
            <v>128</v>
          </cell>
          <cell r="AP144" t="str">
            <v>TEP</v>
          </cell>
          <cell r="AQ144" t="str">
            <v>Non-Firm</v>
          </cell>
          <cell r="AR144">
            <v>185</v>
          </cell>
          <cell r="AS144">
            <v>2960</v>
          </cell>
          <cell r="AY144">
            <v>128</v>
          </cell>
          <cell r="AZ144" t="str">
            <v>TEP</v>
          </cell>
          <cell r="BA144" t="str">
            <v>Non-Firm</v>
          </cell>
          <cell r="BI144">
            <v>128</v>
          </cell>
          <cell r="BJ144" t="str">
            <v>TEP</v>
          </cell>
          <cell r="BK144" t="str">
            <v>Non-Firm</v>
          </cell>
          <cell r="CW144">
            <v>128</v>
          </cell>
          <cell r="CX144" t="str">
            <v>TEP</v>
          </cell>
          <cell r="CY144" t="str">
            <v>Non-Firm</v>
          </cell>
        </row>
        <row r="145">
          <cell r="AE145">
            <v>129</v>
          </cell>
          <cell r="AF145" t="str">
            <v>TRISTATE</v>
          </cell>
          <cell r="AG145" t="str">
            <v>Non-Firm</v>
          </cell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  <cell r="BB145">
            <v>35</v>
          </cell>
          <cell r="BC145">
            <v>1330</v>
          </cell>
          <cell r="BI145">
            <v>129</v>
          </cell>
          <cell r="BJ145" t="str">
            <v>TRISTATE</v>
          </cell>
          <cell r="BK145" t="str">
            <v>Non-Firm</v>
          </cell>
          <cell r="BL145">
            <v>45</v>
          </cell>
          <cell r="BM145">
            <v>2125</v>
          </cell>
          <cell r="CW145">
            <v>129</v>
          </cell>
          <cell r="CX145" t="str">
            <v>TRISTATE</v>
          </cell>
          <cell r="CY145" t="str">
            <v>Non-Firm</v>
          </cell>
        </row>
        <row r="146">
          <cell r="AE146">
            <v>130</v>
          </cell>
          <cell r="AF146" t="str">
            <v>WAPA</v>
          </cell>
          <cell r="AG146" t="str">
            <v>Non-Firm</v>
          </cell>
          <cell r="AH146">
            <v>270</v>
          </cell>
          <cell r="AI146">
            <v>11160</v>
          </cell>
          <cell r="AO146">
            <v>130</v>
          </cell>
          <cell r="AP146" t="str">
            <v>WAPA</v>
          </cell>
          <cell r="AQ146" t="str">
            <v>Non-Firm</v>
          </cell>
          <cell r="AR146">
            <v>80</v>
          </cell>
          <cell r="AS146">
            <v>3840</v>
          </cell>
          <cell r="AY146">
            <v>130</v>
          </cell>
          <cell r="AZ146" t="str">
            <v>WAPA</v>
          </cell>
          <cell r="BA146" t="str">
            <v>Non-Firm</v>
          </cell>
          <cell r="BI146">
            <v>130</v>
          </cell>
          <cell r="BJ146" t="str">
            <v>WAPA</v>
          </cell>
          <cell r="BK146" t="str">
            <v>Non-Firm</v>
          </cell>
          <cell r="CW146">
            <v>130</v>
          </cell>
          <cell r="CX146" t="str">
            <v>WAPA</v>
          </cell>
          <cell r="CY146" t="str">
            <v>Non-Firm</v>
          </cell>
        </row>
        <row r="147">
          <cell r="AE147">
            <v>131</v>
          </cell>
          <cell r="AF147" t="str">
            <v>SUBTOTAL NON-FIRM</v>
          </cell>
          <cell r="AH147">
            <v>4163</v>
          </cell>
          <cell r="AI147">
            <v>152075</v>
          </cell>
          <cell r="AO147">
            <v>131</v>
          </cell>
          <cell r="AP147" t="str">
            <v>SUBTOTAL NON-FIRM</v>
          </cell>
          <cell r="AR147">
            <v>3767</v>
          </cell>
          <cell r="AS147">
            <v>149947</v>
          </cell>
          <cell r="AY147">
            <v>131</v>
          </cell>
          <cell r="AZ147" t="str">
            <v>SUBTOTAL NON-FIRM</v>
          </cell>
          <cell r="BB147">
            <v>8526</v>
          </cell>
          <cell r="BC147">
            <v>356297</v>
          </cell>
          <cell r="BI147">
            <v>131</v>
          </cell>
          <cell r="BJ147" t="str">
            <v>SUBTOTAL NON-FIRM</v>
          </cell>
          <cell r="BL147">
            <v>7660</v>
          </cell>
          <cell r="BM147">
            <v>371284</v>
          </cell>
          <cell r="CW147">
            <v>131</v>
          </cell>
          <cell r="CX147" t="str">
            <v>SUBTOTAL NON-FIRM</v>
          </cell>
          <cell r="CZ147">
            <v>3469</v>
          </cell>
          <cell r="DA147">
            <v>108200</v>
          </cell>
        </row>
        <row r="148">
          <cell r="AE148">
            <v>132</v>
          </cell>
          <cell r="AF148" t="str">
            <v>AEPCO</v>
          </cell>
          <cell r="AG148" t="str">
            <v>SRSG Emerg Assist</v>
          </cell>
          <cell r="AO148">
            <v>132</v>
          </cell>
          <cell r="AP148" t="str">
            <v>AEPCO</v>
          </cell>
          <cell r="AQ148" t="str">
            <v>SRSG Emerg Assist</v>
          </cell>
          <cell r="AY148">
            <v>132</v>
          </cell>
          <cell r="AZ148" t="str">
            <v>AEPCO</v>
          </cell>
          <cell r="BA148" t="str">
            <v>SRSG Emerg Assist</v>
          </cell>
          <cell r="BI148">
            <v>132</v>
          </cell>
          <cell r="BJ148" t="str">
            <v>AEPCO</v>
          </cell>
          <cell r="BK148" t="str">
            <v>SRSG Emerg Assist</v>
          </cell>
          <cell r="BL148">
            <v>36</v>
          </cell>
          <cell r="BM148">
            <v>1136</v>
          </cell>
          <cell r="CW148">
            <v>132</v>
          </cell>
          <cell r="CX148" t="str">
            <v>AEPCO</v>
          </cell>
          <cell r="CY148" t="str">
            <v>SRSG Emerg Assist</v>
          </cell>
        </row>
        <row r="149">
          <cell r="AE149">
            <v>133</v>
          </cell>
          <cell r="AF149" t="str">
            <v>APS</v>
          </cell>
          <cell r="AG149" t="str">
            <v>SRSG Emerg Assist</v>
          </cell>
          <cell r="AO149">
            <v>133</v>
          </cell>
          <cell r="AP149" t="str">
            <v>APS</v>
          </cell>
          <cell r="AQ149" t="str">
            <v>SRSG Emerg Assist</v>
          </cell>
          <cell r="AY149">
            <v>133</v>
          </cell>
          <cell r="AZ149" t="str">
            <v>APS</v>
          </cell>
          <cell r="BA149" t="str">
            <v>SRSG Emerg Assist</v>
          </cell>
          <cell r="BI149">
            <v>133</v>
          </cell>
          <cell r="BJ149" t="str">
            <v>APS</v>
          </cell>
          <cell r="BK149" t="str">
            <v>SRSG Emerg Assist</v>
          </cell>
          <cell r="CW149">
            <v>133</v>
          </cell>
          <cell r="CX149" t="str">
            <v>APS</v>
          </cell>
          <cell r="CY149" t="str">
            <v>SRSG Emerg Assist</v>
          </cell>
        </row>
        <row r="150">
          <cell r="AE150">
            <v>134</v>
          </cell>
          <cell r="AF150" t="str">
            <v>DUKE</v>
          </cell>
          <cell r="AG150" t="str">
            <v>SRSG Emerg Assist</v>
          </cell>
          <cell r="AH150">
            <v>0</v>
          </cell>
          <cell r="AI150">
            <v>5</v>
          </cell>
          <cell r="AO150">
            <v>134</v>
          </cell>
          <cell r="AP150" t="str">
            <v>DUKE</v>
          </cell>
          <cell r="AQ150" t="str">
            <v>SRSG Emerg Assist</v>
          </cell>
          <cell r="AY150">
            <v>134</v>
          </cell>
          <cell r="AZ150" t="str">
            <v>DUKE</v>
          </cell>
          <cell r="BA150" t="str">
            <v>SRSG Emerg Assist</v>
          </cell>
          <cell r="BI150">
            <v>134</v>
          </cell>
          <cell r="BJ150" t="str">
            <v>DUKE</v>
          </cell>
          <cell r="BK150" t="str">
            <v>SRSG Emerg Assist</v>
          </cell>
          <cell r="BL150">
            <v>58</v>
          </cell>
          <cell r="BM150">
            <v>3799</v>
          </cell>
          <cell r="CW150">
            <v>134</v>
          </cell>
          <cell r="CX150" t="str">
            <v>DUKE</v>
          </cell>
          <cell r="CY150" t="str">
            <v>SRSG Emerg Assist</v>
          </cell>
        </row>
        <row r="151">
          <cell r="AE151">
            <v>135</v>
          </cell>
          <cell r="AF151" t="str">
            <v>FARM</v>
          </cell>
          <cell r="AG151" t="str">
            <v>SRSG Emerg Assist</v>
          </cell>
          <cell r="AO151">
            <v>135</v>
          </cell>
          <cell r="AP151" t="str">
            <v>FARM</v>
          </cell>
          <cell r="AQ151" t="str">
            <v>SRSG Emerg Assist</v>
          </cell>
          <cell r="AY151">
            <v>135</v>
          </cell>
          <cell r="AZ151" t="str">
            <v>FARM</v>
          </cell>
          <cell r="BA151" t="str">
            <v>SRSG Emerg Assist</v>
          </cell>
          <cell r="BI151">
            <v>135</v>
          </cell>
          <cell r="BJ151" t="str">
            <v>FARM</v>
          </cell>
          <cell r="BK151" t="str">
            <v>SRSG Emerg Assist</v>
          </cell>
          <cell r="BL151">
            <v>10</v>
          </cell>
          <cell r="BM151">
            <v>300</v>
          </cell>
          <cell r="CW151">
            <v>135</v>
          </cell>
          <cell r="CX151" t="str">
            <v>FARM</v>
          </cell>
          <cell r="CY151" t="str">
            <v>SRSG Emerg Assist</v>
          </cell>
        </row>
        <row r="152">
          <cell r="AE152">
            <v>136</v>
          </cell>
          <cell r="AF152" t="str">
            <v>IID</v>
          </cell>
          <cell r="AG152" t="str">
            <v>SRSG Emerg Assist</v>
          </cell>
          <cell r="AO152">
            <v>136</v>
          </cell>
          <cell r="AP152" t="str">
            <v>IID</v>
          </cell>
          <cell r="AQ152" t="str">
            <v>SRSG Emerg Assist</v>
          </cell>
          <cell r="AY152">
            <v>136</v>
          </cell>
          <cell r="AZ152" t="str">
            <v>IID</v>
          </cell>
          <cell r="BA152" t="str">
            <v>SRSG Emerg Assist</v>
          </cell>
          <cell r="BI152">
            <v>136</v>
          </cell>
          <cell r="BJ152" t="str">
            <v>IID</v>
          </cell>
          <cell r="BK152" t="str">
            <v>SRSG Emerg Assist</v>
          </cell>
          <cell r="BL152">
            <v>38</v>
          </cell>
          <cell r="BM152">
            <v>2104</v>
          </cell>
          <cell r="CW152">
            <v>136</v>
          </cell>
          <cell r="CX152" t="str">
            <v>IID</v>
          </cell>
          <cell r="CY152" t="str">
            <v>SRSG Emerg Assist</v>
          </cell>
        </row>
        <row r="153">
          <cell r="AE153">
            <v>137</v>
          </cell>
          <cell r="AF153" t="str">
            <v>LAC</v>
          </cell>
          <cell r="AG153" t="str">
            <v>SRSG Emerg Assist</v>
          </cell>
          <cell r="AO153">
            <v>137</v>
          </cell>
          <cell r="AP153" t="str">
            <v>LAC</v>
          </cell>
          <cell r="AQ153" t="str">
            <v>SRSG Emerg Assist</v>
          </cell>
          <cell r="AY153">
            <v>137</v>
          </cell>
          <cell r="AZ153" t="str">
            <v>LAC</v>
          </cell>
          <cell r="BA153" t="str">
            <v>SRSG Emerg Assist</v>
          </cell>
          <cell r="BI153">
            <v>137</v>
          </cell>
          <cell r="BJ153" t="str">
            <v>LAC</v>
          </cell>
          <cell r="BK153" t="str">
            <v>SRSG Emerg Assist</v>
          </cell>
          <cell r="BL153">
            <v>2</v>
          </cell>
          <cell r="BM153">
            <v>85</v>
          </cell>
          <cell r="CW153">
            <v>137</v>
          </cell>
          <cell r="CX153" t="str">
            <v>LAC</v>
          </cell>
          <cell r="CY153" t="str">
            <v>SRSG Emerg Assist</v>
          </cell>
        </row>
        <row r="154">
          <cell r="AE154">
            <v>138</v>
          </cell>
          <cell r="AF154" t="str">
            <v>PNM</v>
          </cell>
          <cell r="AG154" t="str">
            <v>SRSG Emerg Assist</v>
          </cell>
          <cell r="AO154">
            <v>138</v>
          </cell>
          <cell r="AP154" t="str">
            <v>PNM</v>
          </cell>
          <cell r="AQ154" t="str">
            <v>SRSG Emerg Assist</v>
          </cell>
          <cell r="AY154">
            <v>138</v>
          </cell>
          <cell r="AZ154" t="str">
            <v>PNM</v>
          </cell>
          <cell r="BA154" t="str">
            <v>SRSG Emerg Assist</v>
          </cell>
          <cell r="BI154">
            <v>138</v>
          </cell>
          <cell r="BJ154" t="str">
            <v>PNM</v>
          </cell>
          <cell r="BK154" t="str">
            <v>SRSG Emerg Assist</v>
          </cell>
          <cell r="BL154">
            <v>17</v>
          </cell>
          <cell r="BM154">
            <v>995</v>
          </cell>
          <cell r="CW154">
            <v>138</v>
          </cell>
          <cell r="CX154" t="str">
            <v>PNM</v>
          </cell>
          <cell r="CY154" t="str">
            <v>SRSG Emerg Assist</v>
          </cell>
        </row>
        <row r="155">
          <cell r="AE155">
            <v>139</v>
          </cell>
          <cell r="AF155" t="str">
            <v>SRP</v>
          </cell>
          <cell r="AG155" t="str">
            <v>SRSG Emerg Assist</v>
          </cell>
          <cell r="AO155">
            <v>139</v>
          </cell>
          <cell r="AP155" t="str">
            <v>SRP</v>
          </cell>
          <cell r="AQ155" t="str">
            <v>SRSG Emerg Assist</v>
          </cell>
          <cell r="AY155">
            <v>139</v>
          </cell>
          <cell r="AZ155" t="str">
            <v>SRP</v>
          </cell>
          <cell r="BA155" t="str">
            <v>SRSG Emerg Assist</v>
          </cell>
          <cell r="BI155">
            <v>139</v>
          </cell>
          <cell r="BJ155" t="str">
            <v>SRP</v>
          </cell>
          <cell r="BK155" t="str">
            <v>SRSG Emerg Assist</v>
          </cell>
          <cell r="BL155">
            <v>28</v>
          </cell>
          <cell r="BM155">
            <v>1319</v>
          </cell>
          <cell r="CW155">
            <v>139</v>
          </cell>
          <cell r="CX155" t="str">
            <v>SRP</v>
          </cell>
          <cell r="CY155" t="str">
            <v>SRSG Emerg Assist</v>
          </cell>
        </row>
        <row r="156">
          <cell r="AE156">
            <v>140</v>
          </cell>
          <cell r="AF156" t="str">
            <v>TEP</v>
          </cell>
          <cell r="AG156" t="str">
            <v>SRSG Emerg Assist</v>
          </cell>
          <cell r="AO156">
            <v>140</v>
          </cell>
          <cell r="AP156" t="str">
            <v>TEP</v>
          </cell>
          <cell r="AQ156" t="str">
            <v>SRSG Emerg Assist</v>
          </cell>
          <cell r="AY156">
            <v>140</v>
          </cell>
          <cell r="AZ156" t="str">
            <v>TEP</v>
          </cell>
          <cell r="BA156" t="str">
            <v>SRSG Emerg Assist</v>
          </cell>
          <cell r="BI156">
            <v>140</v>
          </cell>
          <cell r="BJ156" t="str">
            <v>TEP</v>
          </cell>
          <cell r="BK156" t="str">
            <v>SRSG Emerg Assist</v>
          </cell>
          <cell r="CW156">
            <v>140</v>
          </cell>
          <cell r="CX156" t="str">
            <v>TEP</v>
          </cell>
          <cell r="CY156" t="str">
            <v>SRSG Emerg Assist</v>
          </cell>
        </row>
        <row r="157">
          <cell r="AE157">
            <v>141</v>
          </cell>
          <cell r="AF157" t="str">
            <v>WALC</v>
          </cell>
          <cell r="AG157" t="str">
            <v>SRSG Emerg Assist</v>
          </cell>
          <cell r="AO157">
            <v>141</v>
          </cell>
          <cell r="AP157" t="str">
            <v>WALC</v>
          </cell>
          <cell r="AQ157" t="str">
            <v>SRSG Emerg Assist</v>
          </cell>
          <cell r="AY157">
            <v>141</v>
          </cell>
          <cell r="AZ157" t="str">
            <v>WALC</v>
          </cell>
          <cell r="BA157" t="str">
            <v>SRSG Emerg Assist</v>
          </cell>
          <cell r="BI157">
            <v>141</v>
          </cell>
          <cell r="BJ157" t="str">
            <v>WALC</v>
          </cell>
          <cell r="BK157" t="str">
            <v>SRSG Emerg Assist</v>
          </cell>
          <cell r="BL157">
            <v>19</v>
          </cell>
          <cell r="BM157">
            <v>0</v>
          </cell>
          <cell r="CW157">
            <v>141</v>
          </cell>
          <cell r="CX157" t="str">
            <v>WALC</v>
          </cell>
          <cell r="CY157" t="str">
            <v>SRSG Emerg Assist</v>
          </cell>
        </row>
        <row r="158">
          <cell r="AE158">
            <v>142</v>
          </cell>
          <cell r="AF158" t="str">
            <v>SUBTOTAL SRSG EMERGENCY ASSIST</v>
          </cell>
          <cell r="AH158">
            <v>0</v>
          </cell>
          <cell r="AI158">
            <v>5</v>
          </cell>
          <cell r="AO158">
            <v>142</v>
          </cell>
          <cell r="AP158" t="str">
            <v>SUBTOTAL SRSG EMERGENCY ASSIST</v>
          </cell>
          <cell r="AR158">
            <v>0</v>
          </cell>
          <cell r="AS158">
            <v>0</v>
          </cell>
          <cell r="AY158">
            <v>142</v>
          </cell>
          <cell r="AZ158" t="str">
            <v>SUBTOTAL SRSG EMERGENCY ASSIST</v>
          </cell>
          <cell r="BB158">
            <v>0</v>
          </cell>
          <cell r="BC158">
            <v>0</v>
          </cell>
          <cell r="BI158">
            <v>142</v>
          </cell>
          <cell r="BJ158" t="str">
            <v>SUBTOTAL SRSG EMERGENCY ASSIST</v>
          </cell>
          <cell r="BL158">
            <v>208</v>
          </cell>
          <cell r="BM158">
            <v>9738</v>
          </cell>
          <cell r="CW158">
            <v>142</v>
          </cell>
          <cell r="CX158" t="str">
            <v>SUBTOTAL SRSG EMERGENCY ASSIST</v>
          </cell>
          <cell r="CZ158">
            <v>0</v>
          </cell>
          <cell r="DA158">
            <v>0</v>
          </cell>
        </row>
        <row r="160">
          <cell r="AE160">
            <v>143</v>
          </cell>
          <cell r="AF160" t="str">
            <v>TOTALS</v>
          </cell>
          <cell r="AH160">
            <v>94577</v>
          </cell>
          <cell r="AI160">
            <v>2810173</v>
          </cell>
          <cell r="AO160">
            <v>143</v>
          </cell>
          <cell r="AP160" t="str">
            <v>TOTALS</v>
          </cell>
          <cell r="AR160">
            <v>98388</v>
          </cell>
          <cell r="AS160">
            <v>3868629</v>
          </cell>
          <cell r="AY160">
            <v>143</v>
          </cell>
          <cell r="AZ160" t="str">
            <v>TOTALS</v>
          </cell>
          <cell r="BB160">
            <v>135358</v>
          </cell>
          <cell r="BC160">
            <v>5516660</v>
          </cell>
          <cell r="BI160">
            <v>143</v>
          </cell>
          <cell r="BJ160" t="str">
            <v>TOTALS</v>
          </cell>
          <cell r="BL160">
            <v>107297</v>
          </cell>
          <cell r="BM160">
            <v>5136552</v>
          </cell>
          <cell r="CW160">
            <v>143</v>
          </cell>
          <cell r="CX160" t="str">
            <v>TOTALS</v>
          </cell>
          <cell r="CZ160">
            <v>108952</v>
          </cell>
          <cell r="DA160">
            <v>3569562</v>
          </cell>
        </row>
        <row r="162">
          <cell r="AF162" t="str">
            <v>(1)  Excludes any directly assigned Mwh or costs.</v>
          </cell>
          <cell r="AP162" t="str">
            <v>(1)  Excludes any directly assigned Mwh or costs.</v>
          </cell>
          <cell r="AZ162" t="str">
            <v>(1)  Excludes any directly assigned Mwh or costs.</v>
          </cell>
          <cell r="BJ162" t="str">
            <v>(1)  Excludes any directly assigned MWh or costs.</v>
          </cell>
          <cell r="CX162" t="str">
            <v>(1)  Excludes any directly assigned MWh or costs.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"/>
      <sheetName val="FileDetails"/>
      <sheetName val="Sales_Schedule_6.5M"/>
      <sheetName val="Sales_Schedule_8.1M"/>
      <sheetName val="MP_PNM_8.1M_Extension"/>
      <sheetName val="MP_PNM_6.5M_Extension"/>
      <sheetName val="CapP50_6.5_OCT_Sanction"/>
      <sheetName val="Cap_FY02_Budget"/>
      <sheetName val="MinePlanData"/>
      <sheetName val="Cap_PNM_8.1_Ext"/>
      <sheetName val="Cap_PNM_6.5_Ext"/>
      <sheetName val="MP_P50_OCT_Sanction"/>
      <sheetName val="MP FY02 Budget"/>
      <sheetName val="CostSum"/>
      <sheetName val="UC_P50_OCT_Sanction"/>
      <sheetName val="UC_PNM_ Extended"/>
      <sheetName val="UC_FY02_Budget"/>
      <sheetName val="RoofSupport"/>
      <sheetName val="Receding Face"/>
      <sheetName val="Staff_P50_15AUG2000"/>
      <sheetName val="SalesbyQtr"/>
      <sheetName val="Staff_PNM_Extended"/>
      <sheetName val="Staff_FY02_Budget"/>
      <sheetName val="Labor Rate"/>
      <sheetName val="Staffing"/>
      <sheetName val="CY_DataSum"/>
      <sheetName val="OpCost"/>
      <sheetName val="Capital"/>
      <sheetName val="FY_Data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R"/>
      <sheetName val="FER"/>
      <sheetName val="FPR"/>
      <sheetName val="PDR"/>
      <sheetName val="FCR:PDR"/>
    </sheetNames>
    <sheetDataSet>
      <sheetData sheetId="0">
        <row r="1">
          <cell r="A1" t="str">
            <v xml:space="preserve"> </v>
          </cell>
          <cell r="B1" t="str">
            <v>EL PASO ELECTRIC COMPANY</v>
          </cell>
        </row>
        <row r="2">
          <cell r="B2" t="str">
            <v>FUEL COST REPORT</v>
          </cell>
        </row>
        <row r="3">
          <cell r="B3" t="e">
            <v>#VALUE!</v>
          </cell>
        </row>
        <row r="5">
          <cell r="A5" t="str">
            <v>Current System Fuel Factor:</v>
          </cell>
          <cell r="B5">
            <v>2.1860000000000001E-2</v>
          </cell>
        </row>
        <row r="7">
          <cell r="A7" t="str">
            <v>TOTAL SYSTEM FUEL/PURCHASED POWER COSTS</v>
          </cell>
          <cell r="B7" t="str">
            <v>ACCOUNT</v>
          </cell>
          <cell r="C7" t="str">
            <v>RECONCILABLE</v>
          </cell>
          <cell r="E7" t="str">
            <v>NON-RECONCILABLE</v>
          </cell>
          <cell r="G7" t="str">
            <v>TOTAL</v>
          </cell>
        </row>
        <row r="8">
          <cell r="A8" t="str">
            <v>Fuel Cost:</v>
          </cell>
          <cell r="B8" t="str">
            <v>501</v>
          </cell>
          <cell r="C8" t="e">
            <v>#REF!</v>
          </cell>
          <cell r="E8" t="e">
            <v>#REF!</v>
          </cell>
          <cell r="G8" t="e">
            <v>#REF!</v>
          </cell>
        </row>
        <row r="9">
          <cell r="A9" t="str">
            <v>Nuclear Fuel Cost:</v>
          </cell>
          <cell r="B9" t="str">
            <v>518</v>
          </cell>
          <cell r="C9" t="e">
            <v>#REF!</v>
          </cell>
          <cell r="E9" t="e">
            <v>#REF!</v>
          </cell>
          <cell r="G9" t="e">
            <v>#REF!</v>
          </cell>
        </row>
        <row r="10">
          <cell r="A10" t="str">
            <v>Other Fuel Cost:</v>
          </cell>
          <cell r="B10" t="str">
            <v>547</v>
          </cell>
          <cell r="C10" t="e">
            <v>#REF!</v>
          </cell>
          <cell r="E10" t="e">
            <v>#REF!</v>
          </cell>
          <cell r="G10" t="e">
            <v>#REF!</v>
          </cell>
        </row>
        <row r="11">
          <cell r="A11" t="str">
            <v xml:space="preserve">Purchased Power Cost: </v>
          </cell>
          <cell r="B11" t="str">
            <v>555</v>
          </cell>
          <cell r="C11" t="e">
            <v>#REF!</v>
          </cell>
          <cell r="E11">
            <v>927</v>
          </cell>
          <cell r="G11" t="e">
            <v>#REF!</v>
          </cell>
          <cell r="I11" t="str">
            <v>Net Wheeling</v>
          </cell>
        </row>
        <row r="12">
          <cell r="A12" t="str">
            <v xml:space="preserve">Transmission (Wheeling) Cost: </v>
          </cell>
          <cell r="B12" t="str">
            <v>565</v>
          </cell>
          <cell r="C12" t="e">
            <v>#REF!</v>
          </cell>
          <cell r="E12" t="e">
            <v>#REF!</v>
          </cell>
          <cell r="G12" t="e">
            <v>#REF!</v>
          </cell>
          <cell r="I12" t="str">
            <v>Per this w/s</v>
          </cell>
          <cell r="J12" t="e">
            <v>#REF!</v>
          </cell>
        </row>
        <row r="13">
          <cell r="A13" t="str">
            <v>TOTAL SYSTEM COST</v>
          </cell>
          <cell r="C13" t="e">
            <v>#REF!</v>
          </cell>
          <cell r="E13" t="e">
            <v>#REF!</v>
          </cell>
          <cell r="G13" t="e">
            <v>#REF!</v>
          </cell>
          <cell r="I13" t="str">
            <v>Per Cum Correc Pg</v>
          </cell>
          <cell r="J13">
            <v>-154409</v>
          </cell>
          <cell r="K13" t="str">
            <v>input</v>
          </cell>
        </row>
        <row r="14">
          <cell r="A14" t="str">
            <v>Less: Sales for Resale Revenue:</v>
          </cell>
          <cell r="B14" t="str">
            <v>447</v>
          </cell>
          <cell r="C14" t="e">
            <v>#REF!</v>
          </cell>
          <cell r="E14" t="e">
            <v>#REF!</v>
          </cell>
          <cell r="G14" t="e">
            <v>#REF!</v>
          </cell>
          <cell r="H14" t="str">
            <v xml:space="preserve"> (1)</v>
          </cell>
          <cell r="J14" t="e">
            <v>#REF!</v>
          </cell>
        </row>
        <row r="15">
          <cell r="A15" t="str">
            <v>Less: Transmission (Wheeling) Revenue:</v>
          </cell>
          <cell r="B15" t="str">
            <v>456</v>
          </cell>
          <cell r="C15" t="e">
            <v>#REF!</v>
          </cell>
          <cell r="E15" t="e">
            <v>#REF!</v>
          </cell>
          <cell r="G15" t="e">
            <v>#REF!</v>
          </cell>
        </row>
        <row r="16">
          <cell r="A16" t="str">
            <v>NET SYSTEM COST</v>
          </cell>
          <cell r="C16" t="e">
            <v>#REF!</v>
          </cell>
          <cell r="E16" t="e">
            <v>#REF!</v>
          </cell>
          <cell r="G16" t="e">
            <v>#REF!</v>
          </cell>
          <cell r="I16" t="str">
            <v>Sales for Resale Rev</v>
          </cell>
        </row>
        <row r="17">
          <cell r="A17" t="str">
            <v>Texas Retail Allocator:</v>
          </cell>
          <cell r="C17" t="e">
            <v>#REF!</v>
          </cell>
          <cell r="E17" t="e">
            <v>#REF!</v>
          </cell>
          <cell r="G17" t="e">
            <v>#REF!</v>
          </cell>
          <cell r="I17" t="str">
            <v>Per this w/s</v>
          </cell>
          <cell r="J17" t="e">
            <v>#REF!</v>
          </cell>
        </row>
        <row r="18">
          <cell r="A18" t="str">
            <v>TEXAS RETAIL FUEL/PURCHASED POWER COST</v>
          </cell>
          <cell r="C18" t="e">
            <v>#REF!</v>
          </cell>
          <cell r="E18" t="e">
            <v>#REF!</v>
          </cell>
          <cell r="G18" t="e">
            <v>#REF!</v>
          </cell>
          <cell r="I18" t="str">
            <v>Per Cum Correc Pg</v>
          </cell>
          <cell r="J18">
            <v>12177165</v>
          </cell>
          <cell r="K18" t="str">
            <v>input</v>
          </cell>
        </row>
        <row r="19">
          <cell r="J19" t="e">
            <v>#REF!</v>
          </cell>
        </row>
        <row r="20">
          <cell r="A20" t="str">
            <v>TEXAS RETAIL FUEL FACTOR-RELATED REVENUES</v>
          </cell>
          <cell r="B20" t="str">
            <v>ACCOUNT</v>
          </cell>
          <cell r="C20" t="str">
            <v>REVENUES</v>
          </cell>
          <cell r="E20" t="str">
            <v>MWH SALES</v>
          </cell>
        </row>
        <row r="21">
          <cell r="A21" t="str">
            <v>Residential:</v>
          </cell>
          <cell r="B21" t="str">
            <v>440</v>
          </cell>
          <cell r="C21" t="e">
            <v>#REF!</v>
          </cell>
          <cell r="E21" t="e">
            <v>#REF!</v>
          </cell>
        </row>
        <row r="22">
          <cell r="A22" t="str">
            <v>Commercial &amp; Industrial:</v>
          </cell>
          <cell r="B22" t="str">
            <v>442</v>
          </cell>
          <cell r="C22" t="e">
            <v>#REF!</v>
          </cell>
          <cell r="E22" t="e">
            <v>#REF!</v>
          </cell>
        </row>
        <row r="23">
          <cell r="A23" t="str">
            <v>Street &amp; Highway:</v>
          </cell>
          <cell r="B23" t="str">
            <v>444</v>
          </cell>
          <cell r="C23" t="e">
            <v>#REF!</v>
          </cell>
          <cell r="E23" t="e">
            <v>#REF!</v>
          </cell>
        </row>
        <row r="24">
          <cell r="A24" t="str">
            <v>Public Authorities:</v>
          </cell>
          <cell r="B24" t="str">
            <v>445</v>
          </cell>
          <cell r="C24" t="e">
            <v>#REF!</v>
          </cell>
          <cell r="E24" t="e">
            <v>#REF!</v>
          </cell>
        </row>
        <row r="25">
          <cell r="A25" t="str">
            <v>TOTAL TEXAS RETAIL</v>
          </cell>
          <cell r="C25" t="e">
            <v>#REF!</v>
          </cell>
          <cell r="E25" t="e">
            <v>#REF!</v>
          </cell>
        </row>
        <row r="27">
          <cell r="C27" t="str">
            <v>OVER</v>
          </cell>
          <cell r="E27" t="str">
            <v>OVER</v>
          </cell>
          <cell r="G27" t="str">
            <v>OVER</v>
          </cell>
        </row>
        <row r="28">
          <cell r="C28" t="str">
            <v>(UNDER)</v>
          </cell>
          <cell r="E28" t="str">
            <v>(UNDER)</v>
          </cell>
          <cell r="G28" t="str">
            <v>(UNDER)</v>
          </cell>
          <cell r="I28" t="e">
            <v>#REF!</v>
          </cell>
          <cell r="J28" t="str">
            <v>revenue</v>
          </cell>
        </row>
        <row r="29">
          <cell r="A29" t="str">
            <v>OVER/(UNDER)-RECOVERY OF COSTS</v>
          </cell>
          <cell r="B29" t="str">
            <v>ACCOUNT</v>
          </cell>
          <cell r="C29" t="str">
            <v>RECOVERY</v>
          </cell>
          <cell r="E29" t="str">
            <v xml:space="preserve">INTEREST </v>
          </cell>
          <cell r="G29" t="str">
            <v xml:space="preserve">TOTAL </v>
          </cell>
          <cell r="I29" t="e">
            <v>#REF!</v>
          </cell>
          <cell r="J29" t="str">
            <v>expense</v>
          </cell>
        </row>
        <row r="30">
          <cell r="A30" t="str">
            <v xml:space="preserve">   Interest Rate (%) :</v>
          </cell>
          <cell r="E30" t="e">
            <v>#REF!</v>
          </cell>
          <cell r="I30" t="e">
            <v>#REF!</v>
          </cell>
          <cell r="J30" t="str">
            <v>difference</v>
          </cell>
        </row>
        <row r="31">
          <cell r="A31" t="str">
            <v>(2) Beginning Cumulative Balance:</v>
          </cell>
          <cell r="B31">
            <v>254</v>
          </cell>
          <cell r="C31" t="e">
            <v>#REF!</v>
          </cell>
          <cell r="E31" t="e">
            <v>#REF!</v>
          </cell>
          <cell r="G31" t="e">
            <v>#REF!</v>
          </cell>
        </row>
        <row r="32">
          <cell r="A32" t="str">
            <v>(3) Fuel Over/(Under) Entry This Month:</v>
          </cell>
          <cell r="B32">
            <v>254</v>
          </cell>
          <cell r="C32" t="e">
            <v>#REF!</v>
          </cell>
          <cell r="E32" t="e">
            <v>#REF!</v>
          </cell>
          <cell r="G32" t="e">
            <v>#REF!</v>
          </cell>
          <cell r="I32">
            <v>-4800588</v>
          </cell>
          <cell r="J32" t="str">
            <v>reported--Per Cum. Correc. Pg.(Current Month's Correction)</v>
          </cell>
        </row>
        <row r="33">
          <cell r="A33" t="str">
            <v>Fuel Surcharge/(Refund) Entry This Month:</v>
          </cell>
          <cell r="B33">
            <v>254</v>
          </cell>
          <cell r="C33" t="e">
            <v>#REF!</v>
          </cell>
          <cell r="E33" t="e">
            <v>#REF!</v>
          </cell>
          <cell r="G33" t="e">
            <v>#REF!</v>
          </cell>
        </row>
        <row r="34">
          <cell r="A34" t="str">
            <v>Current Reconciliation Period Adjustment:</v>
          </cell>
          <cell r="B34">
            <v>254</v>
          </cell>
          <cell r="C34" t="e">
            <v>#REF!</v>
          </cell>
          <cell r="E34" t="e">
            <v>#REF!</v>
          </cell>
          <cell r="G34" t="e">
            <v>#REF!</v>
          </cell>
          <cell r="I34" t="e">
            <v>#REF!</v>
          </cell>
          <cell r="J34" t="str">
            <v>difference</v>
          </cell>
        </row>
        <row r="35">
          <cell r="A35" t="str">
            <v>Ending Cumulative Balance:</v>
          </cell>
          <cell r="B35">
            <v>254</v>
          </cell>
          <cell r="C35" t="e">
            <v>#REF!</v>
          </cell>
          <cell r="E35" t="e">
            <v>#REF!</v>
          </cell>
          <cell r="G35" t="e">
            <v>#REF!</v>
          </cell>
        </row>
        <row r="37">
          <cell r="A37" t="str">
            <v>CREDIT FOR OFF-SYSTEM NET SALES MARGINS (4)</v>
          </cell>
        </row>
        <row r="38">
          <cell r="A38" t="str">
            <v>Beginning Cumulative Balance - CFE &amp; IID-C Margins:</v>
          </cell>
          <cell r="C38" t="e">
            <v>#REF!</v>
          </cell>
          <cell r="E38" t="e">
            <v>#REF!</v>
          </cell>
          <cell r="G38" t="e">
            <v>#REF!</v>
          </cell>
        </row>
        <row r="39">
          <cell r="A39" t="str">
            <v>Entry This Month - CFE Margins:</v>
          </cell>
          <cell r="C39" t="e">
            <v>#REF!</v>
          </cell>
          <cell r="E39" t="e">
            <v>#REF!</v>
          </cell>
          <cell r="G39" t="e">
            <v>#REF!</v>
          </cell>
        </row>
        <row r="40">
          <cell r="A40" t="str">
            <v>Entry This Month - IID-C Margins:</v>
          </cell>
          <cell r="C40" t="e">
            <v>#REF!</v>
          </cell>
          <cell r="E40" t="e">
            <v>#REF!</v>
          </cell>
          <cell r="G40" t="e">
            <v>#REF!</v>
          </cell>
        </row>
        <row r="41">
          <cell r="A41" t="str">
            <v>Ending Cumulative Balance - CFE &amp; IID-C Margins:</v>
          </cell>
          <cell r="C41" t="e">
            <v>#REF!</v>
          </cell>
          <cell r="E41" t="e">
            <v>#REF!</v>
          </cell>
          <cell r="G41" t="e">
            <v>#REF!</v>
          </cell>
        </row>
        <row r="43">
          <cell r="A43" t="str">
            <v>PALO VERDE (TEXAS)</v>
          </cell>
        </row>
        <row r="44">
          <cell r="A44" t="str">
            <v>Performance Evaluation Penalty/(Reward) -(Filed 02/24/99):</v>
          </cell>
          <cell r="C44" t="e">
            <v>#REF!</v>
          </cell>
          <cell r="E44" t="e">
            <v>#REF!</v>
          </cell>
          <cell r="G44" t="e">
            <v>#REF!</v>
          </cell>
        </row>
        <row r="45">
          <cell r="A45" t="str">
            <v>Performance Evaluation Penalty/(Reward) -(Filed 02/25/00):</v>
          </cell>
          <cell r="C45" t="e">
            <v>#REF!</v>
          </cell>
          <cell r="E45" t="e">
            <v>#REF!</v>
          </cell>
          <cell r="G45" t="e">
            <v>#REF!</v>
          </cell>
        </row>
        <row r="47">
          <cell r="A47" t="str">
            <v>Total Texas Performance Evaluations Penalty/(Reward):</v>
          </cell>
          <cell r="C47" t="e">
            <v>#REF!</v>
          </cell>
          <cell r="E47" t="e">
            <v>#REF!</v>
          </cell>
          <cell r="G47" t="e">
            <v>#REF!</v>
          </cell>
        </row>
        <row r="51">
          <cell r="A51" t="str">
            <v xml:space="preserve">    Comments:</v>
          </cell>
        </row>
        <row r="52">
          <cell r="A52" t="str">
            <v>(1)  Represents Economy Sales only.</v>
          </cell>
        </row>
        <row r="53">
          <cell r="A53" t="str">
            <v>(2) Reconciliation period began January 1, 1999</v>
          </cell>
        </row>
        <row r="54">
          <cell r="A54" t="str">
            <v>(3) Excludes credits for CFE and IID-Contingent off-system sales margins.</v>
          </cell>
        </row>
        <row r="55">
          <cell r="A55" t="str">
            <v>(4) Represents CFE and IID-C margin credits as addressed in the Stipulation and Agreed Order to Docket No. 12700, dated August 2, 1995.</v>
          </cell>
        </row>
        <row r="56">
          <cell r="A56" t="str">
            <v>Note: This report reflects the effect of the Stipulation and Agreed Order to Docket No. 12700, dated August 2, 1995.</v>
          </cell>
        </row>
      </sheetData>
      <sheetData sheetId="1">
        <row r="1">
          <cell r="A1" t="str">
            <v xml:space="preserve"> </v>
          </cell>
          <cell r="C1" t="str">
            <v>EL PASO ELECTRIC COMPANY</v>
          </cell>
        </row>
        <row r="2">
          <cell r="C2" t="str">
            <v>FUEL EFFICIENCY REPORT</v>
          </cell>
        </row>
        <row r="3">
          <cell r="C3" t="e">
            <v>#VALUE!</v>
          </cell>
          <cell r="G3" t="str">
            <v>Time Period</v>
          </cell>
        </row>
        <row r="4">
          <cell r="G4" t="e">
            <v>#REF!</v>
          </cell>
          <cell r="H4" t="str">
            <v>Hrs.</v>
          </cell>
        </row>
        <row r="5">
          <cell r="C5" t="str">
            <v>NDC</v>
          </cell>
        </row>
        <row r="6">
          <cell r="B6" t="str">
            <v>PLANT/SOURCE</v>
          </cell>
          <cell r="C6" t="str">
            <v>MW</v>
          </cell>
          <cell r="D6" t="str">
            <v>MWH</v>
          </cell>
          <cell r="E6" t="str">
            <v>MMBTU</v>
          </cell>
          <cell r="F6" t="str">
            <v xml:space="preserve">COST </v>
          </cell>
          <cell r="G6" t="str">
            <v>% CF</v>
          </cell>
          <cell r="H6" t="str">
            <v>HR</v>
          </cell>
          <cell r="I6" t="str">
            <v>$/MMBTU</v>
          </cell>
          <cell r="J6" t="str">
            <v>$/MWH</v>
          </cell>
          <cell r="K6" t="str">
            <v>% MIX</v>
          </cell>
        </row>
        <row r="7">
          <cell r="A7" t="str">
            <v>NUCLEAR:</v>
          </cell>
          <cell r="B7" t="str">
            <v>Palo Verde 1</v>
          </cell>
          <cell r="C7">
            <v>196</v>
          </cell>
          <cell r="D7" t="e">
            <v>#REF!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</row>
        <row r="8">
          <cell r="B8" t="str">
            <v>Palo Verde 2</v>
          </cell>
          <cell r="C8">
            <v>196</v>
          </cell>
          <cell r="D8" t="e">
            <v>#REF!</v>
          </cell>
          <cell r="E8" t="e">
            <v>#REF!</v>
          </cell>
          <cell r="F8" t="e">
            <v>#REF!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</row>
        <row r="9">
          <cell r="B9" t="str">
            <v>Palo Verde 3</v>
          </cell>
          <cell r="C9">
            <v>197</v>
          </cell>
          <cell r="D9" t="e">
            <v>#REF!</v>
          </cell>
          <cell r="E9" t="e">
            <v>#REF!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</row>
        <row r="10">
          <cell r="B10" t="str">
            <v>Prior Period Adjustments: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#REF!</v>
          </cell>
        </row>
        <row r="11">
          <cell r="B11" t="str">
            <v>TOTAL NUCLEAR</v>
          </cell>
          <cell r="C11">
            <v>589</v>
          </cell>
          <cell r="D11" t="e">
            <v>#REF!</v>
          </cell>
          <cell r="E11" t="e">
            <v>#REF!</v>
          </cell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</row>
        <row r="12">
          <cell r="A12" t="str">
            <v>COAL: (1)</v>
          </cell>
          <cell r="B12" t="str">
            <v>Four Corners:</v>
          </cell>
          <cell r="C12">
            <v>104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B13" t="str">
            <v>Prior Period Adjustments: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#REF!</v>
          </cell>
        </row>
        <row r="14">
          <cell r="B14" t="str">
            <v>TOTAL COAL</v>
          </cell>
          <cell r="C14">
            <v>104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</row>
        <row r="15">
          <cell r="A15" t="str">
            <v>GAS/OIL : (2)</v>
          </cell>
          <cell r="B15" t="str">
            <v>Copper:</v>
          </cell>
          <cell r="C15">
            <v>69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</row>
        <row r="16">
          <cell r="B16" t="str">
            <v>Newman:</v>
          </cell>
          <cell r="C16">
            <v>480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</row>
        <row r="17">
          <cell r="B17" t="str">
            <v>Rio Grande:</v>
          </cell>
          <cell r="C17">
            <v>231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</row>
        <row r="18">
          <cell r="B18" t="str">
            <v>Prior Period Adjustments: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#REF!</v>
          </cell>
        </row>
        <row r="19">
          <cell r="B19" t="str">
            <v>TOTAL GAS/OIL</v>
          </cell>
          <cell r="C19">
            <v>780</v>
          </cell>
          <cell r="D19" t="e">
            <v>#REF!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</row>
        <row r="20">
          <cell r="B20" t="str">
            <v>TOTAL NET GENERATION</v>
          </cell>
          <cell r="C20">
            <v>1473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</row>
        <row r="21">
          <cell r="A21" t="str">
            <v>PURCHASES:</v>
          </cell>
          <cell r="B21" t="str">
            <v>FIRM COGEN:</v>
          </cell>
          <cell r="E21" t="str">
            <v>N/A</v>
          </cell>
          <cell r="G21" t="str">
            <v>N/A</v>
          </cell>
          <cell r="H21" t="str">
            <v>N/A</v>
          </cell>
          <cell r="I21" t="str">
            <v>N/A</v>
          </cell>
          <cell r="J21">
            <v>0</v>
          </cell>
          <cell r="K21" t="e">
            <v>#REF!</v>
          </cell>
        </row>
        <row r="22">
          <cell r="B22" t="str">
            <v>NON-FIRM COGEN:</v>
          </cell>
          <cell r="D22" t="str">
            <v xml:space="preserve"> </v>
          </cell>
          <cell r="E22" t="str">
            <v>N/A</v>
          </cell>
          <cell r="F22" t="str">
            <v xml:space="preserve"> </v>
          </cell>
          <cell r="G22" t="str">
            <v>N/A</v>
          </cell>
          <cell r="H22" t="str">
            <v>N/A</v>
          </cell>
          <cell r="I22" t="str">
            <v>N/A</v>
          </cell>
          <cell r="J22">
            <v>0</v>
          </cell>
          <cell r="K22" t="e">
            <v>#REF!</v>
          </cell>
        </row>
        <row r="23">
          <cell r="B23" t="str">
            <v>Prior Period Adjustments:</v>
          </cell>
          <cell r="E23" t="str">
            <v>N/A</v>
          </cell>
          <cell r="F23" t="str">
            <v xml:space="preserve"> </v>
          </cell>
          <cell r="G23" t="str">
            <v>N/A</v>
          </cell>
          <cell r="H23" t="str">
            <v>N/A</v>
          </cell>
          <cell r="I23" t="str">
            <v>N/A</v>
          </cell>
          <cell r="J23">
            <v>0</v>
          </cell>
          <cell r="K23" t="e">
            <v>#REF!</v>
          </cell>
        </row>
        <row r="24">
          <cell r="B24" t="str">
            <v>TOTAL COGEN</v>
          </cell>
          <cell r="D24">
            <v>0</v>
          </cell>
          <cell r="E24" t="str">
            <v>N/A</v>
          </cell>
          <cell r="F24">
            <v>0</v>
          </cell>
          <cell r="G24" t="str">
            <v>N/A</v>
          </cell>
          <cell r="H24" t="str">
            <v>N/A</v>
          </cell>
          <cell r="I24" t="str">
            <v>N/A</v>
          </cell>
          <cell r="J24">
            <v>0</v>
          </cell>
          <cell r="K24" t="e">
            <v>#REF!</v>
          </cell>
        </row>
        <row r="25">
          <cell r="B25" t="str">
            <v>OTHER FIRM:</v>
          </cell>
          <cell r="E25" t="str">
            <v>N/A</v>
          </cell>
          <cell r="F25" t="str">
            <v xml:space="preserve"> </v>
          </cell>
          <cell r="G25" t="str">
            <v>N/A</v>
          </cell>
          <cell r="H25" t="str">
            <v>N/A</v>
          </cell>
          <cell r="I25" t="str">
            <v>N/A</v>
          </cell>
          <cell r="J25">
            <v>0</v>
          </cell>
          <cell r="K25" t="e">
            <v>#REF!</v>
          </cell>
        </row>
        <row r="26">
          <cell r="B26" t="str">
            <v>OTHER NON-FIRM:</v>
          </cell>
          <cell r="D26" t="e">
            <v>#REF!</v>
          </cell>
          <cell r="E26" t="str">
            <v>N/A</v>
          </cell>
          <cell r="F26" t="e">
            <v>#REF!</v>
          </cell>
          <cell r="G26" t="str">
            <v>N/A</v>
          </cell>
          <cell r="H26" t="str">
            <v>N/A</v>
          </cell>
          <cell r="I26" t="str">
            <v>N/A</v>
          </cell>
          <cell r="J26" t="e">
            <v>#REF!</v>
          </cell>
          <cell r="K26" t="e">
            <v>#REF!</v>
          </cell>
        </row>
        <row r="27">
          <cell r="B27" t="str">
            <v>Prior Period Adjustments:</v>
          </cell>
          <cell r="E27" t="str">
            <v>N/A</v>
          </cell>
          <cell r="F27" t="str">
            <v xml:space="preserve"> </v>
          </cell>
          <cell r="G27" t="str">
            <v>N/A</v>
          </cell>
          <cell r="H27" t="str">
            <v>N/A</v>
          </cell>
          <cell r="I27" t="str">
            <v>N/A</v>
          </cell>
          <cell r="J27">
            <v>0</v>
          </cell>
          <cell r="K27" t="e">
            <v>#REF!</v>
          </cell>
        </row>
        <row r="28">
          <cell r="B28" t="str">
            <v>TOTAL OTHER</v>
          </cell>
          <cell r="D28" t="e">
            <v>#REF!</v>
          </cell>
          <cell r="E28" t="str">
            <v>N/A</v>
          </cell>
          <cell r="F28" t="e">
            <v>#REF!</v>
          </cell>
          <cell r="G28" t="str">
            <v>N/A</v>
          </cell>
          <cell r="H28" t="str">
            <v>N/A</v>
          </cell>
          <cell r="I28" t="str">
            <v>N/A</v>
          </cell>
          <cell r="J28" t="e">
            <v>#REF!</v>
          </cell>
          <cell r="K28" t="e">
            <v>#REF!</v>
          </cell>
        </row>
        <row r="29">
          <cell r="B29" t="str">
            <v>TOTAL PURCHASES:</v>
          </cell>
          <cell r="D29" t="e">
            <v>#REF!</v>
          </cell>
          <cell r="E29" t="str">
            <v>N/A</v>
          </cell>
          <cell r="F29" t="e">
            <v>#REF!</v>
          </cell>
          <cell r="G29" t="str">
            <v>N/A</v>
          </cell>
          <cell r="H29" t="str">
            <v>N/A</v>
          </cell>
          <cell r="I29" t="str">
            <v>N/A</v>
          </cell>
          <cell r="J29" t="e">
            <v>#REF!</v>
          </cell>
          <cell r="K29" t="e">
            <v>#REF!</v>
          </cell>
        </row>
        <row r="30">
          <cell r="B30" t="str">
            <v>NET INTERCHANGE:</v>
          </cell>
          <cell r="E30" t="str">
            <v>N/A</v>
          </cell>
          <cell r="F30" t="str">
            <v xml:space="preserve"> </v>
          </cell>
          <cell r="G30" t="str">
            <v>N/A</v>
          </cell>
          <cell r="H30" t="str">
            <v>N/A</v>
          </cell>
          <cell r="I30" t="str">
            <v>N/A</v>
          </cell>
          <cell r="J30">
            <v>0</v>
          </cell>
          <cell r="K30" t="e">
            <v>#REF!</v>
          </cell>
        </row>
        <row r="31">
          <cell r="B31" t="str">
            <v>NET TRANSMISSION (WHEELING):</v>
          </cell>
          <cell r="E31" t="str">
            <v>N/A</v>
          </cell>
          <cell r="G31" t="str">
            <v>N/A</v>
          </cell>
          <cell r="H31" t="str">
            <v>N/A</v>
          </cell>
          <cell r="I31" t="str">
            <v>N/A</v>
          </cell>
          <cell r="J31">
            <v>0</v>
          </cell>
          <cell r="K31" t="e">
            <v>#REF!</v>
          </cell>
        </row>
        <row r="32">
          <cell r="B32" t="str">
            <v>SYSTEM TOTAL AT THE SOURCE</v>
          </cell>
          <cell r="D32" t="e">
            <v>#REF!</v>
          </cell>
          <cell r="E32" t="str">
            <v>N/A</v>
          </cell>
          <cell r="F32" t="e">
            <v>#REF!</v>
          </cell>
          <cell r="G32" t="str">
            <v>N/A</v>
          </cell>
          <cell r="H32" t="str">
            <v>N/A</v>
          </cell>
          <cell r="I32" t="str">
            <v>N/A</v>
          </cell>
          <cell r="J32" t="e">
            <v>#REF!</v>
          </cell>
          <cell r="K32" t="e">
            <v>#REF!</v>
          </cell>
        </row>
        <row r="33">
          <cell r="A33" t="str">
            <v>DISPOSITION</v>
          </cell>
          <cell r="B33" t="str">
            <v>Sales to Ultimate Consumer:</v>
          </cell>
          <cell r="D33">
            <v>0</v>
          </cell>
          <cell r="J33">
            <v>0</v>
          </cell>
          <cell r="K33" t="e">
            <v>#REF!</v>
          </cell>
        </row>
        <row r="34">
          <cell r="A34" t="str">
            <v>OF ENERGY:</v>
          </cell>
          <cell r="B34" t="str">
            <v>Sales for Resale:</v>
          </cell>
          <cell r="D34" t="e">
            <v>#REF!</v>
          </cell>
          <cell r="J34" t="e">
            <v>#REF!</v>
          </cell>
          <cell r="K34" t="e">
            <v>#REF!</v>
          </cell>
        </row>
        <row r="35">
          <cell r="B35" t="str">
            <v>Energy Furnished Without Charge:</v>
          </cell>
          <cell r="J35">
            <v>0</v>
          </cell>
          <cell r="K35" t="e">
            <v>#REF!</v>
          </cell>
        </row>
        <row r="36">
          <cell r="B36" t="str">
            <v>Energy used by Utility:</v>
          </cell>
          <cell r="D36" t="e">
            <v>#REF!</v>
          </cell>
          <cell r="J36" t="e">
            <v>#REF!</v>
          </cell>
          <cell r="K36" t="e">
            <v>#REF!</v>
          </cell>
        </row>
        <row r="37">
          <cell r="B37" t="str">
            <v>Electric Dept. Only:</v>
          </cell>
          <cell r="J37">
            <v>0</v>
          </cell>
          <cell r="K37" t="e">
            <v>#REF!</v>
          </cell>
        </row>
        <row r="38">
          <cell r="B38" t="str">
            <v>TOTAL @ THE METER</v>
          </cell>
          <cell r="D38" t="e">
            <v>#REF!</v>
          </cell>
          <cell r="F38">
            <v>0</v>
          </cell>
          <cell r="J38" t="e">
            <v>#REF!</v>
          </cell>
          <cell r="K38" t="e">
            <v>#REF!</v>
          </cell>
        </row>
        <row r="39">
          <cell r="B39" t="str">
            <v>Total Energy Losses:</v>
          </cell>
          <cell r="D39" t="e">
            <v>#REF!</v>
          </cell>
          <cell r="K39" t="e">
            <v>#REF!</v>
          </cell>
        </row>
        <row r="40">
          <cell r="B40" t="str">
            <v>Percent Losses:</v>
          </cell>
          <cell r="D40" t="e">
            <v>#REF!</v>
          </cell>
        </row>
        <row r="41">
          <cell r="A41" t="str">
            <v>FUEL OIL:</v>
          </cell>
          <cell r="B41" t="str">
            <v>Copper:</v>
          </cell>
          <cell r="C41" t="str">
            <v>N/A</v>
          </cell>
          <cell r="D41">
            <v>0</v>
          </cell>
          <cell r="E41" t="e">
            <v>#REF!</v>
          </cell>
          <cell r="F41" t="e">
            <v>#REF!</v>
          </cell>
          <cell r="G41" t="str">
            <v>N/A</v>
          </cell>
          <cell r="H41">
            <v>0</v>
          </cell>
          <cell r="I41" t="e">
            <v>#REF!</v>
          </cell>
          <cell r="J41">
            <v>0</v>
          </cell>
          <cell r="K41" t="e">
            <v>#REF!</v>
          </cell>
        </row>
        <row r="42">
          <cell r="A42" t="str">
            <v>(Included in the</v>
          </cell>
          <cell r="B42" t="str">
            <v>Newman:</v>
          </cell>
          <cell r="C42" t="str">
            <v>N/A</v>
          </cell>
          <cell r="D42">
            <v>0</v>
          </cell>
          <cell r="E42" t="e">
            <v>#REF!</v>
          </cell>
          <cell r="F42" t="e">
            <v>#REF!</v>
          </cell>
          <cell r="G42" t="str">
            <v>N/A</v>
          </cell>
          <cell r="H42">
            <v>0</v>
          </cell>
          <cell r="I42" t="e">
            <v>#REF!</v>
          </cell>
          <cell r="J42">
            <v>0</v>
          </cell>
          <cell r="K42" t="e">
            <v>#REF!</v>
          </cell>
        </row>
        <row r="43">
          <cell r="A43" t="str">
            <v>above generation)</v>
          </cell>
          <cell r="B43" t="str">
            <v>Rio Grande:</v>
          </cell>
          <cell r="C43" t="str">
            <v>N/A</v>
          </cell>
          <cell r="D43">
            <v>0</v>
          </cell>
          <cell r="E43" t="e">
            <v>#REF!</v>
          </cell>
          <cell r="F43" t="e">
            <v>#REF!</v>
          </cell>
          <cell r="G43" t="str">
            <v>N/A</v>
          </cell>
          <cell r="H43">
            <v>0</v>
          </cell>
          <cell r="I43" t="e">
            <v>#REF!</v>
          </cell>
          <cell r="J43">
            <v>0</v>
          </cell>
          <cell r="K43" t="e">
            <v>#REF!</v>
          </cell>
        </row>
        <row r="44">
          <cell r="B44" t="str">
            <v>Prior Period Adjustments:</v>
          </cell>
          <cell r="C44" t="str">
            <v>N/A</v>
          </cell>
          <cell r="D44">
            <v>0</v>
          </cell>
          <cell r="E44">
            <v>0</v>
          </cell>
          <cell r="F44">
            <v>0</v>
          </cell>
          <cell r="G44" t="str">
            <v>N/A</v>
          </cell>
          <cell r="H44">
            <v>0</v>
          </cell>
          <cell r="I44">
            <v>0</v>
          </cell>
          <cell r="J44">
            <v>0</v>
          </cell>
          <cell r="K44" t="e">
            <v>#REF!</v>
          </cell>
        </row>
        <row r="45">
          <cell r="B45" t="str">
            <v>TOTAL FUEL OIL</v>
          </cell>
          <cell r="C45" t="str">
            <v>N/A</v>
          </cell>
          <cell r="D45">
            <v>0</v>
          </cell>
          <cell r="E45" t="e">
            <v>#REF!</v>
          </cell>
          <cell r="F45" t="e">
            <v>#REF!</v>
          </cell>
          <cell r="G45" t="str">
            <v>N/A</v>
          </cell>
          <cell r="H45">
            <v>0</v>
          </cell>
          <cell r="I45" t="e">
            <v>#REF!</v>
          </cell>
          <cell r="J45">
            <v>0</v>
          </cell>
          <cell r="K45" t="e">
            <v>#REF!</v>
          </cell>
        </row>
        <row r="47">
          <cell r="A47" t="str">
            <v>UTILITY NOTES:</v>
          </cell>
        </row>
        <row r="48">
          <cell r="A48" t="e">
            <v>#VALUE!</v>
          </cell>
        </row>
        <row r="49">
          <cell r="A49" t="e">
            <v>#VALUE!</v>
          </cell>
        </row>
      </sheetData>
      <sheetData sheetId="2">
        <row r="1">
          <cell r="A1" t="str">
            <v>EL PASO ELECTRIC COMPANY</v>
          </cell>
        </row>
      </sheetData>
      <sheetData sheetId="3">
        <row r="1">
          <cell r="A1" t="str">
            <v xml:space="preserve"> 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creen - Forecast"/>
      <sheetName val="Forecast Data"/>
      <sheetName val="Summary - Forecast"/>
      <sheetName val="Surcharges"/>
      <sheetName val="Annualized Data"/>
      <sheetName val="RiskSwappedFuncs"/>
      <sheetName val="Summary - Annualized"/>
      <sheetName val="Fin Forecasting Data"/>
      <sheetName val="Fin Forecasting Data Surcharge "/>
      <sheetName val="Budgeting Data"/>
      <sheetName val="Fuel-Annualized"/>
      <sheetName val="Rate 1 - Residential"/>
      <sheetName val="Rate 2 - Small Commercial"/>
      <sheetName val="Rate 7 - Outdoor Rec"/>
      <sheetName val="Rate 8 - Street Lighting"/>
      <sheetName val="Rate 9 - Traffic Signals"/>
      <sheetName val="Rate 11 - Water Pumping"/>
      <sheetName val="Rate 11TOU - Water Pumping TOU"/>
      <sheetName val="Rate 15 - Electrolytic Refining"/>
      <sheetName val="Rate WH - Water Heating"/>
      <sheetName val="Rate 22 - Irrigation"/>
      <sheetName val="Rate 24 - General Service"/>
      <sheetName val="Rate 25 - Large Power"/>
      <sheetName val="Rate 25A - Offpeak Lg Pwr"/>
      <sheetName val="Rate 26 - Petroleum Refinery"/>
      <sheetName val="Rate 28 - Area Lighting"/>
      <sheetName val="Rate 30 - Electric Furnace"/>
      <sheetName val="Rate 31 - Military"/>
      <sheetName val="Rate 34 - Cotton Gin"/>
      <sheetName val="Rate 38 - Interruptible"/>
      <sheetName val="Rate 38-Interruptible-Rate 15 "/>
      <sheetName val="Rate 38-Interruptible-Rate 25"/>
      <sheetName val="Rate 38-Interruptible-Rate 26"/>
      <sheetName val="Rate 38-Interruptible-Rate 30"/>
      <sheetName val="Rate 38-Interruptible-Rate 31"/>
      <sheetName val="Rate 41 - City &amp; County"/>
      <sheetName val="Rate 43 - State University"/>
      <sheetName val="Rate 45 - Sup, Maint, Backup"/>
      <sheetName val="RiskSerializationData"/>
      <sheetName val="Rate 1 WP"/>
      <sheetName val="Rate 1 WP2"/>
      <sheetName val="Rate 2 WP"/>
      <sheetName val="Rate 7 Primary WP"/>
      <sheetName val="Rate 7 WP"/>
      <sheetName val="Rate 8 WP"/>
      <sheetName val="Rate 8 WP Proposed"/>
      <sheetName val="Rate 8 WP Percentage-of-Rates"/>
      <sheetName val="Rate 8A WP"/>
      <sheetName val="Rate 8A WP Proposed"/>
      <sheetName val="Rate 8A WP Percentage-of-Rates"/>
      <sheetName val="Rate 9 WP"/>
      <sheetName val="Rate 9 WP Proposed"/>
      <sheetName val="Rate 9 WP Percentage-of-Rates"/>
      <sheetName val="Rate 11 Primary WP"/>
      <sheetName val="Rate 11 WP"/>
      <sheetName val="Rate 11TOU Primary WP"/>
      <sheetName val="Rate 11TOU WP"/>
      <sheetName val="Rate 15 WP"/>
      <sheetName val="Rate WH WP"/>
      <sheetName val="Rate 22 WP"/>
      <sheetName val="Rate 24 Primary WP"/>
      <sheetName val="Rate 24 Secondary WP"/>
      <sheetName val="Rate 25 Primary WP"/>
      <sheetName val="Rate 25 Secondary WP"/>
      <sheetName val="Rate 25A Primary WP"/>
      <sheetName val="Rate 25A Secondary WP"/>
      <sheetName val="Rate 26 WP"/>
      <sheetName val="Rate 28 WP"/>
      <sheetName val="Rate 28 WP Proposed"/>
      <sheetName val="Rate 28 WP Percentage-of-Rates"/>
      <sheetName val="Rate 30 WP"/>
      <sheetName val="Rate 31 WP"/>
      <sheetName val="Rate 34 WP"/>
      <sheetName val="Rate 38 Transmission WP"/>
      <sheetName val="Rate 38 Primary WP"/>
      <sheetName val="Rate 41 Primary WP"/>
      <sheetName val="Rate 41 Secondary WP"/>
      <sheetName val="Rate 43 WP"/>
    </sheetNames>
    <sheetDataSet>
      <sheetData sheetId="0">
        <row r="3">
          <cell r="A3" t="str">
            <v>For the Test Year Period Ended Dec 2017</v>
          </cell>
        </row>
      </sheetData>
      <sheetData sheetId="1"/>
      <sheetData sheetId="2"/>
      <sheetData sheetId="3"/>
      <sheetData sheetId="4">
        <row r="7">
          <cell r="E7" t="str">
            <v>Jan</v>
          </cell>
        </row>
      </sheetData>
      <sheetData sheetId="5"/>
      <sheetData sheetId="6">
        <row r="133">
          <cell r="P133">
            <v>132732541.89176069</v>
          </cell>
        </row>
        <row r="158">
          <cell r="P158">
            <v>498161750.68281716</v>
          </cell>
        </row>
      </sheetData>
      <sheetData sheetId="7">
        <row r="8">
          <cell r="C8">
            <v>17308642.909757368</v>
          </cell>
        </row>
      </sheetData>
      <sheetData sheetId="8">
        <row r="46">
          <cell r="C46">
            <v>60159.525901275905</v>
          </cell>
        </row>
      </sheetData>
      <sheetData sheetId="9"/>
      <sheetData sheetId="10">
        <row r="8">
          <cell r="F8">
            <v>2.1434999999999999E-2</v>
          </cell>
          <cell r="G8">
            <v>2.0936E-2</v>
          </cell>
          <cell r="H8">
            <v>2.0423E-2</v>
          </cell>
          <cell r="I8">
            <v>2.0355000000000002E-2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RC_102_Summary_Query"/>
    </sheetNames>
    <sheetDataSet>
      <sheetData sheetId="0" refreshError="1"/>
      <sheetData sheetId="1">
        <row r="1">
          <cell r="A1" t="str">
            <v>TRV_REV_CODE</v>
          </cell>
          <cell r="B1" t="str">
            <v>JURIS_CODE</v>
          </cell>
          <cell r="C1" t="str">
            <v>REV_CLASS_NAME</v>
          </cell>
          <cell r="D1" t="str">
            <v>SumOfSumOfTRV_CUSTOMERS</v>
          </cell>
          <cell r="E1" t="str">
            <v>SumOfSumOfTRV_BASE</v>
          </cell>
          <cell r="F1" t="str">
            <v>SumOfSumOfTRV_TOT_TAX</v>
          </cell>
          <cell r="G1" t="str">
            <v>SumOfSumOfTRV_FUEL</v>
          </cell>
          <cell r="H1" t="str">
            <v>SumOfSumOfGROSS_REV</v>
          </cell>
          <cell r="I1" t="str">
            <v>SumOfSumOfTRV_TOT_KWH</v>
          </cell>
          <cell r="J1" t="str">
            <v>SumOfSumOfTRV_INACT_MTRS</v>
          </cell>
          <cell r="K1" t="str">
            <v>SumOfSumOfTRV_ACT_MTRS</v>
          </cell>
          <cell r="L1" t="str">
            <v>SumOfSumOfTRV_LAMPS</v>
          </cell>
        </row>
        <row r="2">
          <cell r="A2" t="str">
            <v>1</v>
          </cell>
          <cell r="B2" t="str">
            <v>01</v>
          </cell>
          <cell r="C2" t="str">
            <v>Residential</v>
          </cell>
          <cell r="D2">
            <v>224136</v>
          </cell>
          <cell r="E2">
            <v>8356999.3799999999</v>
          </cell>
          <cell r="F2">
            <v>12121.81</v>
          </cell>
          <cell r="G2">
            <v>2480150.36</v>
          </cell>
          <cell r="H2">
            <v>10849271.550000001</v>
          </cell>
          <cell r="I2">
            <v>98417759</v>
          </cell>
          <cell r="J2">
            <v>7086</v>
          </cell>
          <cell r="K2">
            <v>234798</v>
          </cell>
          <cell r="L2">
            <v>1524</v>
          </cell>
        </row>
        <row r="3">
          <cell r="A3" t="str">
            <v>1</v>
          </cell>
          <cell r="B3" t="str">
            <v>02</v>
          </cell>
          <cell r="C3" t="str">
            <v>Residential</v>
          </cell>
          <cell r="D3">
            <v>68210</v>
          </cell>
          <cell r="E3">
            <v>3478451.55</v>
          </cell>
          <cell r="F3">
            <v>246536.98</v>
          </cell>
          <cell r="G3">
            <v>515856.02</v>
          </cell>
          <cell r="H3">
            <v>4240844.55</v>
          </cell>
          <cell r="I3">
            <v>34144191</v>
          </cell>
          <cell r="J3">
            <v>3363</v>
          </cell>
          <cell r="K3">
            <v>79431</v>
          </cell>
          <cell r="L3">
            <v>2881</v>
          </cell>
        </row>
        <row r="4">
          <cell r="A4" t="str">
            <v>3</v>
          </cell>
          <cell r="B4" t="str">
            <v>01</v>
          </cell>
          <cell r="C4" t="str">
            <v>Commercial and industrial - small</v>
          </cell>
          <cell r="D4">
            <v>22560</v>
          </cell>
          <cell r="E4">
            <v>10163577.82</v>
          </cell>
          <cell r="F4">
            <v>849556.06</v>
          </cell>
          <cell r="G4">
            <v>3281680.07</v>
          </cell>
          <cell r="H4">
            <v>14294813.949999999</v>
          </cell>
          <cell r="I4">
            <v>130323885</v>
          </cell>
          <cell r="J4">
            <v>1936</v>
          </cell>
          <cell r="K4">
            <v>30429</v>
          </cell>
          <cell r="L4">
            <v>6643</v>
          </cell>
        </row>
        <row r="5">
          <cell r="A5" t="str">
            <v>3</v>
          </cell>
          <cell r="B5" t="str">
            <v>02</v>
          </cell>
          <cell r="C5" t="str">
            <v>Commercial and industrial - small</v>
          </cell>
          <cell r="D5">
            <v>7994</v>
          </cell>
          <cell r="E5">
            <v>2735530.11</v>
          </cell>
          <cell r="F5">
            <v>198624.52</v>
          </cell>
          <cell r="G5">
            <v>517914.6</v>
          </cell>
          <cell r="H5">
            <v>3452069.23</v>
          </cell>
          <cell r="I5">
            <v>34318070</v>
          </cell>
          <cell r="J5">
            <v>608</v>
          </cell>
          <cell r="K5">
            <v>11386</v>
          </cell>
          <cell r="L5">
            <v>1913</v>
          </cell>
        </row>
        <row r="6">
          <cell r="A6" t="str">
            <v>4</v>
          </cell>
          <cell r="B6" t="str">
            <v>01</v>
          </cell>
          <cell r="C6" t="str">
            <v>Commercial and industrial - large</v>
          </cell>
          <cell r="D6">
            <v>111</v>
          </cell>
          <cell r="E6">
            <v>3148040.92</v>
          </cell>
          <cell r="F6">
            <v>72732.36</v>
          </cell>
          <cell r="G6">
            <v>2317332.63</v>
          </cell>
          <cell r="H6">
            <v>5538105.9100000001</v>
          </cell>
          <cell r="I6">
            <v>94779387</v>
          </cell>
          <cell r="J6">
            <v>0</v>
          </cell>
          <cell r="K6">
            <v>264</v>
          </cell>
          <cell r="L6">
            <v>88</v>
          </cell>
        </row>
        <row r="7">
          <cell r="A7" t="str">
            <v>4</v>
          </cell>
          <cell r="B7" t="str">
            <v>02</v>
          </cell>
          <cell r="C7" t="str">
            <v>Commercial and industrial - large</v>
          </cell>
          <cell r="D7">
            <v>27</v>
          </cell>
          <cell r="E7">
            <v>381559.57</v>
          </cell>
          <cell r="F7">
            <v>32292.44</v>
          </cell>
          <cell r="G7">
            <v>123416.49</v>
          </cell>
          <cell r="H7">
            <v>537268.5</v>
          </cell>
          <cell r="I7">
            <v>8718863</v>
          </cell>
          <cell r="J7">
            <v>0</v>
          </cell>
          <cell r="K7">
            <v>64</v>
          </cell>
          <cell r="L7">
            <v>0</v>
          </cell>
        </row>
        <row r="8">
          <cell r="A8" t="str">
            <v>5</v>
          </cell>
          <cell r="B8" t="str">
            <v>01</v>
          </cell>
          <cell r="C8" t="str">
            <v>Public street and highway lighting</v>
          </cell>
          <cell r="D8">
            <v>221</v>
          </cell>
          <cell r="E8">
            <v>270087.71999999997</v>
          </cell>
          <cell r="F8">
            <v>0</v>
          </cell>
          <cell r="G8">
            <v>80918.75</v>
          </cell>
          <cell r="H8">
            <v>351006.47</v>
          </cell>
          <cell r="I8">
            <v>3211060</v>
          </cell>
          <cell r="J8">
            <v>0</v>
          </cell>
          <cell r="K8">
            <v>0</v>
          </cell>
          <cell r="L8">
            <v>34215</v>
          </cell>
        </row>
        <row r="9">
          <cell r="A9" t="str">
            <v>5</v>
          </cell>
          <cell r="B9" t="str">
            <v>02</v>
          </cell>
          <cell r="C9" t="str">
            <v>Public street and highway lighting</v>
          </cell>
          <cell r="D9">
            <v>21</v>
          </cell>
          <cell r="E9">
            <v>35083.71</v>
          </cell>
          <cell r="F9">
            <v>0</v>
          </cell>
          <cell r="G9">
            <v>3904.91</v>
          </cell>
          <cell r="H9">
            <v>38988.620000000003</v>
          </cell>
          <cell r="I9">
            <v>258432</v>
          </cell>
          <cell r="J9">
            <v>0</v>
          </cell>
          <cell r="K9">
            <v>0</v>
          </cell>
          <cell r="L9">
            <v>2854</v>
          </cell>
        </row>
        <row r="10">
          <cell r="A10" t="str">
            <v>6</v>
          </cell>
          <cell r="B10" t="str">
            <v>01</v>
          </cell>
          <cell r="C10" t="str">
            <v>Other sales to public authorities</v>
          </cell>
          <cell r="D10">
            <v>3079</v>
          </cell>
          <cell r="E10">
            <v>3544095.03</v>
          </cell>
          <cell r="F10">
            <v>0</v>
          </cell>
          <cell r="G10">
            <v>1497250.22</v>
          </cell>
          <cell r="H10">
            <v>5041345.25</v>
          </cell>
          <cell r="I10">
            <v>61507731</v>
          </cell>
          <cell r="J10">
            <v>1</v>
          </cell>
          <cell r="K10">
            <v>4357</v>
          </cell>
          <cell r="L10">
            <v>2607</v>
          </cell>
        </row>
        <row r="11">
          <cell r="A11" t="str">
            <v>6</v>
          </cell>
          <cell r="B11" t="str">
            <v>02</v>
          </cell>
          <cell r="C11" t="str">
            <v>Other sales to public authorities</v>
          </cell>
          <cell r="D11">
            <v>1196</v>
          </cell>
          <cell r="E11">
            <v>1924511.42</v>
          </cell>
          <cell r="F11">
            <v>0</v>
          </cell>
          <cell r="G11">
            <v>431258.52</v>
          </cell>
          <cell r="H11">
            <v>2355769.94</v>
          </cell>
          <cell r="I11">
            <v>29722375</v>
          </cell>
          <cell r="J11">
            <v>0</v>
          </cell>
          <cell r="K11">
            <v>2157</v>
          </cell>
          <cell r="L11">
            <v>256</v>
          </cell>
        </row>
        <row r="12">
          <cell r="A12" t="str">
            <v>7</v>
          </cell>
          <cell r="B12" t="str">
            <v>03</v>
          </cell>
          <cell r="C12" t="str">
            <v>Sales for Resale</v>
          </cell>
          <cell r="D12">
            <v>1</v>
          </cell>
          <cell r="E12">
            <v>151721.25</v>
          </cell>
          <cell r="F12">
            <v>0</v>
          </cell>
          <cell r="G12">
            <v>0</v>
          </cell>
          <cell r="H12">
            <v>151721.25</v>
          </cell>
          <cell r="I12">
            <v>3710163</v>
          </cell>
          <cell r="J12">
            <v>0</v>
          </cell>
          <cell r="K12">
            <v>3</v>
          </cell>
          <cell r="L12">
            <v>0</v>
          </cell>
        </row>
        <row r="13">
          <cell r="A13" t="str">
            <v>9</v>
          </cell>
          <cell r="B13" t="str">
            <v>01</v>
          </cell>
          <cell r="C13" t="str">
            <v>CFE</v>
          </cell>
          <cell r="D13">
            <v>0</v>
          </cell>
          <cell r="E13">
            <v>113508</v>
          </cell>
          <cell r="F13">
            <v>3265</v>
          </cell>
          <cell r="G13">
            <v>0</v>
          </cell>
          <cell r="H13">
            <v>116773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"/>
      <sheetName val="NM"/>
      <sheetName val="PV U3 Revaluation"/>
      <sheetName val="FUEL SUMM."/>
      <sheetName val="___snlqueryparms"/>
      <sheetName val="FUEL INPUTS"/>
      <sheetName val="Invoice Log"/>
      <sheetName val="ALLOC."/>
      <sheetName val="TX@SUPPLY"/>
      <sheetName val="NM @SUPPLY"/>
      <sheetName val="GAS EST."/>
      <sheetName val="5012"/>
      <sheetName val="PPM"/>
      <sheetName val="Alloc NM June &amp; July"/>
      <sheetName val="Alloc Adj"/>
      <sheetName val="CODE"/>
      <sheetName val="Not Used---&gt;"/>
      <sheetName val="Alloc NM July"/>
      <sheetName val="NMREC"/>
      <sheetName val="CRITERIA2"/>
      <sheetName val="CRITERI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2" xr16:uid="{D91B4AD8-B809-418D-B220-1B881B70189E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0" xr16:uid="{83369B76-581D-4495-BADE-51AE21835240}" autoFormatId="16" applyNumberFormats="0" applyBorderFormats="0" applyFontFormats="0" applyPatternFormats="0" applyAlignmentFormats="0" applyWidthHeightFormats="0">
  <queryTableRefresh nextId="107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57" xr16:uid="{20765323-802C-450D-8FCE-88BBE80076A9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2" xr16:uid="{8A08F53C-74EB-4D82-8CB1-C8D4DD11DD67}" autoFormatId="16" applyNumberFormats="0" applyBorderFormats="0" applyFontFormats="0" applyPatternFormats="0" applyAlignmentFormats="0" applyWidthHeightFormats="0">
  <queryTableRefresh nextId="106">
    <queryTableFields count="26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  <queryTableField id="105" name="25" tableColumnId="1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1" xr16:uid="{1067981F-DEEB-4ED9-A409-49E350F8E510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9" xr16:uid="{A332319D-B7AF-4832-894F-8C9443C5F2C3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8" xr16:uid="{DD3CDA6F-856C-4F75-A7B3-429AAB424D2A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6" xr16:uid="{C51C5A9F-291B-4BEF-BE40-89899E12CD5F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4" xr16:uid="{171DF9B5-C42A-4DF6-AF66-FE24F01594D1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2" xr16:uid="{41CCAEEB-485B-40C1-AADF-C11DD1990251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0" xr16:uid="{6E24EDB0-B0D4-4FE2-AF84-96ABC7BD55B2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3" xr16:uid="{74BDFD79-646F-4893-A416-C1C36CC7863D}" autoFormatId="16" applyNumberFormats="0" applyBorderFormats="0" applyFontFormats="0" applyPatternFormats="0" applyAlignmentFormats="0" applyWidthHeightFormats="0">
  <queryTableRefresh nextId="130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1" xr16:uid="{67EA04A2-E1E1-410E-9B9D-3017BC1BCE01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5" xr16:uid="{39E25700-BB93-4592-BA49-0E027D87E5CF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2" xr16:uid="{A528729D-1C57-4F7B-A758-CCA7B286C5C5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31" xr16:uid="{C46C8E27-EC39-4E41-8BF5-5AC4D2E89977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9" xr16:uid="{368F4DF5-4913-41C7-B6EA-885A9EDFF20E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9" xr16:uid="{4FBE117B-EE10-41BB-9F7F-C654B27210B8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0" xr16:uid="{BDC55C00-9358-453E-AF29-52C848F26DD8}" autoFormatId="16" applyNumberFormats="0" applyBorderFormats="0" applyFontFormats="0" applyPatternFormats="0" applyAlignmentFormats="0" applyWidthHeightFormats="0">
  <queryTableRefresh nextId="107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5" xr16:uid="{EDABBE6F-5070-4CC8-B0C5-718DFC366347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6" xr16:uid="{E2DCD273-DEA8-4225-8982-B666B5E55D54}" autoFormatId="16" applyNumberFormats="0" applyBorderFormats="0" applyFontFormats="0" applyPatternFormats="0" applyAlignmentFormats="0" applyWidthHeightFormats="0">
  <queryTableRefresh nextId="107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2" xr16:uid="{F504755E-E2BE-4690-9DB3-3BD80509F6E7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3" xr16:uid="{BBFBA965-A705-4EC2-B7DA-D03BA1F6E587}" autoFormatId="16" applyNumberFormats="0" applyBorderFormats="0" applyFontFormats="0" applyPatternFormats="0" applyAlignmentFormats="0" applyWidthHeightFormats="0">
  <queryTableRefresh nextId="107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9" xr16:uid="{78EB4A60-2B86-4312-B91E-29071AE70A2F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9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0.xml"/></Relationships>
</file>

<file path=xl/tables/_rels/table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1.xml"/></Relationships>
</file>

<file path=xl/tables/_rels/table2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2.xml"/></Relationships>
</file>

<file path=xl/tables/_rels/table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3.xml"/></Relationships>
</file>

<file path=xl/tables/_rels/table2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4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630E21A-0082-43C8-985A-740E22353A36}" name="RTO__318" displayName="RTO__318" ref="A1:F721" tableType="queryTable" totalsRowShown="0" headerRowDxfId="34" dataDxfId="33">
  <autoFilter ref="A1:F721" xr:uid="{9630E21A-0082-43C8-985A-740E22353A36}"/>
  <tableColumns count="6">
    <tableColumn id="10" xr3:uid="{14A00456-0D9B-4309-8E23-E90A84BDADF3}" uniqueName="10" name="Date" queryTableFieldId="11" dataDxfId="32"/>
    <tableColumn id="1" xr3:uid="{B7E78BBA-0664-46CE-BB64-DBB62F3E34B9}" uniqueName="1" name="Month" queryTableFieldId="1" dataDxfId="31"/>
    <tableColumn id="2" xr3:uid="{0C6117CA-8337-4EEC-8C12-96DAB890D074}" uniqueName="2" name="Day of Week" queryTableFieldId="2" dataDxfId="30"/>
    <tableColumn id="3" xr3:uid="{6FF5C4DA-78BD-453F-A798-B8BC5D2D7EAB}" uniqueName="3" name="Hour" queryTableFieldId="3" dataDxfId="29"/>
    <tableColumn id="8" xr3:uid="{C8E122DA-0D5E-4963-B068-4291425DB8B7}" uniqueName="8" name="Pricing" queryTableFieldId="8" dataDxfId="28" dataCellStyle="Currency"/>
    <tableColumn id="6" xr3:uid="{59F4DD61-04CC-4553-BB5D-FE1352A0F544}" uniqueName="6" name="On / Off-Peak" queryTableFieldId="6" dataDxfId="27">
      <calculatedColumnFormula>IF(AND(RTO__318[[#This Row],[Month]]&gt;4,RTO__318[[#This Row],[Month]]&lt;9,RTO__318[[#This Row],[Day of Week]]&lt;=5,RTO__318[[#This Row],[Hour]]&gt;=16,RTO__318[[#This Row],[Hour]]&lt;=19),"ON","OFF")</calculatedColumnFormula>
    </tableColumn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5DDEF95-D2F5-4D84-A807-39ED00B06F92}" name="RTO_11" displayName="RTO_11" ref="B2:Z33" tableType="queryTable" totalsRowShown="0" headerRowDxfId="306" dataDxfId="305">
  <tableColumns count="25">
    <tableColumn id="28" xr3:uid="{D2EFCED0-E113-4712-9C85-1EC649D13557}" uniqueName="28" name="REPORT_ITEM.REPORT_DATA.OPR_DATE" queryTableFieldId="29" dataDxfId="304"/>
    <tableColumn id="25" xr3:uid="{C22229B5-15AA-4CF3-9837-2A1E9D69CD28}" uniqueName="25" name="24" queryTableFieldId="25" dataDxfId="303"/>
    <tableColumn id="2" xr3:uid="{45061324-7C4B-4F85-BCAC-1482A8746622}" uniqueName="2" name="1" queryTableFieldId="2" dataDxfId="302"/>
    <tableColumn id="3" xr3:uid="{98406D97-3B22-4FAF-8AFB-37B530970E32}" uniqueName="3" name="2" queryTableFieldId="3" dataDxfId="301"/>
    <tableColumn id="4" xr3:uid="{4BE62440-6287-49B8-B3F9-1EEC3915CCE7}" uniqueName="4" name="3" queryTableFieldId="4" dataDxfId="300"/>
    <tableColumn id="5" xr3:uid="{9CFE21C3-4706-49D0-9583-81DD0B64B33F}" uniqueName="5" name="4" queryTableFieldId="5" dataDxfId="299"/>
    <tableColumn id="6" xr3:uid="{A0087C05-78AC-4994-A8AC-77835B593462}" uniqueName="6" name="5" queryTableFieldId="6" dataDxfId="298"/>
    <tableColumn id="7" xr3:uid="{EAA65E63-CCF2-4205-8418-DF0FFC05FEFD}" uniqueName="7" name="6" queryTableFieldId="7" dataDxfId="297"/>
    <tableColumn id="8" xr3:uid="{67DBF29B-5BFA-4D4F-AEBC-1D080DBCAE57}" uniqueName="8" name="7" queryTableFieldId="8" dataDxfId="296"/>
    <tableColumn id="9" xr3:uid="{3299C230-58F2-48C9-B239-6A8C9592833A}" uniqueName="9" name="8" queryTableFieldId="9" dataDxfId="295"/>
    <tableColumn id="10" xr3:uid="{C9AFD6D7-9BCD-4A8B-BCDE-D9E32A1F86B8}" uniqueName="10" name="9" queryTableFieldId="10" dataDxfId="294"/>
    <tableColumn id="11" xr3:uid="{3D09F78C-52AE-4401-BEEB-CE0B3307D7A8}" uniqueName="11" name="10" queryTableFieldId="11" dataDxfId="293"/>
    <tableColumn id="12" xr3:uid="{73CF9F6B-5CFE-4960-B186-DE7AFECA6BD4}" uniqueName="12" name="11" queryTableFieldId="12" dataDxfId="292"/>
    <tableColumn id="13" xr3:uid="{C3FE097E-3A8A-4718-9A38-521FAA63698D}" uniqueName="13" name="12" queryTableFieldId="13" dataDxfId="291"/>
    <tableColumn id="14" xr3:uid="{74D99F2E-9546-463D-987C-AC622468C703}" uniqueName="14" name="13" queryTableFieldId="14" dataDxfId="290"/>
    <tableColumn id="15" xr3:uid="{7FAC8AC7-0643-453D-B176-B3737662AF26}" uniqueName="15" name="14" queryTableFieldId="15" dataDxfId="289"/>
    <tableColumn id="16" xr3:uid="{4DC4CA51-C9E9-4C69-964F-DD84132DEACE}" uniqueName="16" name="15" queryTableFieldId="16" dataDxfId="288"/>
    <tableColumn id="17" xr3:uid="{008BE161-DF2F-415C-81CB-A668FA29C2DF}" uniqueName="17" name="16" queryTableFieldId="17" dataDxfId="287"/>
    <tableColumn id="18" xr3:uid="{089DDBE6-1A59-4F07-8B0C-D872372D5C61}" uniqueName="18" name="17" queryTableFieldId="18" dataDxfId="286"/>
    <tableColumn id="19" xr3:uid="{88357C3E-DBA1-458C-8F55-E9DB518D8BC6}" uniqueName="19" name="18" queryTableFieldId="19" dataDxfId="285"/>
    <tableColumn id="20" xr3:uid="{44B626D8-1212-434A-A869-DE633303A9AD}" uniqueName="20" name="19" queryTableFieldId="20" dataDxfId="284"/>
    <tableColumn id="21" xr3:uid="{8F496A48-BAC4-471A-8575-F739B35EA312}" uniqueName="21" name="20" queryTableFieldId="21" dataDxfId="283"/>
    <tableColumn id="22" xr3:uid="{9A48241A-2FCE-400B-8FED-83A78CFE9E85}" uniqueName="22" name="21" queryTableFieldId="22" dataDxfId="282"/>
    <tableColumn id="23" xr3:uid="{08C9A0F0-6168-4C44-A3C4-003A7CD06F34}" uniqueName="23" name="22" queryTableFieldId="23" dataDxfId="281"/>
    <tableColumn id="24" xr3:uid="{56F700DE-C316-4C1A-AFD4-43DAA4AC1331}" uniqueName="24" name="23" queryTableFieldId="24" dataDxfId="280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5A02B-CFBB-47BF-A097-57D62DF8533D}" name="RTO__310" displayName="RTO__310" ref="A1:F721" tableType="queryTable" totalsRowShown="0" headerRowDxfId="279" dataDxfId="278">
  <autoFilter ref="A1:F721" xr:uid="{05C5A02B-CFBB-47BF-A097-57D62DF8533D}"/>
  <tableColumns count="6">
    <tableColumn id="10" xr3:uid="{FBAC8F0C-27EB-4131-995C-B72AB0A8153E}" uniqueName="10" name="Date" queryTableFieldId="11" dataDxfId="277"/>
    <tableColumn id="1" xr3:uid="{E9F59880-F6B5-43EC-80D0-91C54F400A1C}" uniqueName="1" name="Month" queryTableFieldId="1" dataDxfId="276"/>
    <tableColumn id="2" xr3:uid="{73347456-E4DF-48FE-A2D5-03403B09BC51}" uniqueName="2" name="Day of Week" queryTableFieldId="2" dataDxfId="275"/>
    <tableColumn id="3" xr3:uid="{7D269C4D-672A-4D78-824D-4839043C2520}" uniqueName="3" name="Hour" queryTableFieldId="3" dataDxfId="274"/>
    <tableColumn id="8" xr3:uid="{CFA00DD5-8FBA-46C8-B189-85896D96BBE9}" uniqueName="8" name="Pricing" queryTableFieldId="8" dataDxfId="273" dataCellStyle="Currency"/>
    <tableColumn id="6" xr3:uid="{F4083C86-C809-4B09-9F22-D69959B63D14}" uniqueName="6" name="On / Off-Peak" queryTableFieldId="6" dataDxfId="272">
      <calculatedColumnFormula>IF(AND(RTO__310[[#This Row],[Month]]&gt;4,RTO__310[[#This Row],[Month]]&lt;9,RTO__310[[#This Row],[Day of Week]]&lt;=5,RTO__310[[#This Row],[Hour]]&gt;=15,RTO__310[[#This Row],[Hour]]&lt;=18),"ON","OFF")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B5B36DF-DC21-4DD4-BFB1-AD2B05F04AA0}" name="RTO_8" displayName="RTO_8" ref="B2:AA32" tableType="queryTable" totalsRowShown="0" headerRowDxfId="271" dataDxfId="270">
  <tableColumns count="26">
    <tableColumn id="28" xr3:uid="{3DEB1460-F379-44C6-85E1-4F81E6162B9E}" uniqueName="28" name="REPORT_ITEM.REPORT_DATA.OPR_DATE" queryTableFieldId="29" dataDxfId="269"/>
    <tableColumn id="2" xr3:uid="{A197F92F-6D6E-4756-811F-AEC3D2DE5842}" uniqueName="2" name="1" queryTableFieldId="2" dataDxfId="268"/>
    <tableColumn id="3" xr3:uid="{57DFA1F5-4604-4D90-81CE-D4776EF2CF29}" uniqueName="3" name="2" queryTableFieldId="3" dataDxfId="267"/>
    <tableColumn id="4" xr3:uid="{23DB688B-BECE-4AF2-97C6-14BF1A986362}" uniqueName="4" name="3" queryTableFieldId="4" dataDxfId="266"/>
    <tableColumn id="5" xr3:uid="{C9FAF0B6-5F33-44C2-9298-2BB360EF30D1}" uniqueName="5" name="4" queryTableFieldId="5" dataDxfId="265"/>
    <tableColumn id="6" xr3:uid="{D3C95BD9-EA46-4D6F-A43F-3572E815DF6F}" uniqueName="6" name="5" queryTableFieldId="6" dataDxfId="264"/>
    <tableColumn id="7" xr3:uid="{B61149EF-89EB-42A3-95F0-F873AB81584F}" uniqueName="7" name="6" queryTableFieldId="7" dataDxfId="263"/>
    <tableColumn id="8" xr3:uid="{6C9ACCE1-041E-4C8E-B948-3A156742730D}" uniqueName="8" name="7" queryTableFieldId="8" dataDxfId="262"/>
    <tableColumn id="9" xr3:uid="{39D84E21-2F85-454A-844A-13963958BED1}" uniqueName="9" name="8" queryTableFieldId="9" dataDxfId="261"/>
    <tableColumn id="10" xr3:uid="{863A040C-EAC1-4177-886B-E6ADBA06F37B}" uniqueName="10" name="9" queryTableFieldId="10" dataDxfId="260"/>
    <tableColumn id="11" xr3:uid="{120B0D21-8D4C-4C95-A836-420B9119D70F}" uniqueName="11" name="10" queryTableFieldId="11" dataDxfId="259"/>
    <tableColumn id="12" xr3:uid="{D80FFA19-34D2-41E4-B137-825D62F4F1AD}" uniqueName="12" name="11" queryTableFieldId="12" dataDxfId="258"/>
    <tableColumn id="13" xr3:uid="{644922E3-CF0A-41B9-9BFF-7D4304453B9B}" uniqueName="13" name="12" queryTableFieldId="13" dataDxfId="257"/>
    <tableColumn id="14" xr3:uid="{CCA99AAE-B6F1-4F83-BCAE-B2EDA5FAC242}" uniqueName="14" name="13" queryTableFieldId="14" dataDxfId="256"/>
    <tableColumn id="15" xr3:uid="{D65C318B-5369-4501-BAAD-D351F7725F7E}" uniqueName="15" name="14" queryTableFieldId="15" dataDxfId="255"/>
    <tableColumn id="16" xr3:uid="{1564A4DC-D7EB-4736-AF9B-F2CC4B87B00C}" uniqueName="16" name="15" queryTableFieldId="16" dataDxfId="254"/>
    <tableColumn id="17" xr3:uid="{A6038A96-FC3B-4743-A613-375112F52E9B}" uniqueName="17" name="16" queryTableFieldId="17" dataDxfId="253"/>
    <tableColumn id="18" xr3:uid="{B3E28274-D8DF-4C0A-A402-B7E0D1DDEE7A}" uniqueName="18" name="17" queryTableFieldId="18" dataDxfId="252"/>
    <tableColumn id="19" xr3:uid="{BFC6BCAD-48FE-4EF5-9508-00C6B70DAF9C}" uniqueName="19" name="18" queryTableFieldId="19" dataDxfId="251"/>
    <tableColumn id="20" xr3:uid="{40608CA6-656C-4758-84CA-57F47E3321F9}" uniqueName="20" name="19" queryTableFieldId="20" dataDxfId="250"/>
    <tableColumn id="21" xr3:uid="{C9DFD846-5BE3-42F5-A04D-0F8BE3A0A366}" uniqueName="21" name="20" queryTableFieldId="21" dataDxfId="249"/>
    <tableColumn id="22" xr3:uid="{D9DF258E-2FFF-4075-940F-481E20A23B19}" uniqueName="22" name="21" queryTableFieldId="22" dataDxfId="248"/>
    <tableColumn id="23" xr3:uid="{F9E15DEF-9AA3-4EBA-A627-F85656562838}" uniqueName="23" name="22" queryTableFieldId="23" dataDxfId="247"/>
    <tableColumn id="24" xr3:uid="{2DDA5A9E-F633-442E-806D-588C06EAE4DE}" uniqueName="24" name="23" queryTableFieldId="24" dataDxfId="246"/>
    <tableColumn id="25" xr3:uid="{CC02922E-7C85-4CD6-B5C6-18C7E903BBA9}" uniqueName="25" name="24" queryTableFieldId="25" dataDxfId="245"/>
    <tableColumn id="1" xr3:uid="{D527BF6D-1BF2-41EC-B4B6-EE274EB54E77}" uniqueName="1" name="25" queryTableFieldId="105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BB1EDFD-A7FB-4A84-AA87-79F96507DFCA}" name="RTO__37" displayName="RTO__37" ref="A1:F721" tableType="queryTable" totalsRowShown="0" headerRowDxfId="244" dataDxfId="243">
  <autoFilter ref="A1:F721" xr:uid="{5C8AB06B-9268-4B7A-8777-2CB07122D92F}"/>
  <tableColumns count="6">
    <tableColumn id="10" xr3:uid="{4EAB3261-4BF0-4212-B48F-9FED7AD83F83}" uniqueName="10" name="Date" queryTableFieldId="11" dataDxfId="242"/>
    <tableColumn id="1" xr3:uid="{CC0E6932-6C4D-4C5D-948D-AA56E5E798F6}" uniqueName="1" name="Month" queryTableFieldId="1" dataDxfId="241"/>
    <tableColumn id="2" xr3:uid="{CDAA0453-DD4F-441E-9DD3-360F8DC42CB9}" uniqueName="2" name="Day of Week" queryTableFieldId="2" dataDxfId="240"/>
    <tableColumn id="3" xr3:uid="{7B7CDBC2-615B-4D1B-B770-FD91C7AA6BF3}" uniqueName="3" name="Hour" queryTableFieldId="3" dataDxfId="239"/>
    <tableColumn id="8" xr3:uid="{F7FADFA5-86FC-454B-9DAA-CBCD59644516}" uniqueName="8" name="Pricing" queryTableFieldId="8" dataDxfId="238" dataCellStyle="Currency"/>
    <tableColumn id="6" xr3:uid="{119D99BB-8891-4C2E-AE9D-05CFFDCBD61C}" uniqueName="6" name="On / Off-Peak" queryTableFieldId="6" dataDxfId="237">
      <calculatedColumnFormula>IF(AND(RTO__37[[#This Row],[Month]]&gt;4,RTO__37[[#This Row],[Month]]&lt;9,RTO__37[[#This Row],[Day of Week]]&lt;=5,RTO__37[[#This Row],[Hour]]&gt;=15,RTO__37[[#This Row],[Hour]]&lt;=18),"ON","OFF")</calculatedColumnFormula>
    </tableColumn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21CD446-696A-43A3-BC6D-9C5C71BAD9D2}" name="RTO_6" displayName="RTO_6" ref="B2:Z32" tableType="queryTable" totalsRowShown="0" headerRowDxfId="236" dataDxfId="235">
  <tableColumns count="25">
    <tableColumn id="28" xr3:uid="{82F1FA37-49EE-4A1F-AFBC-591D3BAC205E}" uniqueName="28" name="REPORT_ITEM.REPORT_DATA.OPR_DATE" queryTableFieldId="29" dataDxfId="234"/>
    <tableColumn id="2" xr3:uid="{DF27136F-BA23-4E8F-A511-69BB6CC68840}" uniqueName="2" name="1" queryTableFieldId="2" dataDxfId="233"/>
    <tableColumn id="3" xr3:uid="{8389E04E-38AC-4B8D-9238-53C70F02E15D}" uniqueName="3" name="2" queryTableFieldId="3" dataDxfId="232"/>
    <tableColumn id="4" xr3:uid="{CC7B5FC9-4996-4B12-BAC6-D6A6CB36C40C}" uniqueName="4" name="3" queryTableFieldId="4" dataDxfId="231"/>
    <tableColumn id="5" xr3:uid="{B0B1AF71-8FE2-4E5D-B9AE-71EC394F98B8}" uniqueName="5" name="4" queryTableFieldId="5" dataDxfId="230"/>
    <tableColumn id="6" xr3:uid="{57A6372B-C847-47DD-9A7A-6B1A6D1F442D}" uniqueName="6" name="5" queryTableFieldId="6" dataDxfId="229"/>
    <tableColumn id="7" xr3:uid="{C426F6B6-6FBE-4D85-A052-4B77EDFD523A}" uniqueName="7" name="6" queryTableFieldId="7" dataDxfId="228"/>
    <tableColumn id="8" xr3:uid="{C5D14BDB-2525-4889-B6BC-A5DB7302129A}" uniqueName="8" name="7" queryTableFieldId="8" dataDxfId="227"/>
    <tableColumn id="9" xr3:uid="{04363B05-3877-4251-9C44-7F1B8413C1D1}" uniqueName="9" name="8" queryTableFieldId="9" dataDxfId="226"/>
    <tableColumn id="10" xr3:uid="{B16004CD-0DCF-4329-92AE-0F97BE6BB3DA}" uniqueName="10" name="9" queryTableFieldId="10" dataDxfId="225"/>
    <tableColumn id="11" xr3:uid="{1466E0D8-CA5B-4726-B355-80D97E6213FE}" uniqueName="11" name="10" queryTableFieldId="11" dataDxfId="224"/>
    <tableColumn id="12" xr3:uid="{8220516E-D6A7-4CA8-BFE3-8F4BB31A9023}" uniqueName="12" name="11" queryTableFieldId="12" dataDxfId="223"/>
    <tableColumn id="13" xr3:uid="{301FB918-F679-4EDB-8748-93C9B150EE3D}" uniqueName="13" name="12" queryTableFieldId="13" dataDxfId="222"/>
    <tableColumn id="14" xr3:uid="{6FE6793F-4F95-4E57-B56F-D07CA4674DF1}" uniqueName="14" name="13" queryTableFieldId="14" dataDxfId="221"/>
    <tableColumn id="15" xr3:uid="{628AB97F-6942-4A66-BA33-391B90770DAB}" uniqueName="15" name="14" queryTableFieldId="15" dataDxfId="220"/>
    <tableColumn id="16" xr3:uid="{B41766F7-A705-4968-810C-3DB535BAC20C}" uniqueName="16" name="15" queryTableFieldId="16" dataDxfId="219"/>
    <tableColumn id="17" xr3:uid="{4F5C59FF-F8B5-4731-A790-7DA08B26D53F}" uniqueName="17" name="16" queryTableFieldId="17" dataDxfId="218"/>
    <tableColumn id="18" xr3:uid="{9AAC348E-A51C-4D73-9E0E-991C37D9329B}" uniqueName="18" name="17" queryTableFieldId="18" dataDxfId="217"/>
    <tableColumn id="19" xr3:uid="{4BD20272-B163-4ACE-827E-89A4D6041B33}" uniqueName="19" name="18" queryTableFieldId="19" dataDxfId="216"/>
    <tableColumn id="20" xr3:uid="{DA137123-40D1-4504-9333-113270C50FBA}" uniqueName="20" name="19" queryTableFieldId="20" dataDxfId="215"/>
    <tableColumn id="21" xr3:uid="{DDEE8E6A-D346-4713-BD05-30C584D44469}" uniqueName="21" name="20" queryTableFieldId="21" dataDxfId="214"/>
    <tableColumn id="22" xr3:uid="{77379F8B-4C69-442F-8744-87F1E1935876}" uniqueName="22" name="21" queryTableFieldId="22" dataDxfId="213"/>
    <tableColumn id="23" xr3:uid="{13C31AB8-940C-4978-B0D4-B8285522E153}" uniqueName="23" name="22" queryTableFieldId="23" dataDxfId="212"/>
    <tableColumn id="24" xr3:uid="{B09C8633-3CCB-4E92-8413-87A6BBE8FCE7}" uniqueName="24" name="23" queryTableFieldId="24" dataDxfId="211"/>
    <tableColumn id="25" xr3:uid="{66374FC7-8B37-42ED-8A17-44F00E43290B}" uniqueName="25" name="24" queryTableFieldId="25" dataDxfId="210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24AA70-06D2-4564-B0E3-EEE2B5471FAE}" name="RTO__35" displayName="RTO__35" ref="A1:F721" tableType="queryTable" totalsRowShown="0" headerRowDxfId="209" dataDxfId="208">
  <autoFilter ref="A1:F721" xr:uid="{5C8AB06B-9268-4B7A-8777-2CB07122D92F}"/>
  <tableColumns count="6">
    <tableColumn id="10" xr3:uid="{1E9DE7D5-5729-4463-B5DB-64B738EBE114}" uniqueName="10" name="Date" queryTableFieldId="11" dataDxfId="207"/>
    <tableColumn id="1" xr3:uid="{1BD04E23-B200-467D-B256-FABE8D537810}" uniqueName="1" name="Month" queryTableFieldId="1" dataDxfId="206"/>
    <tableColumn id="2" xr3:uid="{14D4FB68-7883-4F7F-82C5-377CA585C4CE}" uniqueName="2" name="Day of Week" queryTableFieldId="2" dataDxfId="205"/>
    <tableColumn id="3" xr3:uid="{C7B87351-2FEB-4EC2-9E14-B34DF6549247}" uniqueName="3" name="Hour" queryTableFieldId="3" dataDxfId="204"/>
    <tableColumn id="8" xr3:uid="{35491CBE-2163-40C2-95C0-A0A29A812E9F}" uniqueName="8" name="Pricing" queryTableFieldId="8" dataDxfId="203" dataCellStyle="Currency"/>
    <tableColumn id="6" xr3:uid="{B67B52C1-DCB2-4C0E-95DE-43FFE8B62810}" uniqueName="6" name="On / Off-Peak" queryTableFieldId="6" dataDxfId="202">
      <calculatedColumnFormula>IF(AND(RTO__35[[#This Row],[Month]]&gt;4,RTO__35[[#This Row],[Month]]&lt;9,RTO__35[[#This Row],[Day of Week]]&lt;=5,RTO__35[[#This Row],[Hour]]&gt;=16,RTO__35[[#This Row],[Hour]]&lt;=19),"ON","OFF")</calculatedColumnFormula>
    </tableColumn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3D3358-92C3-4AF6-A258-056D9FBFC34A}" name="RTO_3" displayName="RTO_3" ref="B2:Z32" tableType="queryTable" totalsRowShown="0" headerRowDxfId="201" dataDxfId="200">
  <tableColumns count="25">
    <tableColumn id="28" xr3:uid="{F4555D20-7401-49DE-A145-28D024F9B657}" uniqueName="28" name="REPORT_ITEM.REPORT_DATA.OPR_DATE" queryTableFieldId="29" dataDxfId="199"/>
    <tableColumn id="2" xr3:uid="{7D78D69E-23CA-465A-9FEA-8084D09948D5}" uniqueName="2" name="1" queryTableFieldId="2" dataDxfId="198"/>
    <tableColumn id="3" xr3:uid="{AFC3C634-88A1-4A48-9B8F-4343A8D455A7}" uniqueName="3" name="2" queryTableFieldId="3" dataDxfId="197"/>
    <tableColumn id="4" xr3:uid="{3FD6195D-5758-4A21-AF3A-FFAB8171C142}" uniqueName="4" name="3" queryTableFieldId="4" dataDxfId="196"/>
    <tableColumn id="5" xr3:uid="{96DD7BAB-1EF7-4B3A-A77C-1896F6336A11}" uniqueName="5" name="4" queryTableFieldId="5" dataDxfId="195"/>
    <tableColumn id="6" xr3:uid="{A182533D-6F6E-497D-BA79-BC85C2067F92}" uniqueName="6" name="5" queryTableFieldId="6" dataDxfId="194"/>
    <tableColumn id="7" xr3:uid="{59EA8BE4-464D-4582-B95D-B706EBFD7819}" uniqueName="7" name="6" queryTableFieldId="7" dataDxfId="193"/>
    <tableColumn id="8" xr3:uid="{5D243C5D-B6B9-4C38-9C6F-5F34F36481E7}" uniqueName="8" name="7" queryTableFieldId="8" dataDxfId="192"/>
    <tableColumn id="9" xr3:uid="{A9E52B58-3AE6-4610-8AD7-5B234F4F9617}" uniqueName="9" name="8" queryTableFieldId="9" dataDxfId="191"/>
    <tableColumn id="10" xr3:uid="{0F82C75D-78FA-4955-A525-CE381B58D9D5}" uniqueName="10" name="9" queryTableFieldId="10" dataDxfId="190"/>
    <tableColumn id="11" xr3:uid="{85BC3152-15B3-43FB-9986-77C4DAC2EAFC}" uniqueName="11" name="10" queryTableFieldId="11" dataDxfId="189"/>
    <tableColumn id="12" xr3:uid="{77E0D907-2A33-4E59-BAD9-E6F5035D41BB}" uniqueName="12" name="11" queryTableFieldId="12" dataDxfId="188"/>
    <tableColumn id="13" xr3:uid="{1059C5CF-5767-4055-84A6-13E572777A52}" uniqueName="13" name="12" queryTableFieldId="13" dataDxfId="187"/>
    <tableColumn id="14" xr3:uid="{0C439F94-3AE5-4863-99B5-4BBD7699B6A5}" uniqueName="14" name="13" queryTableFieldId="14" dataDxfId="186"/>
    <tableColumn id="15" xr3:uid="{F85F4715-F0AB-4799-BE4D-D7FC20E34844}" uniqueName="15" name="14" queryTableFieldId="15" dataDxfId="185"/>
    <tableColumn id="16" xr3:uid="{EB7206DC-DD72-4EF1-A738-74C1DDC83185}" uniqueName="16" name="15" queryTableFieldId="16" dataDxfId="184"/>
    <tableColumn id="17" xr3:uid="{D1C0A222-E298-4E13-99F5-93DD2E2A57D6}" uniqueName="17" name="16" queryTableFieldId="17" dataDxfId="183"/>
    <tableColumn id="18" xr3:uid="{5D933342-9FB3-4B7F-BC99-63B667498716}" uniqueName="18" name="17" queryTableFieldId="18" dataDxfId="182"/>
    <tableColumn id="19" xr3:uid="{BFD07A28-2670-4606-8EB1-093046DA2171}" uniqueName="19" name="18" queryTableFieldId="19" dataDxfId="181"/>
    <tableColumn id="20" xr3:uid="{8D136215-C4BE-48E0-A6DA-E7F961CB0C06}" uniqueName="20" name="19" queryTableFieldId="20" dataDxfId="180"/>
    <tableColumn id="21" xr3:uid="{AEA72411-E382-48B1-97D9-79B68317AFAA}" uniqueName="21" name="20" queryTableFieldId="21" dataDxfId="179"/>
    <tableColumn id="22" xr3:uid="{4E4AE65B-5958-4610-B924-B16A1EACCE64}" uniqueName="22" name="21" queryTableFieldId="22" dataDxfId="178"/>
    <tableColumn id="23" xr3:uid="{C6160DED-5749-4054-9966-43F38E7E5F36}" uniqueName="23" name="22" queryTableFieldId="23" dataDxfId="177"/>
    <tableColumn id="24" xr3:uid="{AFE3D315-9BC7-4317-981D-D45C110B661F}" uniqueName="24" name="23" queryTableFieldId="24" dataDxfId="176"/>
    <tableColumn id="25" xr3:uid="{42640C3C-37F1-49B8-8B02-F03B69875DE9}" uniqueName="25" name="24" queryTableFieldId="25" dataDxfId="175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0F722C4-8384-491D-9239-CB6369249709}" name="RTO__327" displayName="RTO__327" ref="A1:F721" tableType="queryTable" totalsRowShown="0" headerRowDxfId="174" dataDxfId="173">
  <autoFilter ref="A1:F721" xr:uid="{5C8AB06B-9268-4B7A-8777-2CB07122D92F}"/>
  <tableColumns count="6">
    <tableColumn id="10" xr3:uid="{ED899452-F0DB-47A4-B1CF-5FE4B8B5CFF5}" uniqueName="10" name="Date" queryTableFieldId="11" dataDxfId="172"/>
    <tableColumn id="1" xr3:uid="{FF166C82-CDAB-4569-B549-48D49835BD97}" uniqueName="1" name="Month" queryTableFieldId="1" dataDxfId="171"/>
    <tableColumn id="2" xr3:uid="{E98F29F0-02C2-489A-8618-45ABD6DDA937}" uniqueName="2" name="Day of Week" queryTableFieldId="2" dataDxfId="170"/>
    <tableColumn id="3" xr3:uid="{652519A9-B05F-4E27-ADDC-A7465915C873}" uniqueName="3" name="Hour" queryTableFieldId="3" dataDxfId="169"/>
    <tableColumn id="8" xr3:uid="{271C57F1-7362-481C-9DD6-40E848737E9C}" uniqueName="8" name="Pricing" queryTableFieldId="8" dataDxfId="168" dataCellStyle="Currency"/>
    <tableColumn id="6" xr3:uid="{78770917-8B23-4E04-A840-1DBE072F103A}" uniqueName="6" name="On / Off-Peak" queryTableFieldId="6" dataDxfId="167">
      <calculatedColumnFormula>IF(AND(RTO__327[[#This Row],[Month]]&gt;4,RTO__327[[#This Row],[Month]]&lt;9,RTO__327[[#This Row],[Day of Week]]&lt;=5,RTO__327[[#This Row],[Hour]]&gt;=16,RTO__327[[#This Row],[Hour]]&lt;=19),"ON","OFF")</calculatedColumnFormula>
    </tableColumn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D9F9CF0-9B38-442C-8A78-34337D8AB672}" name="RTO_26" displayName="RTO_26" ref="B2:Z32" tableType="queryTable" totalsRowShown="0" headerRowDxfId="166" dataDxfId="165">
  <tableColumns count="25">
    <tableColumn id="28" xr3:uid="{286E2E57-2D59-43A6-B021-F72016DE77BA}" uniqueName="28" name="REPORT_ITEM.REPORT_DATA.OPR_DATE" queryTableFieldId="29" dataDxfId="164"/>
    <tableColumn id="2" xr3:uid="{261572D0-AEDB-4375-AE00-25C29DCB24D0}" uniqueName="2" name="1" queryTableFieldId="2" dataDxfId="163"/>
    <tableColumn id="3" xr3:uid="{7E780054-2A98-43D5-BC0A-37199CDC4B8D}" uniqueName="3" name="2" queryTableFieldId="3" dataDxfId="162"/>
    <tableColumn id="4" xr3:uid="{67AE97A1-F998-4D9F-AB38-0860E9851A5E}" uniqueName="4" name="3" queryTableFieldId="4" dataDxfId="161"/>
    <tableColumn id="5" xr3:uid="{AF00F32E-8798-4D91-820C-80A5D33E58AC}" uniqueName="5" name="4" queryTableFieldId="5" dataDxfId="160"/>
    <tableColumn id="6" xr3:uid="{27EDB057-DC91-400E-BFF5-E6B8F4298973}" uniqueName="6" name="5" queryTableFieldId="6" dataDxfId="159"/>
    <tableColumn id="7" xr3:uid="{CEBF424B-9193-4B11-B329-39647DA5AE21}" uniqueName="7" name="6" queryTableFieldId="7" dataDxfId="158"/>
    <tableColumn id="8" xr3:uid="{14BE5067-B1B4-4D7F-A9E6-709860578145}" uniqueName="8" name="7" queryTableFieldId="8" dataDxfId="157"/>
    <tableColumn id="9" xr3:uid="{C632795B-AB8B-453B-88F9-E147E50EAF19}" uniqueName="9" name="8" queryTableFieldId="9" dataDxfId="156"/>
    <tableColumn id="10" xr3:uid="{F6A2F1A5-3311-4892-93AB-E79EB51458CE}" uniqueName="10" name="9" queryTableFieldId="10" dataDxfId="155"/>
    <tableColumn id="11" xr3:uid="{140993B6-6F11-4719-A8FC-034F005FDE8F}" uniqueName="11" name="10" queryTableFieldId="11" dataDxfId="154"/>
    <tableColumn id="12" xr3:uid="{FE573340-2B1F-4DA9-A357-076F87D53284}" uniqueName="12" name="11" queryTableFieldId="12" dataDxfId="153"/>
    <tableColumn id="13" xr3:uid="{91E9A331-C5A8-44D5-8182-EFB2D90F7A58}" uniqueName="13" name="12" queryTableFieldId="13" dataDxfId="152"/>
    <tableColumn id="14" xr3:uid="{D78EF5F6-8BD2-4881-A6EB-21AC81E92263}" uniqueName="14" name="13" queryTableFieldId="14" dataDxfId="151"/>
    <tableColumn id="15" xr3:uid="{AA1E6CC2-93AF-4BBF-AC94-6F2215043932}" uniqueName="15" name="14" queryTableFieldId="15" dataDxfId="150"/>
    <tableColumn id="16" xr3:uid="{9790BBE9-DF90-4D3B-910E-8A256ED6AD18}" uniqueName="16" name="15" queryTableFieldId="16" dataDxfId="149"/>
    <tableColumn id="17" xr3:uid="{0AEC72E4-46BC-4845-AD67-A7C3EE1EA8F4}" uniqueName="17" name="16" queryTableFieldId="17" dataDxfId="148"/>
    <tableColumn id="18" xr3:uid="{B2B807A3-24D7-431F-8BDF-2A409A245A28}" uniqueName="18" name="17" queryTableFieldId="18" dataDxfId="147"/>
    <tableColumn id="19" xr3:uid="{379ADC60-39C8-4BA5-88D4-0ECD685E73FC}" uniqueName="19" name="18" queryTableFieldId="19" dataDxfId="146"/>
    <tableColumn id="20" xr3:uid="{221CA6F8-5F79-4D13-AF8F-519770386DF2}" uniqueName="20" name="19" queryTableFieldId="20" dataDxfId="145"/>
    <tableColumn id="21" xr3:uid="{2BC70B0C-30CF-4325-A669-EDA5DC1160B1}" uniqueName="21" name="20" queryTableFieldId="21" dataDxfId="144"/>
    <tableColumn id="22" xr3:uid="{923463A3-CE9D-43AD-A290-985B32D18EAB}" uniqueName="22" name="21" queryTableFieldId="22" dataDxfId="143"/>
    <tableColumn id="23" xr3:uid="{A8620E90-0EB8-4178-BA42-7AB121F3CC70}" uniqueName="23" name="22" queryTableFieldId="23" dataDxfId="142"/>
    <tableColumn id="24" xr3:uid="{BDA48FCA-313A-4658-AD4A-7C6DF9BB2BBC}" uniqueName="24" name="23" queryTableFieldId="24" dataDxfId="141"/>
    <tableColumn id="25" xr3:uid="{AD3E1382-44EA-4F0A-A1F9-ABF4FCD7C8B2}" uniqueName="25" name="24" queryTableFieldId="25" dataDxfId="140"/>
  </tableColumns>
  <tableStyleInfo name="TableStyleLight1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12880B-0D96-4791-914C-5F11625202CA}" name="RTO__3" displayName="RTO__3" ref="A1:F721" tableType="queryTable" totalsRowShown="0" headerRowDxfId="139" dataDxfId="138">
  <autoFilter ref="A1:F721" xr:uid="{5C8AB06B-9268-4B7A-8777-2CB07122D92F}"/>
  <tableColumns count="6">
    <tableColumn id="10" xr3:uid="{9218B078-2F13-408E-B851-E0CEB8466261}" uniqueName="10" name="Date" queryTableFieldId="11" dataDxfId="137"/>
    <tableColumn id="1" xr3:uid="{A891E367-3653-4A77-A272-35B20A8C1454}" uniqueName="1" name="Month" queryTableFieldId="1" dataDxfId="136"/>
    <tableColumn id="2" xr3:uid="{9BA7A637-9D55-4F5E-8355-4C8F254C50C3}" uniqueName="2" name="Day of Week" queryTableFieldId="2" dataDxfId="135"/>
    <tableColumn id="3" xr3:uid="{23EF3D92-CDD3-4EAA-BF63-181943472EE4}" uniqueName="3" name="Hour" queryTableFieldId="3" dataDxfId="134"/>
    <tableColumn id="8" xr3:uid="{AB247AAC-F2F8-45CC-A6CC-703AD88972EB}" uniqueName="8" name="Pricing" queryTableFieldId="8" dataDxfId="133" dataCellStyle="Currency"/>
    <tableColumn id="6" xr3:uid="{968B9DE4-F86C-4C4E-8794-DB66FE0AAF0C}" uniqueName="6" name="On / Off-Peak" queryTableFieldId="6" dataDxfId="132">
      <calculatedColumnFormula>IF(AND(RTO__3[[#This Row],[Month]]&gt;4,RTO__3[[#This Row],[Month]]&lt;9,RTO__3[[#This Row],[Day of Week]]&lt;=5,RTO__3[[#This Row],[Hour]]&gt;=16,RTO__3[[#This Row],[Hour]]&lt;=19),"ON","OFF")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0351131-530E-4024-B8A8-F6F8223D4EF5}" name="RTO_19" displayName="RTO_19" ref="B2:Z32" tableType="queryTable" totalsRowShown="0" headerRowDxfId="26" dataDxfId="25">
  <tableColumns count="25">
    <tableColumn id="28" xr3:uid="{100EBDD2-F570-4105-992D-CC31CB996F7B}" uniqueName="28" name="REPORT_ITEM.REPORT_DATA.OPR_DATE" queryTableFieldId="29" dataDxfId="24"/>
    <tableColumn id="2" xr3:uid="{96E1C6B2-AB88-4F5E-9F1E-B570C8655636}" uniqueName="2" name="1" queryTableFieldId="2" dataDxfId="23"/>
    <tableColumn id="3" xr3:uid="{9B905B6D-12B4-4FA7-A44E-1C689C06284B}" uniqueName="3" name="2" queryTableFieldId="3" dataDxfId="22"/>
    <tableColumn id="4" xr3:uid="{E1D0D977-979D-4406-803E-17CBC35A8B60}" uniqueName="4" name="3" queryTableFieldId="4" dataDxfId="21"/>
    <tableColumn id="5" xr3:uid="{B1B074AF-0604-4D12-A662-3AEA3FD9F8FA}" uniqueName="5" name="4" queryTableFieldId="5" dataDxfId="20"/>
    <tableColumn id="6" xr3:uid="{EA9C50FF-23CE-487B-9A80-7E2A9A9C33FC}" uniqueName="6" name="5" queryTableFieldId="6" dataDxfId="19"/>
    <tableColumn id="7" xr3:uid="{49791B29-B76B-4C0E-915C-A5E7F54385FA}" uniqueName="7" name="6" queryTableFieldId="7" dataDxfId="18"/>
    <tableColumn id="8" xr3:uid="{141D76FD-B4CE-4DAD-A6A0-262546E5FED0}" uniqueName="8" name="7" queryTableFieldId="8" dataDxfId="17"/>
    <tableColumn id="9" xr3:uid="{9CE1DDA4-E4D6-4C98-99DC-DA7310270603}" uniqueName="9" name="8" queryTableFieldId="9" dataDxfId="16"/>
    <tableColumn id="10" xr3:uid="{059282AD-6D9B-49A7-AFF4-6DEC45AB0CDC}" uniqueName="10" name="9" queryTableFieldId="10" dataDxfId="15"/>
    <tableColumn id="11" xr3:uid="{B394525E-3954-4119-9B6F-D0069DE039D0}" uniqueName="11" name="10" queryTableFieldId="11" dataDxfId="14"/>
    <tableColumn id="12" xr3:uid="{45050966-7985-4B8D-8248-02ABD9262511}" uniqueName="12" name="11" queryTableFieldId="12" dataDxfId="13"/>
    <tableColumn id="13" xr3:uid="{E407D285-16C4-4A08-A10C-3EEB5DD67C60}" uniqueName="13" name="12" queryTableFieldId="13" dataDxfId="12"/>
    <tableColumn id="14" xr3:uid="{C1D5F0E4-C61B-4D7D-8C22-E06DBB245346}" uniqueName="14" name="13" queryTableFieldId="14" dataDxfId="11"/>
    <tableColumn id="15" xr3:uid="{97380435-3E30-4430-BF71-024D1ACE25AF}" uniqueName="15" name="14" queryTableFieldId="15" dataDxfId="10"/>
    <tableColumn id="16" xr3:uid="{0410A287-BE90-4844-8E78-D0F09F6F8AD2}" uniqueName="16" name="15" queryTableFieldId="16" dataDxfId="9"/>
    <tableColumn id="17" xr3:uid="{393DC1EA-ED52-49E6-AF3A-DEBD859B86B3}" uniqueName="17" name="16" queryTableFieldId="17" dataDxfId="8"/>
    <tableColumn id="18" xr3:uid="{0F55F93E-0B2D-4ADF-ACFB-26807225B956}" uniqueName="18" name="17" queryTableFieldId="18" dataDxfId="7"/>
    <tableColumn id="19" xr3:uid="{F738037A-9F55-43C4-BFAE-5E1D130CF921}" uniqueName="19" name="18" queryTableFieldId="19" dataDxfId="6"/>
    <tableColumn id="20" xr3:uid="{B6ED47C8-3382-477E-B4B5-08E76E476CAF}" uniqueName="20" name="19" queryTableFieldId="20" dataDxfId="5"/>
    <tableColumn id="21" xr3:uid="{7078AB73-60B6-474D-8047-87D30D7B6232}" uniqueName="21" name="20" queryTableFieldId="21" dataDxfId="4"/>
    <tableColumn id="22" xr3:uid="{A73DFE36-0880-487E-BD5D-623B1BAC0F74}" uniqueName="22" name="21" queryTableFieldId="22" dataDxfId="3"/>
    <tableColumn id="23" xr3:uid="{3DCA8E03-4A1E-41E1-886C-B1F0CC8AA049}" uniqueName="23" name="22" queryTableFieldId="23" dataDxfId="2"/>
    <tableColumn id="24" xr3:uid="{D46591C0-9CA7-4936-BD1C-B5EDE0027867}" uniqueName="24" name="23" queryTableFieldId="24" dataDxfId="1"/>
    <tableColumn id="25" xr3:uid="{E07E810C-E61D-41A3-A64C-7E76C2757B8A}" uniqueName="25" name="24" queryTableFieldId="25" dataDxfId="0"/>
  </tableColumns>
  <tableStyleInfo name="TableStyleLight15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E6137A-FF82-4471-9F19-4BD622A7818A}" name="RTO" displayName="RTO" ref="B2:Z32" tableType="queryTable" totalsRowShown="0" headerRowDxfId="131" dataDxfId="130">
  <tableColumns count="25">
    <tableColumn id="28" xr3:uid="{474F03CA-9EA8-4357-89A7-FEF39683B68F}" uniqueName="28" name="REPORT_ITEM.REPORT_DATA.OPR_DATE" queryTableFieldId="29" dataDxfId="129"/>
    <tableColumn id="2" xr3:uid="{656FBFB0-4E39-4CC8-BF98-33463F329897}" uniqueName="2" name="1" queryTableFieldId="2" dataDxfId="128"/>
    <tableColumn id="3" xr3:uid="{4EC47419-DC11-43AC-AD71-59263E5ECB60}" uniqueName="3" name="2" queryTableFieldId="3" dataDxfId="127"/>
    <tableColumn id="4" xr3:uid="{B205F1BA-7F9F-4DB0-8CF2-D20ABDC5DBEF}" uniqueName="4" name="3" queryTableFieldId="4" dataDxfId="126"/>
    <tableColumn id="5" xr3:uid="{632E456E-DE1B-483F-94F9-E997DEC331AD}" uniqueName="5" name="4" queryTableFieldId="5" dataDxfId="125"/>
    <tableColumn id="6" xr3:uid="{A15ECA28-B460-4B72-9F9E-9EAB6A010208}" uniqueName="6" name="5" queryTableFieldId="6" dataDxfId="124"/>
    <tableColumn id="7" xr3:uid="{FDEF53E5-8A5A-48BF-9C8C-C690E3A3D600}" uniqueName="7" name="6" queryTableFieldId="7" dataDxfId="123"/>
    <tableColumn id="8" xr3:uid="{20C34999-3785-4024-8D22-CFA65DFD4A41}" uniqueName="8" name="7" queryTableFieldId="8" dataDxfId="122"/>
    <tableColumn id="9" xr3:uid="{BABD9DDE-26E9-4C8D-86EB-ED89942B6DF0}" uniqueName="9" name="8" queryTableFieldId="9" dataDxfId="121"/>
    <tableColumn id="10" xr3:uid="{533641B9-CF50-438F-830D-6B8FD974FA11}" uniqueName="10" name="9" queryTableFieldId="10" dataDxfId="120"/>
    <tableColumn id="11" xr3:uid="{0CFED514-917C-4D51-A1C1-E7347D036F66}" uniqueName="11" name="10" queryTableFieldId="11" dataDxfId="119"/>
    <tableColumn id="12" xr3:uid="{3D55B9D1-42BD-4EBC-9F8F-2E42E2258AF2}" uniqueName="12" name="11" queryTableFieldId="12" dataDxfId="118"/>
    <tableColumn id="13" xr3:uid="{B3031277-34A8-4D94-A975-7EE746A8F921}" uniqueName="13" name="12" queryTableFieldId="13" dataDxfId="117"/>
    <tableColumn id="14" xr3:uid="{D9541F69-B263-4B48-A0AB-70E4A61534CD}" uniqueName="14" name="13" queryTableFieldId="14" dataDxfId="116"/>
    <tableColumn id="15" xr3:uid="{4A76FB2D-86FA-40B9-8D5C-FF7E77D8F1A8}" uniqueName="15" name="14" queryTableFieldId="15" dataDxfId="115"/>
    <tableColumn id="16" xr3:uid="{108B9876-2C6F-4073-9A70-CA5652C20A78}" uniqueName="16" name="15" queryTableFieldId="16" dataDxfId="114"/>
    <tableColumn id="17" xr3:uid="{002C253A-A6E9-4489-85D7-FF944AD2FA74}" uniqueName="17" name="16" queryTableFieldId="17" dataDxfId="113"/>
    <tableColumn id="18" xr3:uid="{D099689C-A8EC-42CA-AB12-779596A4F73E}" uniqueName="18" name="17" queryTableFieldId="18" dataDxfId="112"/>
    <tableColumn id="19" xr3:uid="{C79810E6-1CDF-40D4-A8EC-0317D457EB9E}" uniqueName="19" name="18" queryTableFieldId="19" dataDxfId="111"/>
    <tableColumn id="20" xr3:uid="{445E2FC7-DD1D-4EC4-8C62-59E72E1238B9}" uniqueName="20" name="19" queryTableFieldId="20" dataDxfId="110"/>
    <tableColumn id="21" xr3:uid="{3D23DCF0-7B3F-459B-BBDB-9E6917A450B5}" uniqueName="21" name="20" queryTableFieldId="21" dataDxfId="109"/>
    <tableColumn id="22" xr3:uid="{4922A9FE-5B6B-407E-A5A3-949E5C5E60D7}" uniqueName="22" name="21" queryTableFieldId="22" dataDxfId="108"/>
    <tableColumn id="23" xr3:uid="{DBDD1DDA-4403-433C-9046-7D1742468A80}" uniqueName="23" name="22" queryTableFieldId="23" dataDxfId="107"/>
    <tableColumn id="24" xr3:uid="{018195E2-BDA3-4120-B52C-1CDE464803A9}" uniqueName="24" name="23" queryTableFieldId="24" dataDxfId="106"/>
    <tableColumn id="25" xr3:uid="{4E8498B6-38A6-4420-8C48-A0E56ABB5D85}" uniqueName="25" name="24" queryTableFieldId="25" dataDxfId="105"/>
  </tableColumns>
  <tableStyleInfo name="TableStyleLight15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206C9BC-00C8-47EE-ACFE-47650472A525}" name="RTO__325" displayName="RTO__325" ref="A1:F721" tableType="queryTable" totalsRowShown="0" headerRowDxfId="104" dataDxfId="103">
  <autoFilter ref="A1:F721" xr:uid="{6206C9BC-00C8-47EE-ACFE-47650472A525}"/>
  <tableColumns count="6">
    <tableColumn id="10" xr3:uid="{13983D29-344B-49DC-97DC-3E198F8B5B52}" uniqueName="10" name="Date" queryTableFieldId="11" dataDxfId="102"/>
    <tableColumn id="1" xr3:uid="{6D999F20-4B9C-4029-A6F6-5FDEE7D650C1}" uniqueName="1" name="Month" queryTableFieldId="1" dataDxfId="101"/>
    <tableColumn id="2" xr3:uid="{A7599FCD-90DB-4043-9AC1-C969E0ABA2D0}" uniqueName="2" name="Day of Week" queryTableFieldId="2" dataDxfId="100"/>
    <tableColumn id="3" xr3:uid="{D69714B5-0D0E-45D0-A025-B6EB60E61390}" uniqueName="3" name="Hour" queryTableFieldId="3" dataDxfId="99"/>
    <tableColumn id="8" xr3:uid="{D7129D23-0E2E-4D4B-8598-FE12C4463172}" uniqueName="8" name="Pricing" queryTableFieldId="8" dataDxfId="98" dataCellStyle="Currency"/>
    <tableColumn id="6" xr3:uid="{81730FAC-34A8-4FEC-81CD-2D4416340374}" uniqueName="6" name="On / Off-Peak" queryTableFieldId="6" dataDxfId="97">
      <calculatedColumnFormula>IF(AND(RTO__325[[#This Row],[Month]]&gt;4,RTO__325[[#This Row],[Month]]&lt;9,RTO__325[[#This Row],[Day of Week]]&lt;=5,RTO__325[[#This Row],[Hour]]&gt;=16,RTO__325[[#This Row],[Hour]]&lt;=19),"ON","OFF")</calculatedColumnFormula>
    </tableColumn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58E0961-ADE7-4DEB-8932-8345960AB79B}" name="RTO_22" displayName="RTO_22" ref="B2:Z33" tableType="queryTable" totalsRowShown="0" headerRowDxfId="96" dataDxfId="95">
  <tableColumns count="25">
    <tableColumn id="28" xr3:uid="{759E0025-CB0F-4256-BE91-CEF3D55A1FD6}" uniqueName="28" name="REPORT_ITEM.REPORT_DATA.OPR_DATE" queryTableFieldId="29" dataDxfId="94"/>
    <tableColumn id="2" xr3:uid="{FA13FA6E-54E0-4432-BA57-8BE62AD20C4A}" uniqueName="2" name="1" queryTableFieldId="2" dataDxfId="93"/>
    <tableColumn id="3" xr3:uid="{F73F811D-F9BB-4466-9A8C-9F71E63C63A8}" uniqueName="3" name="2" queryTableFieldId="3" dataDxfId="92"/>
    <tableColumn id="4" xr3:uid="{769EEBD9-0B71-4507-85F7-CBFCE9974B14}" uniqueName="4" name="3" queryTableFieldId="4" dataDxfId="91"/>
    <tableColumn id="5" xr3:uid="{6D0712AB-3BA5-4217-8A1C-65F1D6325374}" uniqueName="5" name="4" queryTableFieldId="5" dataDxfId="90"/>
    <tableColumn id="6" xr3:uid="{FB7ABF96-05F9-441C-A532-EDB46D1D1889}" uniqueName="6" name="5" queryTableFieldId="6" dataDxfId="89"/>
    <tableColumn id="7" xr3:uid="{EB56283B-B24C-41D2-B15E-07084E6A94C7}" uniqueName="7" name="6" queryTableFieldId="7" dataDxfId="88"/>
    <tableColumn id="8" xr3:uid="{A5681A19-5BD0-46EF-AFA0-88255E159983}" uniqueName="8" name="7" queryTableFieldId="8" dataDxfId="87"/>
    <tableColumn id="9" xr3:uid="{64F480D1-7C71-48A2-B279-2C040281C6BF}" uniqueName="9" name="8" queryTableFieldId="9" dataDxfId="86"/>
    <tableColumn id="10" xr3:uid="{321A35DE-A7BE-4F0B-A3DA-42C3B12D712B}" uniqueName="10" name="9" queryTableFieldId="10" dataDxfId="85"/>
    <tableColumn id="11" xr3:uid="{9A3A813C-FD0D-4E5F-9E8A-E8B536DD73C6}" uniqueName="11" name="10" queryTableFieldId="11" dataDxfId="84"/>
    <tableColumn id="12" xr3:uid="{F1203E8E-88EE-4852-8D16-E73B4EF92912}" uniqueName="12" name="11" queryTableFieldId="12" dataDxfId="83"/>
    <tableColumn id="13" xr3:uid="{B3B8C5DC-5665-479F-90E6-CD552E526A45}" uniqueName="13" name="12" queryTableFieldId="13" dataDxfId="82"/>
    <tableColumn id="14" xr3:uid="{F455A6E8-AEAB-49D5-96A3-3794D8C877B7}" uniqueName="14" name="13" queryTableFieldId="14" dataDxfId="81"/>
    <tableColumn id="15" xr3:uid="{3543B5A1-C48D-4B63-8378-4F61ACF613A9}" uniqueName="15" name="14" queryTableFieldId="15" dataDxfId="80"/>
    <tableColumn id="16" xr3:uid="{2DF800A9-1451-4170-AAAE-705FB37A6E60}" uniqueName="16" name="15" queryTableFieldId="16" dataDxfId="79"/>
    <tableColumn id="17" xr3:uid="{DEAEDE06-79A2-4B53-BDCA-992B1ACFD13E}" uniqueName="17" name="16" queryTableFieldId="17" dataDxfId="78"/>
    <tableColumn id="18" xr3:uid="{2EC898BC-81F8-4157-B39D-764D779CC9E9}" uniqueName="18" name="17" queryTableFieldId="18" dataDxfId="77"/>
    <tableColumn id="19" xr3:uid="{D8686F61-DEC2-4469-9CA0-A6A4F26679F0}" uniqueName="19" name="18" queryTableFieldId="19" dataDxfId="76"/>
    <tableColumn id="20" xr3:uid="{27B6876F-AD59-4D52-BF92-091D165E9002}" uniqueName="20" name="19" queryTableFieldId="20" dataDxfId="75"/>
    <tableColumn id="21" xr3:uid="{2F1EE0F4-D7DD-479C-85BF-0EAC005EA5D5}" uniqueName="21" name="20" queryTableFieldId="21" dataDxfId="74"/>
    <tableColumn id="22" xr3:uid="{BC7F17F5-DC6D-4126-8B6D-D37037031E59}" uniqueName="22" name="21" queryTableFieldId="22" dataDxfId="73"/>
    <tableColumn id="23" xr3:uid="{1BE166E8-717C-435F-82C0-CB6438E86BDC}" uniqueName="23" name="22" queryTableFieldId="23" dataDxfId="72"/>
    <tableColumn id="24" xr3:uid="{08F874A5-9614-4B8F-BF21-DEAD2375553A}" uniqueName="24" name="23" queryTableFieldId="24" dataDxfId="71"/>
    <tableColumn id="25" xr3:uid="{9533E0DC-65CE-4BDF-9DEA-099B72501A8B}" uniqueName="25" name="24" queryTableFieldId="25" dataDxfId="70"/>
  </tableColumns>
  <tableStyleInfo name="TableStyleLight15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64AA13E-3D37-4697-844D-A5B674063B76}" name="RTO__324" displayName="RTO__324" ref="A1:F745" tableType="queryTable" totalsRowShown="0" headerRowDxfId="69" dataDxfId="68">
  <tableColumns count="6">
    <tableColumn id="10" xr3:uid="{25895449-DF3D-494E-9DD3-C5B0D212ADFB}" uniqueName="10" name="Date" queryTableFieldId="11" dataDxfId="67"/>
    <tableColumn id="1" xr3:uid="{BA12EB32-9A50-459F-B513-E50D889178EF}" uniqueName="1" name="Month" queryTableFieldId="1" dataDxfId="66"/>
    <tableColumn id="2" xr3:uid="{936D464F-90BA-47E9-9F3E-2250BAA8A853}" uniqueName="2" name="Day of Week" queryTableFieldId="2" dataDxfId="65"/>
    <tableColumn id="3" xr3:uid="{0CBFF14D-3001-4F7F-BA35-B9503A127E67}" uniqueName="3" name="Hour" queryTableFieldId="3" dataDxfId="64"/>
    <tableColumn id="8" xr3:uid="{805F2446-EFD6-4FFC-9D7B-6B9919E24AB3}" uniqueName="8" name="Pricing" queryTableFieldId="8" dataDxfId="63" dataCellStyle="Currency"/>
    <tableColumn id="6" xr3:uid="{77F6CEC6-B6A2-487F-8A62-40355BC79F84}" uniqueName="6" name="On / Off-Peak" queryTableFieldId="6" dataDxfId="62">
      <calculatedColumnFormula>IF(AND(RTO__324[[#This Row],[Month]]&gt;4,RTO__324[[#This Row],[Month]]&lt;9,RTO__324[[#This Row],[Day of Week]]&lt;=5,RTO__324[[#This Row],[Hour]]&gt;=16,RTO__324[[#This Row],[Hour]]&lt;=19),"ON","OFF")</calculatedColumnFormula>
    </tableColumn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DCBB56E-AC86-40F1-9EBA-FF748977E883}" name="RTO_23" displayName="RTO_23" ref="B2:Z33" tableType="queryTable" totalsRowShown="0" headerRowDxfId="61" dataDxfId="60">
  <tableColumns count="25">
    <tableColumn id="28" xr3:uid="{53435358-6ED4-4F28-A2E5-B42B0C25142A}" uniqueName="28" name="REPORT_ITEM.REPORT_DATA.OPR_DATE" queryTableFieldId="29" dataDxfId="59"/>
    <tableColumn id="2" xr3:uid="{9E7677FE-2FC4-4BA8-A2FF-EAB9EA7BCDE3}" uniqueName="2" name="1" queryTableFieldId="2" dataDxfId="58"/>
    <tableColumn id="3" xr3:uid="{09A030EA-9BB6-4C6A-9BB1-F4D052FC7400}" uniqueName="3" name="2" queryTableFieldId="3" dataDxfId="57"/>
    <tableColumn id="4" xr3:uid="{32C76A18-68F7-4885-8ABF-2BB47D501756}" uniqueName="4" name="3" queryTableFieldId="4" dataDxfId="56"/>
    <tableColumn id="5" xr3:uid="{E21C7D9A-8623-4067-8629-02D006475D0C}" uniqueName="5" name="4" queryTableFieldId="5" dataDxfId="55"/>
    <tableColumn id="6" xr3:uid="{C63E06CB-1ECF-48CE-BD4E-ECC3494446A3}" uniqueName="6" name="5" queryTableFieldId="6" dataDxfId="54"/>
    <tableColumn id="7" xr3:uid="{7867AABE-3A9A-4972-B819-2EDD7EBFA9D2}" uniqueName="7" name="6" queryTableFieldId="7" dataDxfId="53"/>
    <tableColumn id="8" xr3:uid="{7E86DA01-BD97-42DF-9620-1C1BD97810A5}" uniqueName="8" name="7" queryTableFieldId="8" dataDxfId="52"/>
    <tableColumn id="9" xr3:uid="{5900AD3F-7699-41BF-9955-5CC5C8374A9F}" uniqueName="9" name="8" queryTableFieldId="9" dataDxfId="51"/>
    <tableColumn id="10" xr3:uid="{EFB30293-CCA6-4DFE-9709-81445FF0EFD6}" uniqueName="10" name="9" queryTableFieldId="10" dataDxfId="50"/>
    <tableColumn id="11" xr3:uid="{E426B708-1739-4014-A467-DC9484FFE55B}" uniqueName="11" name="10" queryTableFieldId="11" dataDxfId="49"/>
    <tableColumn id="12" xr3:uid="{511C17A9-8519-403B-B634-375E1DFC9698}" uniqueName="12" name="11" queryTableFieldId="12" dataDxfId="48"/>
    <tableColumn id="13" xr3:uid="{51375578-E40F-4C40-BDC6-8723465DDA99}" uniqueName="13" name="12" queryTableFieldId="13" dataDxfId="47"/>
    <tableColumn id="14" xr3:uid="{9C0E7147-26F0-4731-B051-A9A29BD6750B}" uniqueName="14" name="13" queryTableFieldId="14" dataDxfId="46"/>
    <tableColumn id="15" xr3:uid="{61FE72BE-4FD3-4D80-A09E-0D08E23B19C3}" uniqueName="15" name="14" queryTableFieldId="15" dataDxfId="45"/>
    <tableColumn id="16" xr3:uid="{943CA0F3-B91E-47A5-9D76-1A0521D1367F}" uniqueName="16" name="15" queryTableFieldId="16" dataDxfId="44"/>
    <tableColumn id="17" xr3:uid="{A26B3CD9-3BF2-4C27-8DAD-329697746485}" uniqueName="17" name="16" queryTableFieldId="17" dataDxfId="43"/>
    <tableColumn id="18" xr3:uid="{BAA614AB-AC48-428E-91C0-083EFC970C46}" uniqueName="18" name="17" queryTableFieldId="18" dataDxfId="42"/>
    <tableColumn id="19" xr3:uid="{D7D3465E-DD8F-425F-874A-BC1DB2E04D10}" uniqueName="19" name="18" queryTableFieldId="19" dataDxfId="41"/>
    <tableColumn id="20" xr3:uid="{382538FE-936F-4ECD-840D-1A3752D587D8}" uniqueName="20" name="19" queryTableFieldId="20" dataDxfId="40"/>
    <tableColumn id="21" xr3:uid="{F7C7872D-2F6D-449F-ACD9-F029591A9435}" uniqueName="21" name="20" queryTableFieldId="21" dataDxfId="39"/>
    <tableColumn id="22" xr3:uid="{FD2CA6F0-6D73-4029-9F97-76C97AE1D439}" uniqueName="22" name="21" queryTableFieldId="22" dataDxfId="38"/>
    <tableColumn id="23" xr3:uid="{C6575005-81E4-4613-B88D-37685CA5CA92}" uniqueName="23" name="22" queryTableFieldId="23" dataDxfId="37"/>
    <tableColumn id="24" xr3:uid="{319A53F9-1805-489F-9694-95EE80C8B003}" uniqueName="24" name="23" queryTableFieldId="24" dataDxfId="36"/>
    <tableColumn id="25" xr3:uid="{9A7601C0-D38E-4716-844F-CB2405570E7C}" uniqueName="25" name="24" queryTableFieldId="25" dataDxfId="35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CE33B9F-1209-46AB-900C-7CA6D017C902}" name="RTO__316" displayName="RTO__316" ref="A1:F720" tableType="queryTable" totalsRowShown="0" headerRowDxfId="419" dataDxfId="418">
  <autoFilter ref="A1:F720" xr:uid="{7CE33B9F-1209-46AB-900C-7CA6D017C902}"/>
  <tableColumns count="6">
    <tableColumn id="10" xr3:uid="{76AE543E-F7C0-454B-857B-E38538BD6038}" uniqueName="10" name="Date" queryTableFieldId="11" dataDxfId="417"/>
    <tableColumn id="1" xr3:uid="{AC46266D-79F9-4259-8C5C-F16D680289E3}" uniqueName="1" name="Month" queryTableFieldId="1" dataDxfId="416"/>
    <tableColumn id="2" xr3:uid="{50881C39-046E-4F40-9420-47E2FE1BBE83}" uniqueName="2" name="Day of Week" queryTableFieldId="2" dataDxfId="415"/>
    <tableColumn id="3" xr3:uid="{203B4F7D-50DA-455D-9F64-68A81277041D}" uniqueName="3" name="Hour" queryTableFieldId="3" dataDxfId="414"/>
    <tableColumn id="8" xr3:uid="{CE7064DF-FD11-47C9-9317-BA3BD669B611}" uniqueName="8" name="Pricing" queryTableFieldId="8" dataDxfId="413" dataCellStyle="Currency"/>
    <tableColumn id="6" xr3:uid="{03391DF4-D624-4D3D-A051-472FDD990DFF}" uniqueName="6" name="On / Off-Peak" queryTableFieldId="6" dataDxfId="412">
      <calculatedColumnFormula>IF(AND(RTO__316[[#This Row],[Month]]&gt;4,RTO__316[[#This Row],[Month]]&lt;9,RTO__316[[#This Row],[Day of Week]]&lt;=5,RTO__316[[#This Row],[Hour]]&gt;=16,RTO__316[[#This Row],[Hour]]&lt;=19),"ON","OFF")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C033821-D3C4-45C9-BC59-03467FB1DC89}" name="RTO_17" displayName="RTO_17" ref="B2:Z32" tableType="queryTable" totalsRowShown="0" headerRowDxfId="411" dataDxfId="410">
  <tableColumns count="25">
    <tableColumn id="28" xr3:uid="{47CC38F8-CA1A-479A-8A07-86EF1FA16744}" uniqueName="28" name="REPORT_ITEM.REPORT_DATA.OPR_DATE" queryTableFieldId="29" dataDxfId="409"/>
    <tableColumn id="25" xr3:uid="{2D921E7C-D7A3-41BB-A1C5-1456F9622B78}" uniqueName="25" name="24" queryTableFieldId="25" dataDxfId="408"/>
    <tableColumn id="2" xr3:uid="{0B8C4644-CDDA-4864-914D-5AAC57B9C9F1}" uniqueName="2" name="1" queryTableFieldId="2" dataDxfId="407"/>
    <tableColumn id="3" xr3:uid="{EAE75B19-1B4C-4D09-B57F-A01B282DF390}" uniqueName="3" name="2" queryTableFieldId="3" dataDxfId="406"/>
    <tableColumn id="4" xr3:uid="{DC6BC0D6-2BA3-4567-8C08-ACC951145692}" uniqueName="4" name="3" queryTableFieldId="4" dataDxfId="405"/>
    <tableColumn id="5" xr3:uid="{C6A3A16C-DD5C-42B1-83AD-DBCE98568B46}" uniqueName="5" name="4" queryTableFieldId="5" dataDxfId="404"/>
    <tableColumn id="6" xr3:uid="{E81DBD87-918C-45E3-B1D2-5A79A60254F7}" uniqueName="6" name="5" queryTableFieldId="6" dataDxfId="403"/>
    <tableColumn id="7" xr3:uid="{4A4D8553-ECF6-43EF-BECE-AC3E87621D56}" uniqueName="7" name="6" queryTableFieldId="7" dataDxfId="402"/>
    <tableColumn id="8" xr3:uid="{A9AAF820-DE33-4EF5-8BD7-007C370FD07D}" uniqueName="8" name="7" queryTableFieldId="8" dataDxfId="401"/>
    <tableColumn id="9" xr3:uid="{22510C28-166F-40AE-A1C4-F94C1DB85B0E}" uniqueName="9" name="8" queryTableFieldId="9" dataDxfId="400"/>
    <tableColumn id="10" xr3:uid="{A305BA1A-702F-4A78-8434-ED59B6FF046B}" uniqueName="10" name="9" queryTableFieldId="10" dataDxfId="399"/>
    <tableColumn id="11" xr3:uid="{F54C2648-AC90-45EC-B6ED-5A1B1C008B6F}" uniqueName="11" name="10" queryTableFieldId="11" dataDxfId="398"/>
    <tableColumn id="12" xr3:uid="{3135D540-8210-4E47-A4AA-09D36B1E13D8}" uniqueName="12" name="11" queryTableFieldId="12" dataDxfId="397"/>
    <tableColumn id="13" xr3:uid="{C2AD344E-1C03-4EA7-806C-10B5BE1F7BE5}" uniqueName="13" name="12" queryTableFieldId="13" dataDxfId="396"/>
    <tableColumn id="14" xr3:uid="{410698A3-F291-4EE5-AEFC-C44494579ECE}" uniqueName="14" name="13" queryTableFieldId="14" dataDxfId="395"/>
    <tableColumn id="15" xr3:uid="{A0307EED-73DC-41CE-B878-8BD8C5FD9B21}" uniqueName="15" name="14" queryTableFieldId="15" dataDxfId="394"/>
    <tableColumn id="16" xr3:uid="{A708D627-BC3B-48D3-A7EB-74B6E26D67EE}" uniqueName="16" name="15" queryTableFieldId="16" dataDxfId="393"/>
    <tableColumn id="17" xr3:uid="{2F5FD2CD-7227-476B-9D9A-862EF80A4FBE}" uniqueName="17" name="16" queryTableFieldId="17" dataDxfId="392"/>
    <tableColumn id="18" xr3:uid="{737A41D3-01B1-4FDD-B11B-AD30B9C37C17}" uniqueName="18" name="17" queryTableFieldId="18" dataDxfId="391"/>
    <tableColumn id="19" xr3:uid="{D4A8DE24-37D3-4A85-8BC1-CBC8B69D300F}" uniqueName="19" name="18" queryTableFieldId="19" dataDxfId="390"/>
    <tableColumn id="20" xr3:uid="{802D77F7-A190-4869-A488-E3B2518F004B}" uniqueName="20" name="19" queryTableFieldId="20" dataDxfId="389"/>
    <tableColumn id="21" xr3:uid="{1BC5C854-CAA7-4255-B41E-B55D33554FE6}" uniqueName="21" name="20" queryTableFieldId="21" dataDxfId="388"/>
    <tableColumn id="22" xr3:uid="{B339B69B-DE6E-4F75-AB94-8B7FD47E8CF0}" uniqueName="22" name="21" queryTableFieldId="22" dataDxfId="387"/>
    <tableColumn id="23" xr3:uid="{033678AD-E654-445B-85FB-0474C955498B}" uniqueName="23" name="22" queryTableFieldId="23" dataDxfId="386"/>
    <tableColumn id="24" xr3:uid="{C52D8CE7-9B30-4076-A71D-EFA138C12ABA}" uniqueName="24" name="23" queryTableFieldId="24" dataDxfId="385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E26DB71-A708-444C-A76B-6F5A69F5B01C}" name="RTO__314" displayName="RTO__314" ref="A1:F721" tableType="queryTable" totalsRowShown="0" headerRowDxfId="384" dataDxfId="383">
  <autoFilter ref="A1:F721" xr:uid="{CE26DB71-A708-444C-A76B-6F5A69F5B01C}"/>
  <tableColumns count="6">
    <tableColumn id="10" xr3:uid="{043A933D-7B11-4EFC-AEEF-2A31B58669B5}" uniqueName="10" name="Date" queryTableFieldId="11" dataDxfId="382"/>
    <tableColumn id="1" xr3:uid="{80A9EF98-9D9D-4248-8DD4-9609C28AC615}" uniqueName="1" name="Month" queryTableFieldId="1" dataDxfId="381"/>
    <tableColumn id="2" xr3:uid="{E51903CF-8555-47C3-A99B-3A26B076141E}" uniqueName="2" name="Day of Week" queryTableFieldId="2" dataDxfId="380"/>
    <tableColumn id="3" xr3:uid="{BE4ED10F-DAC8-41E6-B9B4-617F090893EA}" uniqueName="3" name="Hour" queryTableFieldId="3" dataDxfId="379"/>
    <tableColumn id="8" xr3:uid="{3C112116-EBFC-4032-8261-10342382E111}" uniqueName="8" name="Pricing" queryTableFieldId="8" dataDxfId="378" dataCellStyle="Currency"/>
    <tableColumn id="6" xr3:uid="{4F274C32-5E3E-48AE-9D28-1D42A7572448}" uniqueName="6" name="On / Off-Peak" queryTableFieldId="6" dataDxfId="377">
      <calculatedColumnFormula>IF(AND(RTO__314[[#This Row],[Month]]&gt;4,RTO__314[[#This Row],[Month]]&lt;9,RTO__314[[#This Row],[Day of Week]]&lt;=5,RTO__314[[#This Row],[Hour]]&gt;=15,RTO__314[[#This Row],[Hour]]&lt;=18),"ON","OFF")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0A892E7-DE40-4505-A774-681B7E3DD878}" name="RTO_15" displayName="RTO_15" ref="B2:Z33" tableType="queryTable" totalsRowShown="0" headerRowDxfId="376" dataDxfId="375">
  <tableColumns count="25">
    <tableColumn id="28" xr3:uid="{F2DF8106-2F49-4769-9F7D-33D1BC9F192A}" uniqueName="28" name="REPORT_ITEM.REPORT_DATA.OPR_DATE" queryTableFieldId="29" dataDxfId="374"/>
    <tableColumn id="25" xr3:uid="{66B21481-73DD-4798-A22D-117643C04D82}" uniqueName="25" name="24" queryTableFieldId="25" dataDxfId="373"/>
    <tableColumn id="2" xr3:uid="{20DF6342-92EA-4686-BDA9-A576E2D5F3A9}" uniqueName="2" name="1" queryTableFieldId="2" dataDxfId="372"/>
    <tableColumn id="3" xr3:uid="{94B468DB-5B2A-4F71-BB0F-7E1067FE9511}" uniqueName="3" name="2" queryTableFieldId="3" dataDxfId="371"/>
    <tableColumn id="4" xr3:uid="{8A8364D8-FF2C-4602-A060-19391BCEC698}" uniqueName="4" name="3" queryTableFieldId="4" dataDxfId="370"/>
    <tableColumn id="5" xr3:uid="{BE6C2DC6-0C12-4793-A9D6-D2D04186A230}" uniqueName="5" name="4" queryTableFieldId="5" dataDxfId="369"/>
    <tableColumn id="6" xr3:uid="{148692EE-1F22-45F3-B83A-F083392F43E4}" uniqueName="6" name="5" queryTableFieldId="6" dataDxfId="368"/>
    <tableColumn id="7" xr3:uid="{CD254E71-BE7F-4A59-A37D-3B103EFD72BB}" uniqueName="7" name="6" queryTableFieldId="7" dataDxfId="367"/>
    <tableColumn id="8" xr3:uid="{FF40C36C-8277-43FD-B229-E00BFC2861BD}" uniqueName="8" name="7" queryTableFieldId="8" dataDxfId="366"/>
    <tableColumn id="9" xr3:uid="{78584E5A-5B2B-474F-B395-08837FCF6540}" uniqueName="9" name="8" queryTableFieldId="9" dataDxfId="365"/>
    <tableColumn id="10" xr3:uid="{E8AAB6C9-6EDF-4CD6-84B2-AAC64BDCA437}" uniqueName="10" name="9" queryTableFieldId="10" dataDxfId="364"/>
    <tableColumn id="11" xr3:uid="{728498AF-3E84-4FDA-A2E4-46EC0F78593C}" uniqueName="11" name="10" queryTableFieldId="11" dataDxfId="363"/>
    <tableColumn id="12" xr3:uid="{DC051561-E07E-4A1A-87C0-09ADE985D414}" uniqueName="12" name="11" queryTableFieldId="12" dataDxfId="362"/>
    <tableColumn id="13" xr3:uid="{4FAA6A6A-48CE-40F0-B956-191017589661}" uniqueName="13" name="12" queryTableFieldId="13" dataDxfId="361"/>
    <tableColumn id="14" xr3:uid="{0EC23253-A22C-4C8F-973A-0637E31D6F62}" uniqueName="14" name="13" queryTableFieldId="14" dataDxfId="360"/>
    <tableColumn id="15" xr3:uid="{705751A9-557E-446C-B9AC-D2DF58865DA2}" uniqueName="15" name="14" queryTableFieldId="15" dataDxfId="359"/>
    <tableColumn id="16" xr3:uid="{E286771E-BF0C-41CD-9DC6-8FA1D154F204}" uniqueName="16" name="15" queryTableFieldId="16" dataDxfId="358"/>
    <tableColumn id="17" xr3:uid="{22AE456E-4DC0-4DBB-A221-E351578389B1}" uniqueName="17" name="16" queryTableFieldId="17" dataDxfId="357"/>
    <tableColumn id="18" xr3:uid="{09CE2B4C-28FB-4FEA-BA51-6C74184E24BA}" uniqueName="18" name="17" queryTableFieldId="18" dataDxfId="356"/>
    <tableColumn id="19" xr3:uid="{FD780FF7-26BB-4FF3-9406-ECA375B10629}" uniqueName="19" name="18" queryTableFieldId="19" dataDxfId="355"/>
    <tableColumn id="20" xr3:uid="{C8F61B35-AE30-4EC3-BAF8-45F7223AE05B}" uniqueName="20" name="19" queryTableFieldId="20" dataDxfId="354"/>
    <tableColumn id="21" xr3:uid="{02D4A8CD-62BB-4CB7-8C3E-CDE60EF20849}" uniqueName="21" name="20" queryTableFieldId="21" dataDxfId="353"/>
    <tableColumn id="22" xr3:uid="{F4071E5E-BEFC-453F-8C22-0301DFD2D5D5}" uniqueName="22" name="21" queryTableFieldId="22" dataDxfId="352"/>
    <tableColumn id="23" xr3:uid="{070A9361-E105-4013-8E69-CE1100AE8C44}" uniqueName="23" name="22" queryTableFieldId="23" dataDxfId="351"/>
    <tableColumn id="24" xr3:uid="{BD7EF802-0C5B-4310-BA82-67CBDCA0B4EC}" uniqueName="24" name="23" queryTableFieldId="24" dataDxfId="350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8BB34A9-AD34-4036-A94B-C79478B22DB8}" name="RTO__312" displayName="RTO__312" ref="A1:F721" tableType="queryTable" totalsRowShown="0" headerRowDxfId="349" dataDxfId="348">
  <autoFilter ref="A1:F721" xr:uid="{F8BB34A9-AD34-4036-A94B-C79478B22DB8}"/>
  <tableColumns count="6">
    <tableColumn id="10" xr3:uid="{FAC75511-3140-410A-B7A6-856BA02119AF}" uniqueName="10" name="Date" queryTableFieldId="11" dataDxfId="347"/>
    <tableColumn id="1" xr3:uid="{86A04354-2B22-4225-802D-DA5EA3032C10}" uniqueName="1" name="Month" queryTableFieldId="1" dataDxfId="346"/>
    <tableColumn id="2" xr3:uid="{5DBB4AB9-55BF-4D35-9500-B36D2CB6621C}" uniqueName="2" name="Day of Week" queryTableFieldId="2" dataDxfId="345"/>
    <tableColumn id="3" xr3:uid="{4AD535AD-34CB-4BD3-BDD9-79570C7C6A8C}" uniqueName="3" name="Hour" queryTableFieldId="3" dataDxfId="344"/>
    <tableColumn id="8" xr3:uid="{774C92DC-8240-42F2-94E7-E4980450A991}" uniqueName="8" name="Pricing" queryTableFieldId="8" dataDxfId="343" dataCellStyle="Currency"/>
    <tableColumn id="6" xr3:uid="{3984B24D-C783-429D-A6E8-991BAB2E347C}" uniqueName="6" name="On / Off-Peak" queryTableFieldId="6" dataDxfId="342">
      <calculatedColumnFormula>IF(AND(RTO__312[[#This Row],[Month]]&gt;4,RTO__312[[#This Row],[Month]]&lt;9,RTO__312[[#This Row],[Day of Week]]&lt;=5,RTO__312[[#This Row],[Hour]]&gt;=15,RTO__312[[#This Row],[Hour]]&lt;=18),"ON","OFF")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C4C42B1-64E5-455C-BE50-3CE7AFA389F7}" name="RTO_13" displayName="RTO_13" ref="B2:Z33" tableType="queryTable" totalsRowShown="0" headerRowDxfId="341" dataDxfId="340">
  <tableColumns count="25">
    <tableColumn id="28" xr3:uid="{C31B5A96-7536-4E16-A1A3-3BE2E7FB6C48}" uniqueName="28" name="REPORT_ITEM.REPORT_DATA.OPR_DATE" queryTableFieldId="29" dataDxfId="339"/>
    <tableColumn id="25" xr3:uid="{AC97485C-1FFA-4A3D-82DA-C7CA65BB0180}" uniqueName="25" name="24" queryTableFieldId="25" dataDxfId="338"/>
    <tableColumn id="2" xr3:uid="{1AB1D90E-EA26-4DFE-BEF3-BB7A50845BC4}" uniqueName="2" name="1" queryTableFieldId="2" dataDxfId="337"/>
    <tableColumn id="3" xr3:uid="{D21CF124-4550-48F1-9E8A-86C13B8C2276}" uniqueName="3" name="2" queryTableFieldId="3" dataDxfId="336"/>
    <tableColumn id="4" xr3:uid="{9F9252A3-291C-48BA-814A-04DBED320920}" uniqueName="4" name="3" queryTableFieldId="4" dataDxfId="335"/>
    <tableColumn id="5" xr3:uid="{543F613C-82BB-4B4A-A8EF-986908625C2D}" uniqueName="5" name="4" queryTableFieldId="5" dataDxfId="334"/>
    <tableColumn id="6" xr3:uid="{3D78DEB8-23B1-4874-884A-4731D9F5E9AF}" uniqueName="6" name="5" queryTableFieldId="6" dataDxfId="333"/>
    <tableColumn id="7" xr3:uid="{E9705538-0E39-4174-B89F-938397C4C314}" uniqueName="7" name="6" queryTableFieldId="7" dataDxfId="332"/>
    <tableColumn id="8" xr3:uid="{F2F0A147-EC83-4B48-9E5F-A85A79E7E968}" uniqueName="8" name="7" queryTableFieldId="8" dataDxfId="331"/>
    <tableColumn id="9" xr3:uid="{0D5A9161-9CA1-4630-91ED-8D99F56DE515}" uniqueName="9" name="8" queryTableFieldId="9" dataDxfId="330"/>
    <tableColumn id="10" xr3:uid="{FA46204D-4F47-4F23-BCBB-B98AF0BDF450}" uniqueName="10" name="9" queryTableFieldId="10" dataDxfId="329"/>
    <tableColumn id="11" xr3:uid="{213B9BA4-0C32-44CC-BDC6-575B7744D8FF}" uniqueName="11" name="10" queryTableFieldId="11" dataDxfId="328"/>
    <tableColumn id="12" xr3:uid="{5EE9A139-1DB7-4749-8EB3-C0A546EFE27B}" uniqueName="12" name="11" queryTableFieldId="12" dataDxfId="327"/>
    <tableColumn id="13" xr3:uid="{1AC242E1-9B61-49C5-8E38-C2024607E283}" uniqueName="13" name="12" queryTableFieldId="13" dataDxfId="326"/>
    <tableColumn id="14" xr3:uid="{92845C53-02E0-4CE9-9967-3C31DF3B4155}" uniqueName="14" name="13" queryTableFieldId="14" dataDxfId="325"/>
    <tableColumn id="15" xr3:uid="{C03D001F-9C52-4B90-BB44-71D28C302140}" uniqueName="15" name="14" queryTableFieldId="15" dataDxfId="324"/>
    <tableColumn id="16" xr3:uid="{AB69262B-1890-460A-89EA-595DECAB179B}" uniqueName="16" name="15" queryTableFieldId="16" dataDxfId="323"/>
    <tableColumn id="17" xr3:uid="{384C3118-369F-4850-97C5-768F454B87F4}" uniqueName="17" name="16" queryTableFieldId="17" dataDxfId="322"/>
    <tableColumn id="18" xr3:uid="{3B5905FE-DCE9-4791-B767-F8875D74F8C2}" uniqueName="18" name="17" queryTableFieldId="18" dataDxfId="321"/>
    <tableColumn id="19" xr3:uid="{3DBF6952-8D3E-42D6-99C5-250C10DDE7F7}" uniqueName="19" name="18" queryTableFieldId="19" dataDxfId="320"/>
    <tableColumn id="20" xr3:uid="{76633ED3-A882-49DE-B97A-61A74DF25646}" uniqueName="20" name="19" queryTableFieldId="20" dataDxfId="319"/>
    <tableColumn id="21" xr3:uid="{3443955F-6064-48BE-9983-C3B842252BE8}" uniqueName="21" name="20" queryTableFieldId="21" dataDxfId="318"/>
    <tableColumn id="22" xr3:uid="{7AA6C8C8-EA5D-494F-804C-5679CA406013}" uniqueName="22" name="21" queryTableFieldId="22" dataDxfId="317"/>
    <tableColumn id="23" xr3:uid="{65D5014B-4733-41F2-BAB7-12F272B38119}" uniqueName="23" name="22" queryTableFieldId="23" dataDxfId="316"/>
    <tableColumn id="24" xr3:uid="{20149449-C6EB-4BE5-9EC2-C3A73ADEA4F6}" uniqueName="24" name="23" queryTableFieldId="24" dataDxfId="315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D1B9CE6-9AFE-45B7-ACD7-6ADCA1506FF8}" name="RTO__39" displayName="RTO__39" ref="A1:F721" tableType="queryTable" totalsRowShown="0" headerRowDxfId="314" dataDxfId="313">
  <autoFilter ref="A1:F721" xr:uid="{9D1B9CE6-9AFE-45B7-ACD7-6ADCA1506FF8}"/>
  <tableColumns count="6">
    <tableColumn id="10" xr3:uid="{176966F5-7182-4098-AC68-B9B07E3BE7B9}" uniqueName="10" name="Date" queryTableFieldId="11" dataDxfId="312"/>
    <tableColumn id="1" xr3:uid="{21A450F1-DA35-403E-BB8D-F29607A7359F}" uniqueName="1" name="Month" queryTableFieldId="1" dataDxfId="311"/>
    <tableColumn id="2" xr3:uid="{13E405E9-6A3E-4242-9FA7-6B79DBEC00ED}" uniqueName="2" name="Day of Week" queryTableFieldId="2" dataDxfId="310"/>
    <tableColumn id="3" xr3:uid="{16921D2E-F3E4-436E-8DBA-FD7FB0521BE9}" uniqueName="3" name="Hour" queryTableFieldId="3" dataDxfId="309"/>
    <tableColumn id="8" xr3:uid="{81E4EC17-1423-43F2-82B0-57222653E65A}" uniqueName="8" name="Pricing" queryTableFieldId="8" dataDxfId="308" dataCellStyle="Currency"/>
    <tableColumn id="6" xr3:uid="{32A4EABB-E056-49E5-A443-D3633197BFA8}" uniqueName="6" name="On / Off-Peak" queryTableFieldId="6" dataDxfId="307">
      <calculatedColumnFormula>IF(AND(RTO__39[[#This Row],[Month]]&gt;4,RTO__39[[#This Row],[Month]]&lt;9,RTO__39[[#This Row],[Day of Week]]&lt;=5,RTO__39[[#This Row],[Hour]]&gt;=15,RTO__39[[#This Row],[Hour]]&lt;=18),"ON","OFF")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9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5C736-8113-4072-BCA5-6353E921C33F}">
  <dimension ref="A1:U35"/>
  <sheetViews>
    <sheetView tabSelected="1" workbookViewId="0">
      <selection activeCell="G37" sqref="G37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80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1.0604954305555551E-2</v>
      </c>
      <c r="H10" s="42"/>
      <c r="I10" s="8">
        <v>0</v>
      </c>
      <c r="J10" s="42"/>
      <c r="K10" s="8">
        <v>1.0604954305555551E-2</v>
      </c>
      <c r="L10" s="42"/>
      <c r="M10" s="8">
        <v>1.0605E-2</v>
      </c>
      <c r="N10" s="8"/>
      <c r="O10" s="8">
        <v>0</v>
      </c>
      <c r="P10" s="17"/>
      <c r="Q10" s="8">
        <v>1.0605E-2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1.0604954305555551E-2</v>
      </c>
      <c r="H12" s="43"/>
      <c r="I12" s="8">
        <v>0</v>
      </c>
      <c r="J12" s="43"/>
      <c r="K12" s="8">
        <v>1.0604954305555551E-2</v>
      </c>
      <c r="L12" s="43"/>
      <c r="M12" s="8">
        <v>1.0661E-2</v>
      </c>
      <c r="N12" s="8"/>
      <c r="O12" s="8">
        <v>0</v>
      </c>
      <c r="P12" s="17"/>
      <c r="Q12" s="8">
        <v>1.0661E-2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1.0604954305555551E-2</v>
      </c>
      <c r="H14" s="8"/>
      <c r="I14" s="8">
        <v>0</v>
      </c>
      <c r="J14" s="8"/>
      <c r="K14" s="8">
        <v>1.0604954305555551E-2</v>
      </c>
      <c r="L14" s="8"/>
      <c r="M14" s="8">
        <v>1.0392E-2</v>
      </c>
      <c r="N14" s="8"/>
      <c r="O14" s="8">
        <v>0</v>
      </c>
      <c r="P14" s="17"/>
      <c r="Q14" s="8">
        <v>1.0392E-2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1.0604954305555551E-2</v>
      </c>
      <c r="H16" s="8"/>
      <c r="I16" s="8">
        <v>0</v>
      </c>
      <c r="J16" s="8"/>
      <c r="K16" s="8">
        <v>1.0604954305555551E-2</v>
      </c>
      <c r="L16" s="8"/>
      <c r="M16" s="8">
        <v>1.0173E-2</v>
      </c>
      <c r="N16" s="8"/>
      <c r="O16" s="8">
        <v>0</v>
      </c>
      <c r="P16" s="17"/>
      <c r="Q16" s="8">
        <v>1.0173E-2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1.0604954305555551E-2</v>
      </c>
      <c r="H18" s="8"/>
      <c r="I18" s="8">
        <v>0</v>
      </c>
      <c r="J18" s="8"/>
      <c r="K18" s="8">
        <v>1.0604954305555551E-2</v>
      </c>
      <c r="L18" s="8"/>
      <c r="M18" s="8">
        <v>1.0149E-2</v>
      </c>
      <c r="N18" s="8"/>
      <c r="O18" s="8">
        <v>0</v>
      </c>
      <c r="P18" s="17"/>
      <c r="Q18" s="8">
        <v>1.0149E-2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C4834-B826-444E-8E16-A9D9A7BC4807}">
  <sheetPr>
    <pageSetUpPr fitToPage="1"/>
  </sheetPr>
  <dimension ref="A1:U35"/>
  <sheetViews>
    <sheetView workbookViewId="0">
      <selection activeCell="Q12" sqref="Q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78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3.1488107777777767E-2</v>
      </c>
      <c r="H10" s="42"/>
      <c r="I10" s="8">
        <v>0</v>
      </c>
      <c r="J10" s="42"/>
      <c r="K10" s="8">
        <v>3.1488107777777767E-2</v>
      </c>
      <c r="L10" s="42"/>
      <c r="M10" s="8">
        <v>3.1488000000000002E-2</v>
      </c>
      <c r="N10" s="8"/>
      <c r="O10" s="8">
        <v>0</v>
      </c>
      <c r="P10" s="17"/>
      <c r="Q10" s="8">
        <v>3.1488000000000002E-2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3.1488107777777767E-2</v>
      </c>
      <c r="H12" s="43"/>
      <c r="I12" s="8">
        <v>0</v>
      </c>
      <c r="J12" s="43"/>
      <c r="K12" s="8">
        <v>3.1488107777777767E-2</v>
      </c>
      <c r="L12" s="43"/>
      <c r="M12" s="8">
        <v>3.1655000000000003E-2</v>
      </c>
      <c r="N12" s="8"/>
      <c r="O12" s="8">
        <v>0</v>
      </c>
      <c r="P12" s="17"/>
      <c r="Q12" s="8">
        <v>3.1655000000000003E-2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3.1488107777777767E-2</v>
      </c>
      <c r="H14" s="8"/>
      <c r="I14" s="8">
        <v>0</v>
      </c>
      <c r="J14" s="8"/>
      <c r="K14" s="8">
        <v>3.1488107777777767E-2</v>
      </c>
      <c r="L14" s="8"/>
      <c r="M14" s="8">
        <v>3.0855E-2</v>
      </c>
      <c r="N14" s="8"/>
      <c r="O14" s="8">
        <v>0</v>
      </c>
      <c r="P14" s="17"/>
      <c r="Q14" s="8">
        <v>3.0855E-2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3.1488107777777767E-2</v>
      </c>
      <c r="H16" s="8"/>
      <c r="I16" s="8">
        <v>0</v>
      </c>
      <c r="J16" s="8"/>
      <c r="K16" s="8">
        <v>3.1488107777777767E-2</v>
      </c>
      <c r="L16" s="8"/>
      <c r="M16" s="8">
        <v>3.0207000000000001E-2</v>
      </c>
      <c r="N16" s="8"/>
      <c r="O16" s="8">
        <v>0</v>
      </c>
      <c r="P16" s="17"/>
      <c r="Q16" s="8">
        <v>3.0207000000000001E-2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3.1488107777777767E-2</v>
      </c>
      <c r="H18" s="8"/>
      <c r="I18" s="8">
        <v>0</v>
      </c>
      <c r="J18" s="8"/>
      <c r="K18" s="8">
        <v>3.1488107777777767E-2</v>
      </c>
      <c r="L18" s="8"/>
      <c r="M18" s="8">
        <v>3.0134000000000001E-2</v>
      </c>
      <c r="N18" s="8"/>
      <c r="O18" s="8">
        <v>0</v>
      </c>
      <c r="P18" s="17"/>
      <c r="Q18" s="8">
        <v>3.0134000000000001E-2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09956-5B1A-43C1-AB82-0D68DB36A0C1}">
  <dimension ref="A1:O721"/>
  <sheetViews>
    <sheetView workbookViewId="0">
      <selection activeCell="E11" sqref="E11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46018</v>
      </c>
      <c r="B2" s="47">
        <v>12</v>
      </c>
      <c r="C2" s="47">
        <v>6</v>
      </c>
      <c r="D2" s="47">
        <v>24</v>
      </c>
      <c r="E2" s="37">
        <v>18.8569</v>
      </c>
      <c r="F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"/>
      <c r="H2" s="45" t="s">
        <v>55</v>
      </c>
      <c r="I2" s="39">
        <f>AVERAGE(RTO__312[Pricing])</f>
        <v>31.48810777777777</v>
      </c>
      <c r="J2" s="30">
        <f>I2/1000</f>
        <v>3.1488107777777767E-2</v>
      </c>
      <c r="L2" s="45" t="str">
        <f>UPPER(TEXT(EDATE(A721,1),"MMMM"))</f>
        <v>FEBRUARY</v>
      </c>
    </row>
    <row r="3" spans="1:15" x14ac:dyDescent="0.25">
      <c r="A3" s="29">
        <v>46019</v>
      </c>
      <c r="B3" s="47">
        <v>12</v>
      </c>
      <c r="C3" s="47">
        <v>7</v>
      </c>
      <c r="D3" s="47">
        <v>1</v>
      </c>
      <c r="E3" s="37">
        <v>24.993500000000001</v>
      </c>
      <c r="F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"/>
      <c r="H3" s="45" t="s">
        <v>61</v>
      </c>
      <c r="I3" s="40">
        <f>IFERROR(AVERAGEIF(RTO__312[On / Off-Peak],"ON",RTO__312[Pricing]),0)</f>
        <v>0</v>
      </c>
      <c r="J3" s="30">
        <f>IFERROR(I3/1000,0)</f>
        <v>0</v>
      </c>
      <c r="L3" s="45" t="str">
        <f>TEXT(EDATE(A721,1),"YYYY")</f>
        <v>2026</v>
      </c>
    </row>
    <row r="4" spans="1:15" x14ac:dyDescent="0.25">
      <c r="A4" s="29">
        <v>46019</v>
      </c>
      <c r="B4" s="47">
        <v>12</v>
      </c>
      <c r="C4" s="47">
        <v>7</v>
      </c>
      <c r="D4" s="47">
        <v>2</v>
      </c>
      <c r="E4" s="37">
        <v>26.1386</v>
      </c>
      <c r="F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"/>
      <c r="H4" s="45" t="s">
        <v>58</v>
      </c>
      <c r="I4" s="40">
        <f>IFERROR(AVERAGEIF(RTO__312[On / Off-Peak],"OFF",RTO__312[Pricing]),0)</f>
        <v>31.48810777777777</v>
      </c>
      <c r="J4" s="30">
        <f>IFERROR(I4/1000,0)</f>
        <v>3.1488107777777767E-2</v>
      </c>
      <c r="L4" s="28"/>
    </row>
    <row r="5" spans="1:15" x14ac:dyDescent="0.25">
      <c r="A5" s="29">
        <v>46019</v>
      </c>
      <c r="B5" s="47">
        <v>12</v>
      </c>
      <c r="C5" s="47">
        <v>7</v>
      </c>
      <c r="D5" s="47">
        <v>3</v>
      </c>
      <c r="E5" s="37">
        <v>27.191099999999999</v>
      </c>
      <c r="F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46019</v>
      </c>
      <c r="B6" s="47">
        <v>12</v>
      </c>
      <c r="C6" s="47">
        <v>7</v>
      </c>
      <c r="D6" s="47">
        <v>4</v>
      </c>
      <c r="E6" s="37">
        <v>22.422000000000001</v>
      </c>
      <c r="F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"/>
      <c r="H6" s="47"/>
      <c r="I6"/>
      <c r="L6" s="50" t="str">
        <f>TEXT(A2,"MMMM")</f>
        <v>December</v>
      </c>
      <c r="M6" s="50" t="str">
        <f>TEXT(A2,"dd")</f>
        <v>27</v>
      </c>
    </row>
    <row r="7" spans="1:15" x14ac:dyDescent="0.25">
      <c r="A7" s="29">
        <v>46019</v>
      </c>
      <c r="B7" s="47">
        <v>12</v>
      </c>
      <c r="C7" s="47">
        <v>7</v>
      </c>
      <c r="D7" s="47">
        <v>5</v>
      </c>
      <c r="E7" s="37">
        <v>13.429</v>
      </c>
      <c r="F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"/>
      <c r="H7" s="47"/>
      <c r="I7" s="29"/>
      <c r="L7" s="50" t="str">
        <f>TEXT(A721,"MMMM")</f>
        <v>January</v>
      </c>
      <c r="M7" s="45" t="str">
        <f>TEXT(A721,"dd")</f>
        <v>26</v>
      </c>
    </row>
    <row r="8" spans="1:15" x14ac:dyDescent="0.25">
      <c r="A8" s="29">
        <v>46019</v>
      </c>
      <c r="B8" s="47">
        <v>12</v>
      </c>
      <c r="C8" s="47">
        <v>7</v>
      </c>
      <c r="D8" s="47">
        <v>6</v>
      </c>
      <c r="E8" s="37">
        <v>20.643000000000001</v>
      </c>
      <c r="F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46019</v>
      </c>
      <c r="B9" s="47">
        <v>12</v>
      </c>
      <c r="C9" s="47">
        <v>7</v>
      </c>
      <c r="D9" s="47">
        <v>7</v>
      </c>
      <c r="E9" s="37">
        <v>6.9966999999999997</v>
      </c>
      <c r="F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46019</v>
      </c>
      <c r="B10" s="47">
        <v>12</v>
      </c>
      <c r="C10" s="47">
        <v>7</v>
      </c>
      <c r="D10" s="47">
        <v>8</v>
      </c>
      <c r="E10" s="37">
        <v>-9.6742000000000008</v>
      </c>
      <c r="F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46019</v>
      </c>
      <c r="B11" s="47">
        <v>12</v>
      </c>
      <c r="C11" s="47">
        <v>7</v>
      </c>
      <c r="D11" s="47">
        <v>9</v>
      </c>
      <c r="E11" s="37">
        <v>-58.510199999999998</v>
      </c>
      <c r="F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"/>
      <c r="H11" s="47"/>
      <c r="I11"/>
    </row>
    <row r="12" spans="1:15" x14ac:dyDescent="0.25">
      <c r="A12" s="29">
        <v>46019</v>
      </c>
      <c r="B12" s="47">
        <v>12</v>
      </c>
      <c r="C12" s="47">
        <v>7</v>
      </c>
      <c r="D12" s="47">
        <v>10</v>
      </c>
      <c r="E12" s="37">
        <v>-14.106400000000001</v>
      </c>
      <c r="F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"/>
      <c r="H12" s="47"/>
      <c r="I12"/>
    </row>
    <row r="13" spans="1:15" x14ac:dyDescent="0.25">
      <c r="A13" s="29">
        <v>46019</v>
      </c>
      <c r="B13" s="47">
        <v>12</v>
      </c>
      <c r="C13" s="47">
        <v>7</v>
      </c>
      <c r="D13" s="47">
        <v>11</v>
      </c>
      <c r="E13" s="37">
        <v>-11.716900000000001</v>
      </c>
      <c r="F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"/>
      <c r="H13" s="47"/>
      <c r="I13"/>
    </row>
    <row r="14" spans="1:15" x14ac:dyDescent="0.25">
      <c r="A14" s="29">
        <v>46019</v>
      </c>
      <c r="B14" s="47">
        <v>12</v>
      </c>
      <c r="C14" s="47">
        <v>7</v>
      </c>
      <c r="D14" s="47">
        <v>12</v>
      </c>
      <c r="E14" s="37">
        <v>-9.2335999999999991</v>
      </c>
      <c r="F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"/>
      <c r="H14" s="47"/>
      <c r="I14"/>
    </row>
    <row r="15" spans="1:15" x14ac:dyDescent="0.25">
      <c r="A15" s="29">
        <v>46019</v>
      </c>
      <c r="B15" s="47">
        <v>12</v>
      </c>
      <c r="C15" s="47">
        <v>7</v>
      </c>
      <c r="D15" s="47">
        <v>13</v>
      </c>
      <c r="E15" s="37">
        <v>4.3146000000000004</v>
      </c>
      <c r="F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"/>
      <c r="H15"/>
      <c r="I15"/>
    </row>
    <row r="16" spans="1:15" x14ac:dyDescent="0.25">
      <c r="A16" s="29">
        <v>46019</v>
      </c>
      <c r="B16" s="47">
        <v>12</v>
      </c>
      <c r="C16" s="47">
        <v>7</v>
      </c>
      <c r="D16" s="47">
        <v>14</v>
      </c>
      <c r="E16" s="37">
        <v>17.7149</v>
      </c>
      <c r="F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"/>
      <c r="H16"/>
      <c r="I16"/>
    </row>
    <row r="17" spans="1:9" x14ac:dyDescent="0.25">
      <c r="A17" s="29">
        <v>46019</v>
      </c>
      <c r="B17" s="47">
        <v>12</v>
      </c>
      <c r="C17" s="47">
        <v>7</v>
      </c>
      <c r="D17" s="47">
        <v>15</v>
      </c>
      <c r="E17" s="37">
        <v>18.402699999999999</v>
      </c>
      <c r="F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"/>
      <c r="H17"/>
      <c r="I17"/>
    </row>
    <row r="18" spans="1:9" x14ac:dyDescent="0.25">
      <c r="A18" s="29">
        <v>46019</v>
      </c>
      <c r="B18" s="47">
        <v>12</v>
      </c>
      <c r="C18" s="47">
        <v>7</v>
      </c>
      <c r="D18" s="47">
        <v>16</v>
      </c>
      <c r="E18" s="37">
        <v>17.691299999999998</v>
      </c>
      <c r="F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"/>
      <c r="H18"/>
      <c r="I18"/>
    </row>
    <row r="19" spans="1:9" x14ac:dyDescent="0.25">
      <c r="A19" s="29">
        <v>46019</v>
      </c>
      <c r="B19" s="47">
        <v>12</v>
      </c>
      <c r="C19" s="47">
        <v>7</v>
      </c>
      <c r="D19" s="47">
        <v>17</v>
      </c>
      <c r="E19" s="37">
        <v>30.729700000000001</v>
      </c>
      <c r="F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"/>
      <c r="H19"/>
      <c r="I19"/>
    </row>
    <row r="20" spans="1:9" x14ac:dyDescent="0.25">
      <c r="A20" s="29">
        <v>46019</v>
      </c>
      <c r="B20" s="47">
        <v>12</v>
      </c>
      <c r="C20" s="47">
        <v>7</v>
      </c>
      <c r="D20" s="47">
        <v>18</v>
      </c>
      <c r="E20" s="37">
        <v>29.1937</v>
      </c>
      <c r="F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"/>
      <c r="H20"/>
      <c r="I20"/>
    </row>
    <row r="21" spans="1:9" x14ac:dyDescent="0.25">
      <c r="A21" s="29">
        <v>46019</v>
      </c>
      <c r="B21" s="47">
        <v>12</v>
      </c>
      <c r="C21" s="47">
        <v>7</v>
      </c>
      <c r="D21" s="47">
        <v>19</v>
      </c>
      <c r="E21" s="37">
        <v>29.6097</v>
      </c>
      <c r="F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"/>
      <c r="H21"/>
      <c r="I21"/>
    </row>
    <row r="22" spans="1:9" x14ac:dyDescent="0.25">
      <c r="A22" s="29">
        <v>46019</v>
      </c>
      <c r="B22" s="47">
        <v>12</v>
      </c>
      <c r="C22" s="47">
        <v>7</v>
      </c>
      <c r="D22" s="47">
        <v>20</v>
      </c>
      <c r="E22" s="37">
        <v>30.271999999999998</v>
      </c>
      <c r="F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"/>
      <c r="H22"/>
      <c r="I22"/>
    </row>
    <row r="23" spans="1:9" x14ac:dyDescent="0.25">
      <c r="A23" s="29">
        <v>46019</v>
      </c>
      <c r="B23" s="47">
        <v>12</v>
      </c>
      <c r="C23" s="47">
        <v>7</v>
      </c>
      <c r="D23" s="47">
        <v>21</v>
      </c>
      <c r="E23" s="37">
        <v>22.781700000000001</v>
      </c>
      <c r="F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"/>
      <c r="H23"/>
      <c r="I23"/>
    </row>
    <row r="24" spans="1:9" x14ac:dyDescent="0.25">
      <c r="A24" s="29">
        <v>46019</v>
      </c>
      <c r="B24" s="47">
        <v>12</v>
      </c>
      <c r="C24" s="47">
        <v>7</v>
      </c>
      <c r="D24" s="47">
        <v>22</v>
      </c>
      <c r="E24" s="37">
        <v>23.9176</v>
      </c>
      <c r="F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"/>
      <c r="H24"/>
      <c r="I24"/>
    </row>
    <row r="25" spans="1:9" x14ac:dyDescent="0.25">
      <c r="A25" s="29">
        <v>46019</v>
      </c>
      <c r="B25" s="47">
        <v>12</v>
      </c>
      <c r="C25" s="47">
        <v>7</v>
      </c>
      <c r="D25" s="47">
        <v>23</v>
      </c>
      <c r="E25" s="37">
        <v>29.847899999999999</v>
      </c>
      <c r="F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"/>
      <c r="H25"/>
      <c r="I25"/>
    </row>
    <row r="26" spans="1:9" x14ac:dyDescent="0.25">
      <c r="A26" s="29">
        <v>46019</v>
      </c>
      <c r="B26" s="47">
        <v>12</v>
      </c>
      <c r="C26" s="47">
        <v>7</v>
      </c>
      <c r="D26" s="47">
        <v>24</v>
      </c>
      <c r="E26" s="37">
        <v>19.8413</v>
      </c>
      <c r="F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"/>
      <c r="H26"/>
      <c r="I26"/>
    </row>
    <row r="27" spans="1:9" x14ac:dyDescent="0.25">
      <c r="A27" s="29">
        <v>46020</v>
      </c>
      <c r="B27" s="47">
        <v>12</v>
      </c>
      <c r="C27" s="47">
        <v>1</v>
      </c>
      <c r="D27" s="47">
        <v>1</v>
      </c>
      <c r="E27" s="37">
        <v>18.536300000000001</v>
      </c>
      <c r="F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"/>
      <c r="H27"/>
      <c r="I27"/>
    </row>
    <row r="28" spans="1:9" x14ac:dyDescent="0.25">
      <c r="A28" s="29">
        <v>46020</v>
      </c>
      <c r="B28" s="47">
        <v>12</v>
      </c>
      <c r="C28" s="47">
        <v>1</v>
      </c>
      <c r="D28" s="47">
        <v>2</v>
      </c>
      <c r="E28" s="37">
        <v>18.230499999999999</v>
      </c>
      <c r="F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"/>
      <c r="H28"/>
      <c r="I28"/>
    </row>
    <row r="29" spans="1:9" x14ac:dyDescent="0.25">
      <c r="A29" s="29">
        <v>46020</v>
      </c>
      <c r="B29" s="47">
        <v>12</v>
      </c>
      <c r="C29" s="47">
        <v>1</v>
      </c>
      <c r="D29" s="47">
        <v>3</v>
      </c>
      <c r="E29" s="37">
        <v>18.032</v>
      </c>
      <c r="F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"/>
      <c r="H29"/>
      <c r="I29"/>
    </row>
    <row r="30" spans="1:9" x14ac:dyDescent="0.25">
      <c r="A30" s="29">
        <v>46020</v>
      </c>
      <c r="B30" s="47">
        <v>12</v>
      </c>
      <c r="C30" s="47">
        <v>1</v>
      </c>
      <c r="D30" s="47">
        <v>4</v>
      </c>
      <c r="E30" s="37">
        <v>19.532900000000001</v>
      </c>
      <c r="F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"/>
      <c r="H30"/>
      <c r="I30"/>
    </row>
    <row r="31" spans="1:9" x14ac:dyDescent="0.25">
      <c r="A31" s="29">
        <v>46020</v>
      </c>
      <c r="B31" s="47">
        <v>12</v>
      </c>
      <c r="C31" s="47">
        <v>1</v>
      </c>
      <c r="D31" s="47">
        <v>5</v>
      </c>
      <c r="E31" s="37">
        <v>21.102399999999999</v>
      </c>
      <c r="F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"/>
      <c r="H31"/>
      <c r="I31"/>
    </row>
    <row r="32" spans="1:9" x14ac:dyDescent="0.25">
      <c r="A32" s="29">
        <v>46020</v>
      </c>
      <c r="B32" s="47">
        <v>12</v>
      </c>
      <c r="C32" s="47">
        <v>1</v>
      </c>
      <c r="D32" s="47">
        <v>6</v>
      </c>
      <c r="E32" s="37">
        <v>30.2974</v>
      </c>
      <c r="F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"/>
      <c r="H32"/>
      <c r="I32"/>
    </row>
    <row r="33" spans="1:9" x14ac:dyDescent="0.25">
      <c r="A33" s="29">
        <v>46020</v>
      </c>
      <c r="B33" s="47">
        <v>12</v>
      </c>
      <c r="C33" s="47">
        <v>1</v>
      </c>
      <c r="D33" s="47">
        <v>7</v>
      </c>
      <c r="E33" s="37">
        <v>32.084200000000003</v>
      </c>
      <c r="F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"/>
      <c r="H33"/>
      <c r="I33"/>
    </row>
    <row r="34" spans="1:9" x14ac:dyDescent="0.25">
      <c r="A34" s="29">
        <v>46020</v>
      </c>
      <c r="B34" s="47">
        <v>12</v>
      </c>
      <c r="C34" s="47">
        <v>1</v>
      </c>
      <c r="D34" s="47">
        <v>8</v>
      </c>
      <c r="E34" s="37">
        <v>24.836300000000001</v>
      </c>
      <c r="F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"/>
      <c r="H34"/>
      <c r="I34"/>
    </row>
    <row r="35" spans="1:9" x14ac:dyDescent="0.25">
      <c r="A35" s="29">
        <v>46020</v>
      </c>
      <c r="B35" s="47">
        <v>12</v>
      </c>
      <c r="C35" s="47">
        <v>1</v>
      </c>
      <c r="D35" s="47">
        <v>9</v>
      </c>
      <c r="E35" s="37">
        <v>48.153300000000002</v>
      </c>
      <c r="F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"/>
      <c r="H35"/>
      <c r="I35"/>
    </row>
    <row r="36" spans="1:9" x14ac:dyDescent="0.25">
      <c r="A36" s="29">
        <v>46020</v>
      </c>
      <c r="B36" s="47">
        <v>12</v>
      </c>
      <c r="C36" s="47">
        <v>1</v>
      </c>
      <c r="D36" s="47">
        <v>10</v>
      </c>
      <c r="E36" s="37">
        <v>17.496200000000002</v>
      </c>
      <c r="F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"/>
      <c r="H36"/>
      <c r="I36"/>
    </row>
    <row r="37" spans="1:9" x14ac:dyDescent="0.25">
      <c r="A37" s="29">
        <v>46020</v>
      </c>
      <c r="B37" s="47">
        <v>12</v>
      </c>
      <c r="C37" s="47">
        <v>1</v>
      </c>
      <c r="D37" s="47">
        <v>11</v>
      </c>
      <c r="E37" s="37">
        <v>18.218800000000002</v>
      </c>
      <c r="F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"/>
      <c r="H37"/>
      <c r="I37"/>
    </row>
    <row r="38" spans="1:9" x14ac:dyDescent="0.25">
      <c r="A38" s="29">
        <v>46020</v>
      </c>
      <c r="B38" s="47">
        <v>12</v>
      </c>
      <c r="C38" s="47">
        <v>1</v>
      </c>
      <c r="D38" s="47">
        <v>12</v>
      </c>
      <c r="E38" s="37">
        <v>26.035799999999998</v>
      </c>
      <c r="F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"/>
      <c r="H38"/>
      <c r="I38"/>
    </row>
    <row r="39" spans="1:9" x14ac:dyDescent="0.25">
      <c r="A39" s="29">
        <v>46020</v>
      </c>
      <c r="B39" s="47">
        <v>12</v>
      </c>
      <c r="C39" s="47">
        <v>1</v>
      </c>
      <c r="D39" s="47">
        <v>13</v>
      </c>
      <c r="E39" s="37">
        <v>24.426200000000001</v>
      </c>
      <c r="F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"/>
      <c r="H39"/>
      <c r="I39"/>
    </row>
    <row r="40" spans="1:9" x14ac:dyDescent="0.25">
      <c r="A40" s="29">
        <v>46020</v>
      </c>
      <c r="B40" s="47">
        <v>12</v>
      </c>
      <c r="C40" s="47">
        <v>1</v>
      </c>
      <c r="D40" s="47">
        <v>14</v>
      </c>
      <c r="E40" s="37">
        <v>17.795100000000001</v>
      </c>
      <c r="F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"/>
      <c r="H40"/>
      <c r="I40"/>
    </row>
    <row r="41" spans="1:9" x14ac:dyDescent="0.25">
      <c r="A41" s="29">
        <v>46020</v>
      </c>
      <c r="B41" s="47">
        <v>12</v>
      </c>
      <c r="C41" s="47">
        <v>1</v>
      </c>
      <c r="D41" s="47">
        <v>15</v>
      </c>
      <c r="E41" s="37">
        <v>8.2464999999999993</v>
      </c>
      <c r="F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"/>
      <c r="H41"/>
      <c r="I41"/>
    </row>
    <row r="42" spans="1:9" x14ac:dyDescent="0.25">
      <c r="A42" s="29">
        <v>46020</v>
      </c>
      <c r="B42" s="47">
        <v>12</v>
      </c>
      <c r="C42" s="47">
        <v>1</v>
      </c>
      <c r="D42" s="47">
        <v>16</v>
      </c>
      <c r="E42" s="37">
        <v>18.834700000000002</v>
      </c>
      <c r="F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"/>
      <c r="H42"/>
      <c r="I42"/>
    </row>
    <row r="43" spans="1:9" x14ac:dyDescent="0.25">
      <c r="A43" s="29">
        <v>46020</v>
      </c>
      <c r="B43" s="47">
        <v>12</v>
      </c>
      <c r="C43" s="47">
        <v>1</v>
      </c>
      <c r="D43" s="47">
        <v>17</v>
      </c>
      <c r="E43" s="37">
        <v>29.827300000000001</v>
      </c>
      <c r="F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"/>
      <c r="H43"/>
      <c r="I43"/>
    </row>
    <row r="44" spans="1:9" x14ac:dyDescent="0.25">
      <c r="A44" s="29">
        <v>46020</v>
      </c>
      <c r="B44" s="47">
        <v>12</v>
      </c>
      <c r="C44" s="47">
        <v>1</v>
      </c>
      <c r="D44" s="47">
        <v>18</v>
      </c>
      <c r="E44" s="37">
        <v>29.6265</v>
      </c>
      <c r="F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"/>
      <c r="H44"/>
      <c r="I44"/>
    </row>
    <row r="45" spans="1:9" x14ac:dyDescent="0.25">
      <c r="A45" s="29">
        <v>46020</v>
      </c>
      <c r="B45" s="47">
        <v>12</v>
      </c>
      <c r="C45" s="47">
        <v>1</v>
      </c>
      <c r="D45" s="47">
        <v>19</v>
      </c>
      <c r="E45" s="37">
        <v>29.439299999999999</v>
      </c>
      <c r="F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"/>
      <c r="H45"/>
      <c r="I45"/>
    </row>
    <row r="46" spans="1:9" x14ac:dyDescent="0.25">
      <c r="A46" s="29">
        <v>46020</v>
      </c>
      <c r="B46" s="47">
        <v>12</v>
      </c>
      <c r="C46" s="47">
        <v>1</v>
      </c>
      <c r="D46" s="47">
        <v>20</v>
      </c>
      <c r="E46" s="37">
        <v>28.897400000000001</v>
      </c>
      <c r="F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"/>
      <c r="H46"/>
      <c r="I46"/>
    </row>
    <row r="47" spans="1:9" x14ac:dyDescent="0.25">
      <c r="A47" s="29">
        <v>46020</v>
      </c>
      <c r="B47" s="47">
        <v>12</v>
      </c>
      <c r="C47" s="47">
        <v>1</v>
      </c>
      <c r="D47" s="47">
        <v>21</v>
      </c>
      <c r="E47" s="37">
        <v>27.369399999999999</v>
      </c>
      <c r="F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"/>
      <c r="H47"/>
      <c r="I47"/>
    </row>
    <row r="48" spans="1:9" x14ac:dyDescent="0.25">
      <c r="A48" s="29">
        <v>46020</v>
      </c>
      <c r="B48" s="47">
        <v>12</v>
      </c>
      <c r="C48" s="47">
        <v>1</v>
      </c>
      <c r="D48" s="47">
        <v>22</v>
      </c>
      <c r="E48" s="37">
        <v>26.759799999999998</v>
      </c>
      <c r="F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"/>
      <c r="H48"/>
      <c r="I48"/>
    </row>
    <row r="49" spans="1:9" x14ac:dyDescent="0.25">
      <c r="A49" s="29">
        <v>46020</v>
      </c>
      <c r="B49" s="47">
        <v>12</v>
      </c>
      <c r="C49" s="47">
        <v>1</v>
      </c>
      <c r="D49" s="47">
        <v>23</v>
      </c>
      <c r="E49" s="37">
        <v>22.335899999999999</v>
      </c>
      <c r="F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"/>
      <c r="H49"/>
      <c r="I49"/>
    </row>
    <row r="50" spans="1:9" x14ac:dyDescent="0.25">
      <c r="A50" s="29">
        <v>46020</v>
      </c>
      <c r="B50" s="47">
        <v>12</v>
      </c>
      <c r="C50" s="47">
        <v>1</v>
      </c>
      <c r="D50" s="47">
        <v>24</v>
      </c>
      <c r="E50" s="37">
        <v>22.0883</v>
      </c>
      <c r="F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"/>
      <c r="H50"/>
      <c r="I50"/>
    </row>
    <row r="51" spans="1:9" x14ac:dyDescent="0.25">
      <c r="A51" s="29">
        <v>46021</v>
      </c>
      <c r="B51" s="47">
        <v>12</v>
      </c>
      <c r="C51" s="47">
        <v>2</v>
      </c>
      <c r="D51" s="47">
        <v>1</v>
      </c>
      <c r="E51" s="37">
        <v>31.309100000000001</v>
      </c>
      <c r="F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"/>
      <c r="H51"/>
      <c r="I51"/>
    </row>
    <row r="52" spans="1:9" x14ac:dyDescent="0.25">
      <c r="A52" s="29">
        <v>46021</v>
      </c>
      <c r="B52" s="47">
        <v>12</v>
      </c>
      <c r="C52" s="47">
        <v>2</v>
      </c>
      <c r="D52" s="47">
        <v>2</v>
      </c>
      <c r="E52" s="37">
        <v>30.180800000000001</v>
      </c>
      <c r="F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"/>
      <c r="H52"/>
      <c r="I52"/>
    </row>
    <row r="53" spans="1:9" x14ac:dyDescent="0.25">
      <c r="A53" s="29">
        <v>46021</v>
      </c>
      <c r="B53" s="47">
        <v>12</v>
      </c>
      <c r="C53" s="47">
        <v>2</v>
      </c>
      <c r="D53" s="47">
        <v>3</v>
      </c>
      <c r="E53" s="37">
        <v>31.002199999999998</v>
      </c>
      <c r="F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"/>
      <c r="H53"/>
      <c r="I53"/>
    </row>
    <row r="54" spans="1:9" x14ac:dyDescent="0.25">
      <c r="A54" s="29">
        <v>46021</v>
      </c>
      <c r="B54" s="47">
        <v>12</v>
      </c>
      <c r="C54" s="47">
        <v>2</v>
      </c>
      <c r="D54" s="47">
        <v>4</v>
      </c>
      <c r="E54" s="37">
        <v>32.369900000000001</v>
      </c>
      <c r="F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"/>
      <c r="H54"/>
      <c r="I54"/>
    </row>
    <row r="55" spans="1:9" x14ac:dyDescent="0.25">
      <c r="A55" s="29">
        <v>46021</v>
      </c>
      <c r="B55" s="47">
        <v>12</v>
      </c>
      <c r="C55" s="47">
        <v>2</v>
      </c>
      <c r="D55" s="47">
        <v>5</v>
      </c>
      <c r="E55" s="37">
        <v>31.3886</v>
      </c>
      <c r="F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"/>
      <c r="H55"/>
      <c r="I55"/>
    </row>
    <row r="56" spans="1:9" x14ac:dyDescent="0.25">
      <c r="A56" s="29">
        <v>46021</v>
      </c>
      <c r="B56" s="47">
        <v>12</v>
      </c>
      <c r="C56" s="47">
        <v>2</v>
      </c>
      <c r="D56" s="47">
        <v>6</v>
      </c>
      <c r="E56" s="37">
        <v>28.8504</v>
      </c>
      <c r="F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"/>
      <c r="H56"/>
      <c r="I56"/>
    </row>
    <row r="57" spans="1:9" x14ac:dyDescent="0.25">
      <c r="A57" s="29">
        <v>46021</v>
      </c>
      <c r="B57" s="47">
        <v>12</v>
      </c>
      <c r="C57" s="47">
        <v>2</v>
      </c>
      <c r="D57" s="47">
        <v>7</v>
      </c>
      <c r="E57" s="37">
        <v>35.154499999999999</v>
      </c>
      <c r="F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"/>
      <c r="H57"/>
      <c r="I57"/>
    </row>
    <row r="58" spans="1:9" x14ac:dyDescent="0.25">
      <c r="A58" s="29">
        <v>46021</v>
      </c>
      <c r="B58" s="47">
        <v>12</v>
      </c>
      <c r="C58" s="47">
        <v>2</v>
      </c>
      <c r="D58" s="47">
        <v>8</v>
      </c>
      <c r="E58" s="37">
        <v>32.2179</v>
      </c>
      <c r="F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"/>
      <c r="H58"/>
      <c r="I58"/>
    </row>
    <row r="59" spans="1:9" x14ac:dyDescent="0.25">
      <c r="A59" s="29">
        <v>46021</v>
      </c>
      <c r="B59" s="47">
        <v>12</v>
      </c>
      <c r="C59" s="47">
        <v>2</v>
      </c>
      <c r="D59" s="47">
        <v>9</v>
      </c>
      <c r="E59" s="37">
        <v>30.268000000000001</v>
      </c>
      <c r="F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"/>
      <c r="H59"/>
      <c r="I59"/>
    </row>
    <row r="60" spans="1:9" x14ac:dyDescent="0.25">
      <c r="A60" s="29">
        <v>46021</v>
      </c>
      <c r="B60" s="47">
        <v>12</v>
      </c>
      <c r="C60" s="47">
        <v>2</v>
      </c>
      <c r="D60" s="47">
        <v>10</v>
      </c>
      <c r="E60" s="37">
        <v>34.208300000000001</v>
      </c>
      <c r="F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"/>
      <c r="H60"/>
      <c r="I60"/>
    </row>
    <row r="61" spans="1:9" x14ac:dyDescent="0.25">
      <c r="A61" s="29">
        <v>46021</v>
      </c>
      <c r="B61" s="47">
        <v>12</v>
      </c>
      <c r="C61" s="47">
        <v>2</v>
      </c>
      <c r="D61" s="47">
        <v>11</v>
      </c>
      <c r="E61" s="37">
        <v>35.500399999999999</v>
      </c>
      <c r="F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"/>
      <c r="H61"/>
      <c r="I61"/>
    </row>
    <row r="62" spans="1:9" x14ac:dyDescent="0.25">
      <c r="A62" s="29">
        <v>46021</v>
      </c>
      <c r="B62" s="47">
        <v>12</v>
      </c>
      <c r="C62" s="47">
        <v>2</v>
      </c>
      <c r="D62" s="47">
        <v>12</v>
      </c>
      <c r="E62" s="37">
        <v>32.966999999999999</v>
      </c>
      <c r="F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"/>
      <c r="H62"/>
      <c r="I62"/>
    </row>
    <row r="63" spans="1:9" x14ac:dyDescent="0.25">
      <c r="A63" s="29">
        <v>46021</v>
      </c>
      <c r="B63" s="47">
        <v>12</v>
      </c>
      <c r="C63" s="47">
        <v>2</v>
      </c>
      <c r="D63" s="47">
        <v>13</v>
      </c>
      <c r="E63" s="37">
        <v>32.203800000000001</v>
      </c>
      <c r="F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"/>
      <c r="H63"/>
      <c r="I63"/>
    </row>
    <row r="64" spans="1:9" x14ac:dyDescent="0.25">
      <c r="A64" s="29">
        <v>46021</v>
      </c>
      <c r="B64" s="47">
        <v>12</v>
      </c>
      <c r="C64" s="47">
        <v>2</v>
      </c>
      <c r="D64" s="47">
        <v>14</v>
      </c>
      <c r="E64" s="37">
        <v>34.051600000000001</v>
      </c>
      <c r="F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"/>
      <c r="H64"/>
      <c r="I64"/>
    </row>
    <row r="65" spans="1:9" x14ac:dyDescent="0.25">
      <c r="A65" s="29">
        <v>46021</v>
      </c>
      <c r="B65" s="47">
        <v>12</v>
      </c>
      <c r="C65" s="47">
        <v>2</v>
      </c>
      <c r="D65" s="47">
        <v>15</v>
      </c>
      <c r="E65" s="37">
        <v>31.623999999999999</v>
      </c>
      <c r="F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"/>
      <c r="H65"/>
      <c r="I65"/>
    </row>
    <row r="66" spans="1:9" x14ac:dyDescent="0.25">
      <c r="A66" s="29">
        <v>46021</v>
      </c>
      <c r="B66" s="47">
        <v>12</v>
      </c>
      <c r="C66" s="47">
        <v>2</v>
      </c>
      <c r="D66" s="47">
        <v>16</v>
      </c>
      <c r="E66" s="37">
        <v>30.512</v>
      </c>
      <c r="F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"/>
      <c r="H66"/>
      <c r="I66"/>
    </row>
    <row r="67" spans="1:9" x14ac:dyDescent="0.25">
      <c r="A67" s="29">
        <v>46021</v>
      </c>
      <c r="B67" s="47">
        <v>12</v>
      </c>
      <c r="C67" s="47">
        <v>2</v>
      </c>
      <c r="D67" s="47">
        <v>17</v>
      </c>
      <c r="E67" s="37">
        <v>34.034700000000001</v>
      </c>
      <c r="F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"/>
      <c r="H67"/>
      <c r="I67"/>
    </row>
    <row r="68" spans="1:9" x14ac:dyDescent="0.25">
      <c r="A68" s="29">
        <v>46021</v>
      </c>
      <c r="B68" s="47">
        <v>12</v>
      </c>
      <c r="C68" s="47">
        <v>2</v>
      </c>
      <c r="D68" s="47">
        <v>18</v>
      </c>
      <c r="E68" s="37">
        <v>35.7059</v>
      </c>
      <c r="F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"/>
      <c r="H68"/>
      <c r="I68"/>
    </row>
    <row r="69" spans="1:9" x14ac:dyDescent="0.25">
      <c r="A69" s="29">
        <v>46021</v>
      </c>
      <c r="B69" s="47">
        <v>12</v>
      </c>
      <c r="C69" s="47">
        <v>2</v>
      </c>
      <c r="D69" s="47">
        <v>19</v>
      </c>
      <c r="E69" s="37">
        <v>37.096800000000002</v>
      </c>
      <c r="F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"/>
      <c r="H69"/>
      <c r="I69"/>
    </row>
    <row r="70" spans="1:9" x14ac:dyDescent="0.25">
      <c r="A70" s="29">
        <v>46021</v>
      </c>
      <c r="B70" s="47">
        <v>12</v>
      </c>
      <c r="C70" s="47">
        <v>2</v>
      </c>
      <c r="D70" s="47">
        <v>20</v>
      </c>
      <c r="E70" s="37">
        <v>34.189300000000003</v>
      </c>
      <c r="F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"/>
      <c r="H70"/>
      <c r="I70"/>
    </row>
    <row r="71" spans="1:9" x14ac:dyDescent="0.25">
      <c r="A71" s="29">
        <v>46021</v>
      </c>
      <c r="B71" s="47">
        <v>12</v>
      </c>
      <c r="C71" s="47">
        <v>2</v>
      </c>
      <c r="D71" s="47">
        <v>21</v>
      </c>
      <c r="E71" s="37">
        <v>34.808799999999998</v>
      </c>
      <c r="F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"/>
      <c r="H71"/>
      <c r="I71"/>
    </row>
    <row r="72" spans="1:9" x14ac:dyDescent="0.25">
      <c r="A72" s="29">
        <v>46021</v>
      </c>
      <c r="B72" s="47">
        <v>12</v>
      </c>
      <c r="C72" s="47">
        <v>2</v>
      </c>
      <c r="D72" s="47">
        <v>22</v>
      </c>
      <c r="E72" s="37">
        <v>33.413699999999999</v>
      </c>
      <c r="F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2"/>
      <c r="H72"/>
      <c r="I72"/>
    </row>
    <row r="73" spans="1:9" x14ac:dyDescent="0.25">
      <c r="A73" s="29">
        <v>46021</v>
      </c>
      <c r="B73" s="47">
        <v>12</v>
      </c>
      <c r="C73" s="47">
        <v>2</v>
      </c>
      <c r="D73" s="47">
        <v>23</v>
      </c>
      <c r="E73" s="37">
        <v>33.871200000000002</v>
      </c>
      <c r="F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3"/>
      <c r="H73"/>
      <c r="I73"/>
    </row>
    <row r="74" spans="1:9" x14ac:dyDescent="0.25">
      <c r="A74" s="29">
        <v>46021</v>
      </c>
      <c r="B74" s="47">
        <v>12</v>
      </c>
      <c r="C74" s="47">
        <v>2</v>
      </c>
      <c r="D74" s="47">
        <v>24</v>
      </c>
      <c r="E74" s="37">
        <v>29.3231</v>
      </c>
      <c r="F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4"/>
      <c r="H74"/>
      <c r="I74"/>
    </row>
    <row r="75" spans="1:9" x14ac:dyDescent="0.25">
      <c r="A75" s="29">
        <v>46022</v>
      </c>
      <c r="B75" s="47">
        <v>12</v>
      </c>
      <c r="C75" s="47">
        <v>3</v>
      </c>
      <c r="D75" s="47">
        <v>1</v>
      </c>
      <c r="E75" s="37">
        <v>28.8767</v>
      </c>
      <c r="F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5"/>
      <c r="H75"/>
      <c r="I75"/>
    </row>
    <row r="76" spans="1:9" x14ac:dyDescent="0.25">
      <c r="A76" s="29">
        <v>46022</v>
      </c>
      <c r="B76" s="47">
        <v>12</v>
      </c>
      <c r="C76" s="47">
        <v>3</v>
      </c>
      <c r="D76" s="47">
        <v>2</v>
      </c>
      <c r="E76" s="37">
        <v>30.202300000000001</v>
      </c>
      <c r="F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6"/>
      <c r="H76"/>
      <c r="I76"/>
    </row>
    <row r="77" spans="1:9" x14ac:dyDescent="0.25">
      <c r="A77" s="29">
        <v>46022</v>
      </c>
      <c r="B77" s="47">
        <v>12</v>
      </c>
      <c r="C77" s="47">
        <v>3</v>
      </c>
      <c r="D77" s="47">
        <v>3</v>
      </c>
      <c r="E77" s="37">
        <v>28.346800000000002</v>
      </c>
      <c r="F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7"/>
      <c r="H77"/>
      <c r="I77"/>
    </row>
    <row r="78" spans="1:9" x14ac:dyDescent="0.25">
      <c r="A78" s="29">
        <v>46022</v>
      </c>
      <c r="B78" s="47">
        <v>12</v>
      </c>
      <c r="C78" s="47">
        <v>3</v>
      </c>
      <c r="D78" s="47">
        <v>4</v>
      </c>
      <c r="E78" s="37">
        <v>30.142099999999999</v>
      </c>
      <c r="F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8"/>
      <c r="H78"/>
      <c r="I78"/>
    </row>
    <row r="79" spans="1:9" x14ac:dyDescent="0.25">
      <c r="A79" s="29">
        <v>46022</v>
      </c>
      <c r="B79" s="47">
        <v>12</v>
      </c>
      <c r="C79" s="47">
        <v>3</v>
      </c>
      <c r="D79" s="47">
        <v>5</v>
      </c>
      <c r="E79" s="37">
        <v>35.436</v>
      </c>
      <c r="F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9"/>
      <c r="H79"/>
      <c r="I79"/>
    </row>
    <row r="80" spans="1:9" x14ac:dyDescent="0.25">
      <c r="A80" s="29">
        <v>46022</v>
      </c>
      <c r="B80" s="47">
        <v>12</v>
      </c>
      <c r="C80" s="47">
        <v>3</v>
      </c>
      <c r="D80" s="47">
        <v>6</v>
      </c>
      <c r="E80" s="37">
        <v>33.967399999999998</v>
      </c>
      <c r="F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0"/>
      <c r="H80"/>
      <c r="I80"/>
    </row>
    <row r="81" spans="1:9" x14ac:dyDescent="0.25">
      <c r="A81" s="29">
        <v>46022</v>
      </c>
      <c r="B81" s="47">
        <v>12</v>
      </c>
      <c r="C81" s="47">
        <v>3</v>
      </c>
      <c r="D81" s="47">
        <v>7</v>
      </c>
      <c r="E81" s="37">
        <v>37.057299999999998</v>
      </c>
      <c r="F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1"/>
      <c r="H81"/>
      <c r="I81"/>
    </row>
    <row r="82" spans="1:9" x14ac:dyDescent="0.25">
      <c r="A82" s="29">
        <v>46022</v>
      </c>
      <c r="B82" s="47">
        <v>12</v>
      </c>
      <c r="C82" s="47">
        <v>3</v>
      </c>
      <c r="D82" s="47">
        <v>8</v>
      </c>
      <c r="E82" s="37">
        <v>36.375100000000003</v>
      </c>
      <c r="F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2"/>
      <c r="H82"/>
      <c r="I82"/>
    </row>
    <row r="83" spans="1:9" x14ac:dyDescent="0.25">
      <c r="A83" s="29">
        <v>46022</v>
      </c>
      <c r="B83" s="47">
        <v>12</v>
      </c>
      <c r="C83" s="47">
        <v>3</v>
      </c>
      <c r="D83" s="47">
        <v>9</v>
      </c>
      <c r="E83" s="37">
        <v>40.133200000000002</v>
      </c>
      <c r="F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3"/>
      <c r="H83"/>
      <c r="I83"/>
    </row>
    <row r="84" spans="1:9" x14ac:dyDescent="0.25">
      <c r="A84" s="29">
        <v>46022</v>
      </c>
      <c r="B84" s="47">
        <v>12</v>
      </c>
      <c r="C84" s="47">
        <v>3</v>
      </c>
      <c r="D84" s="47">
        <v>10</v>
      </c>
      <c r="E84" s="37">
        <v>37.098799999999997</v>
      </c>
      <c r="F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4"/>
      <c r="H84"/>
      <c r="I84"/>
    </row>
    <row r="85" spans="1:9" x14ac:dyDescent="0.25">
      <c r="A85" s="29">
        <v>46022</v>
      </c>
      <c r="B85" s="47">
        <v>12</v>
      </c>
      <c r="C85" s="47">
        <v>3</v>
      </c>
      <c r="D85" s="47">
        <v>11</v>
      </c>
      <c r="E85" s="37">
        <v>38.527700000000003</v>
      </c>
      <c r="F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5"/>
      <c r="H85"/>
      <c r="I85"/>
    </row>
    <row r="86" spans="1:9" x14ac:dyDescent="0.25">
      <c r="A86" s="29">
        <v>46022</v>
      </c>
      <c r="B86" s="47">
        <v>12</v>
      </c>
      <c r="C86" s="47">
        <v>3</v>
      </c>
      <c r="D86" s="47">
        <v>12</v>
      </c>
      <c r="E86" s="37">
        <v>34.927999999999997</v>
      </c>
      <c r="F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6"/>
      <c r="H86"/>
      <c r="I86"/>
    </row>
    <row r="87" spans="1:9" x14ac:dyDescent="0.25">
      <c r="A87" s="29">
        <v>46022</v>
      </c>
      <c r="B87" s="47">
        <v>12</v>
      </c>
      <c r="C87" s="47">
        <v>3</v>
      </c>
      <c r="D87" s="47">
        <v>13</v>
      </c>
      <c r="E87" s="37">
        <v>33.909999999999997</v>
      </c>
      <c r="F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7"/>
      <c r="H87"/>
      <c r="I87"/>
    </row>
    <row r="88" spans="1:9" x14ac:dyDescent="0.25">
      <c r="A88" s="29">
        <v>46022</v>
      </c>
      <c r="B88" s="47">
        <v>12</v>
      </c>
      <c r="C88" s="47">
        <v>3</v>
      </c>
      <c r="D88" s="47">
        <v>14</v>
      </c>
      <c r="E88" s="37">
        <v>33.14</v>
      </c>
      <c r="F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8"/>
      <c r="H88"/>
      <c r="I88"/>
    </row>
    <row r="89" spans="1:9" x14ac:dyDescent="0.25">
      <c r="A89" s="29">
        <v>46022</v>
      </c>
      <c r="B89" s="47">
        <v>12</v>
      </c>
      <c r="C89" s="47">
        <v>3</v>
      </c>
      <c r="D89" s="47">
        <v>15</v>
      </c>
      <c r="E89" s="37">
        <v>556.23059999999998</v>
      </c>
      <c r="F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9"/>
      <c r="H89"/>
      <c r="I89"/>
    </row>
    <row r="90" spans="1:9" x14ac:dyDescent="0.25">
      <c r="A90" s="29">
        <v>46022</v>
      </c>
      <c r="B90" s="47">
        <v>12</v>
      </c>
      <c r="C90" s="47">
        <v>3</v>
      </c>
      <c r="D90" s="47">
        <v>16</v>
      </c>
      <c r="E90" s="37">
        <v>24.502199999999998</v>
      </c>
      <c r="F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0"/>
      <c r="H90"/>
      <c r="I90"/>
    </row>
    <row r="91" spans="1:9" x14ac:dyDescent="0.25">
      <c r="A91" s="29">
        <v>46022</v>
      </c>
      <c r="B91" s="47">
        <v>12</v>
      </c>
      <c r="C91" s="47">
        <v>3</v>
      </c>
      <c r="D91" s="47">
        <v>17</v>
      </c>
      <c r="E91" s="37">
        <v>33.997300000000003</v>
      </c>
      <c r="F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1"/>
      <c r="H91"/>
      <c r="I91"/>
    </row>
    <row r="92" spans="1:9" x14ac:dyDescent="0.25">
      <c r="A92" s="29">
        <v>46022</v>
      </c>
      <c r="B92" s="47">
        <v>12</v>
      </c>
      <c r="C92" s="47">
        <v>3</v>
      </c>
      <c r="D92" s="47">
        <v>18</v>
      </c>
      <c r="E92" s="37">
        <v>37.257399999999997</v>
      </c>
      <c r="F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2"/>
      <c r="H92"/>
      <c r="I92"/>
    </row>
    <row r="93" spans="1:9" x14ac:dyDescent="0.25">
      <c r="A93" s="29">
        <v>46022</v>
      </c>
      <c r="B93" s="47">
        <v>12</v>
      </c>
      <c r="C93" s="47">
        <v>3</v>
      </c>
      <c r="D93" s="47">
        <v>19</v>
      </c>
      <c r="E93" s="37">
        <v>30.831199999999999</v>
      </c>
      <c r="F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3"/>
      <c r="H93"/>
      <c r="I93"/>
    </row>
    <row r="94" spans="1:9" x14ac:dyDescent="0.25">
      <c r="A94" s="29">
        <v>46022</v>
      </c>
      <c r="B94" s="47">
        <v>12</v>
      </c>
      <c r="C94" s="47">
        <v>3</v>
      </c>
      <c r="D94" s="47">
        <v>20</v>
      </c>
      <c r="E94" s="37">
        <v>29.5242</v>
      </c>
      <c r="F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4"/>
      <c r="H94"/>
      <c r="I94"/>
    </row>
    <row r="95" spans="1:9" x14ac:dyDescent="0.25">
      <c r="A95" s="29">
        <v>46022</v>
      </c>
      <c r="B95" s="47">
        <v>12</v>
      </c>
      <c r="C95" s="47">
        <v>3</v>
      </c>
      <c r="D95" s="47">
        <v>21</v>
      </c>
      <c r="E95" s="37">
        <v>32.503</v>
      </c>
      <c r="F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5"/>
      <c r="H95"/>
      <c r="I95"/>
    </row>
    <row r="96" spans="1:9" x14ac:dyDescent="0.25">
      <c r="A96" s="29">
        <v>46022</v>
      </c>
      <c r="B96" s="47">
        <v>12</v>
      </c>
      <c r="C96" s="47">
        <v>3</v>
      </c>
      <c r="D96" s="47">
        <v>22</v>
      </c>
      <c r="E96" s="37">
        <v>30.850999999999999</v>
      </c>
      <c r="F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6"/>
      <c r="H96"/>
      <c r="I96"/>
    </row>
    <row r="97" spans="1:9" x14ac:dyDescent="0.25">
      <c r="A97" s="29">
        <v>46022</v>
      </c>
      <c r="B97" s="47">
        <v>12</v>
      </c>
      <c r="C97" s="47">
        <v>3</v>
      </c>
      <c r="D97" s="47">
        <v>23</v>
      </c>
      <c r="E97" s="37">
        <v>31.1189</v>
      </c>
      <c r="F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7"/>
      <c r="H97"/>
      <c r="I97"/>
    </row>
    <row r="98" spans="1:9" x14ac:dyDescent="0.25">
      <c r="A98" s="29">
        <v>46022</v>
      </c>
      <c r="B98" s="47">
        <v>12</v>
      </c>
      <c r="C98" s="47">
        <v>3</v>
      </c>
      <c r="D98" s="47">
        <v>24</v>
      </c>
      <c r="E98" s="37">
        <v>34.284799999999997</v>
      </c>
      <c r="F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8"/>
      <c r="H98"/>
      <c r="I98"/>
    </row>
    <row r="99" spans="1:9" x14ac:dyDescent="0.25">
      <c r="A99" s="29">
        <v>46023</v>
      </c>
      <c r="B99" s="47">
        <v>1</v>
      </c>
      <c r="C99" s="47">
        <v>4</v>
      </c>
      <c r="D99" s="47">
        <v>1</v>
      </c>
      <c r="E99" s="37">
        <v>29.42</v>
      </c>
      <c r="F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9"/>
      <c r="H99"/>
      <c r="I99"/>
    </row>
    <row r="100" spans="1:9" x14ac:dyDescent="0.25">
      <c r="A100" s="29">
        <v>46023</v>
      </c>
      <c r="B100" s="47">
        <v>1</v>
      </c>
      <c r="C100" s="47">
        <v>4</v>
      </c>
      <c r="D100" s="47">
        <v>2</v>
      </c>
      <c r="E100" s="37">
        <v>27.458500000000001</v>
      </c>
      <c r="F1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0"/>
      <c r="H100"/>
      <c r="I100"/>
    </row>
    <row r="101" spans="1:9" x14ac:dyDescent="0.25">
      <c r="A101" s="29">
        <v>46023</v>
      </c>
      <c r="B101" s="47">
        <v>1</v>
      </c>
      <c r="C101" s="47">
        <v>4</v>
      </c>
      <c r="D101" s="47">
        <v>3</v>
      </c>
      <c r="E101" s="37">
        <v>25.448899999999998</v>
      </c>
      <c r="F1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1"/>
      <c r="H101"/>
      <c r="I101"/>
    </row>
    <row r="102" spans="1:9" x14ac:dyDescent="0.25">
      <c r="A102" s="29">
        <v>46023</v>
      </c>
      <c r="B102" s="47">
        <v>1</v>
      </c>
      <c r="C102" s="47">
        <v>4</v>
      </c>
      <c r="D102" s="47">
        <v>4</v>
      </c>
      <c r="E102" s="37">
        <v>24.029199999999999</v>
      </c>
      <c r="F1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2"/>
      <c r="H102"/>
      <c r="I102"/>
    </row>
    <row r="103" spans="1:9" x14ac:dyDescent="0.25">
      <c r="A103" s="29">
        <v>46023</v>
      </c>
      <c r="B103" s="47">
        <v>1</v>
      </c>
      <c r="C103" s="47">
        <v>4</v>
      </c>
      <c r="D103" s="47">
        <v>5</v>
      </c>
      <c r="E103" s="37">
        <v>23.442900000000002</v>
      </c>
      <c r="F1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3"/>
      <c r="H103"/>
      <c r="I103"/>
    </row>
    <row r="104" spans="1:9" x14ac:dyDescent="0.25">
      <c r="A104" s="29">
        <v>46023</v>
      </c>
      <c r="B104" s="47">
        <v>1</v>
      </c>
      <c r="C104" s="47">
        <v>4</v>
      </c>
      <c r="D104" s="47">
        <v>6</v>
      </c>
      <c r="E104" s="37">
        <v>25.3813</v>
      </c>
      <c r="F1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4"/>
      <c r="H104"/>
      <c r="I104"/>
    </row>
    <row r="105" spans="1:9" x14ac:dyDescent="0.25">
      <c r="A105" s="29">
        <v>46023</v>
      </c>
      <c r="B105" s="47">
        <v>1</v>
      </c>
      <c r="C105" s="47">
        <v>4</v>
      </c>
      <c r="D105" s="47">
        <v>7</v>
      </c>
      <c r="E105" s="37">
        <v>22.263999999999999</v>
      </c>
      <c r="F1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5"/>
      <c r="H105"/>
      <c r="I105"/>
    </row>
    <row r="106" spans="1:9" x14ac:dyDescent="0.25">
      <c r="A106" s="29">
        <v>46023</v>
      </c>
      <c r="B106" s="47">
        <v>1</v>
      </c>
      <c r="C106" s="47">
        <v>4</v>
      </c>
      <c r="D106" s="47">
        <v>8</v>
      </c>
      <c r="E106" s="37">
        <v>31.162099999999999</v>
      </c>
      <c r="F1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6"/>
      <c r="H106"/>
      <c r="I106"/>
    </row>
    <row r="107" spans="1:9" x14ac:dyDescent="0.25">
      <c r="A107" s="29">
        <v>46023</v>
      </c>
      <c r="B107" s="47">
        <v>1</v>
      </c>
      <c r="C107" s="47">
        <v>4</v>
      </c>
      <c r="D107" s="47">
        <v>9</v>
      </c>
      <c r="E107" s="37">
        <v>38.394599999999997</v>
      </c>
      <c r="F1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7"/>
      <c r="H107"/>
      <c r="I107"/>
    </row>
    <row r="108" spans="1:9" x14ac:dyDescent="0.25">
      <c r="A108" s="29">
        <v>46023</v>
      </c>
      <c r="B108" s="47">
        <v>1</v>
      </c>
      <c r="C108" s="47">
        <v>4</v>
      </c>
      <c r="D108" s="47">
        <v>10</v>
      </c>
      <c r="E108" s="37">
        <v>37.061500000000002</v>
      </c>
      <c r="F1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8"/>
      <c r="H108"/>
      <c r="I108"/>
    </row>
    <row r="109" spans="1:9" x14ac:dyDescent="0.25">
      <c r="A109" s="29">
        <v>46023</v>
      </c>
      <c r="B109" s="47">
        <v>1</v>
      </c>
      <c r="C109" s="47">
        <v>4</v>
      </c>
      <c r="D109" s="47">
        <v>11</v>
      </c>
      <c r="E109" s="37">
        <v>31.1327</v>
      </c>
      <c r="F1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9"/>
      <c r="H109"/>
      <c r="I109"/>
    </row>
    <row r="110" spans="1:9" x14ac:dyDescent="0.25">
      <c r="A110" s="29">
        <v>46023</v>
      </c>
      <c r="B110" s="47">
        <v>1</v>
      </c>
      <c r="C110" s="47">
        <v>4</v>
      </c>
      <c r="D110" s="47">
        <v>12</v>
      </c>
      <c r="E110" s="37">
        <v>29.1342</v>
      </c>
      <c r="F1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0"/>
      <c r="H110"/>
      <c r="I110"/>
    </row>
    <row r="111" spans="1:9" x14ac:dyDescent="0.25">
      <c r="A111" s="29">
        <v>46023</v>
      </c>
      <c r="B111" s="47">
        <v>1</v>
      </c>
      <c r="C111" s="47">
        <v>4</v>
      </c>
      <c r="D111" s="47">
        <v>13</v>
      </c>
      <c r="E111" s="37">
        <v>4.1002999999999998</v>
      </c>
      <c r="F1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1"/>
      <c r="H111"/>
      <c r="I111"/>
    </row>
    <row r="112" spans="1:9" x14ac:dyDescent="0.25">
      <c r="A112" s="29">
        <v>46023</v>
      </c>
      <c r="B112" s="47">
        <v>1</v>
      </c>
      <c r="C112" s="47">
        <v>4</v>
      </c>
      <c r="D112" s="47">
        <v>14</v>
      </c>
      <c r="E112" s="37">
        <v>14.9369</v>
      </c>
      <c r="F1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2"/>
      <c r="H112"/>
      <c r="I112"/>
    </row>
    <row r="113" spans="1:9" x14ac:dyDescent="0.25">
      <c r="A113" s="29">
        <v>46023</v>
      </c>
      <c r="B113" s="47">
        <v>1</v>
      </c>
      <c r="C113" s="47">
        <v>4</v>
      </c>
      <c r="D113" s="47">
        <v>15</v>
      </c>
      <c r="E113" s="37">
        <v>16.216799999999999</v>
      </c>
      <c r="F1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3"/>
      <c r="H113"/>
      <c r="I113"/>
    </row>
    <row r="114" spans="1:9" x14ac:dyDescent="0.25">
      <c r="A114" s="29">
        <v>46023</v>
      </c>
      <c r="B114" s="47">
        <v>1</v>
      </c>
      <c r="C114" s="47">
        <v>4</v>
      </c>
      <c r="D114" s="47">
        <v>16</v>
      </c>
      <c r="E114" s="37">
        <v>-1.0984</v>
      </c>
      <c r="F1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4"/>
      <c r="H114"/>
      <c r="I114"/>
    </row>
    <row r="115" spans="1:9" x14ac:dyDescent="0.25">
      <c r="A115" s="29">
        <v>46023</v>
      </c>
      <c r="B115" s="47">
        <v>1</v>
      </c>
      <c r="C115" s="47">
        <v>4</v>
      </c>
      <c r="D115" s="47">
        <v>17</v>
      </c>
      <c r="E115" s="37">
        <v>31.008500000000002</v>
      </c>
      <c r="F1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5"/>
      <c r="H115"/>
      <c r="I115"/>
    </row>
    <row r="116" spans="1:9" x14ac:dyDescent="0.25">
      <c r="A116" s="29">
        <v>46023</v>
      </c>
      <c r="B116" s="47">
        <v>1</v>
      </c>
      <c r="C116" s="47">
        <v>4</v>
      </c>
      <c r="D116" s="47">
        <v>18</v>
      </c>
      <c r="E116" s="37">
        <v>29.370799999999999</v>
      </c>
      <c r="F1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6"/>
      <c r="H116"/>
      <c r="I116"/>
    </row>
    <row r="117" spans="1:9" x14ac:dyDescent="0.25">
      <c r="A117" s="29">
        <v>46023</v>
      </c>
      <c r="B117" s="47">
        <v>1</v>
      </c>
      <c r="C117" s="47">
        <v>4</v>
      </c>
      <c r="D117" s="47">
        <v>19</v>
      </c>
      <c r="E117" s="37">
        <v>29.810500000000001</v>
      </c>
      <c r="F1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7"/>
      <c r="H117"/>
      <c r="I117"/>
    </row>
    <row r="118" spans="1:9" x14ac:dyDescent="0.25">
      <c r="A118" s="29">
        <v>46023</v>
      </c>
      <c r="B118" s="47">
        <v>1</v>
      </c>
      <c r="C118" s="47">
        <v>4</v>
      </c>
      <c r="D118" s="47">
        <v>20</v>
      </c>
      <c r="E118" s="37">
        <v>28.684899999999999</v>
      </c>
      <c r="F1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8"/>
      <c r="H118"/>
      <c r="I118"/>
    </row>
    <row r="119" spans="1:9" x14ac:dyDescent="0.25">
      <c r="A119" s="29">
        <v>46023</v>
      </c>
      <c r="B119" s="47">
        <v>1</v>
      </c>
      <c r="C119" s="47">
        <v>4</v>
      </c>
      <c r="D119" s="47">
        <v>21</v>
      </c>
      <c r="E119" s="37">
        <v>28.9375</v>
      </c>
      <c r="F1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9"/>
      <c r="H119"/>
      <c r="I119"/>
    </row>
    <row r="120" spans="1:9" x14ac:dyDescent="0.25">
      <c r="A120" s="29">
        <v>46023</v>
      </c>
      <c r="B120" s="47">
        <v>1</v>
      </c>
      <c r="C120" s="47">
        <v>4</v>
      </c>
      <c r="D120" s="47">
        <v>22</v>
      </c>
      <c r="E120" s="37">
        <v>27.4971</v>
      </c>
      <c r="F1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0"/>
      <c r="H120"/>
      <c r="I120"/>
    </row>
    <row r="121" spans="1:9" x14ac:dyDescent="0.25">
      <c r="A121" s="29">
        <v>46023</v>
      </c>
      <c r="B121" s="47">
        <v>1</v>
      </c>
      <c r="C121" s="47">
        <v>4</v>
      </c>
      <c r="D121" s="47">
        <v>23</v>
      </c>
      <c r="E121" s="37">
        <v>28.380800000000001</v>
      </c>
      <c r="F1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1"/>
      <c r="H121"/>
      <c r="I121"/>
    </row>
    <row r="122" spans="1:9" x14ac:dyDescent="0.25">
      <c r="A122" s="29">
        <v>46023</v>
      </c>
      <c r="B122" s="47">
        <v>1</v>
      </c>
      <c r="C122" s="47">
        <v>4</v>
      </c>
      <c r="D122" s="47">
        <v>24</v>
      </c>
      <c r="E122" s="37">
        <v>24.921099999999999</v>
      </c>
      <c r="F1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2"/>
      <c r="H122"/>
      <c r="I122"/>
    </row>
    <row r="123" spans="1:9" x14ac:dyDescent="0.25">
      <c r="A123" s="29">
        <v>46024</v>
      </c>
      <c r="B123" s="47">
        <v>1</v>
      </c>
      <c r="C123" s="47">
        <v>5</v>
      </c>
      <c r="D123" s="47">
        <v>1</v>
      </c>
      <c r="E123" s="37">
        <v>23.8491</v>
      </c>
      <c r="F1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3"/>
      <c r="H123"/>
      <c r="I123"/>
    </row>
    <row r="124" spans="1:9" x14ac:dyDescent="0.25">
      <c r="A124" s="29">
        <v>46024</v>
      </c>
      <c r="B124" s="47">
        <v>1</v>
      </c>
      <c r="C124" s="47">
        <v>5</v>
      </c>
      <c r="D124" s="47">
        <v>2</v>
      </c>
      <c r="E124" s="37">
        <v>23.634699999999999</v>
      </c>
      <c r="F1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4"/>
      <c r="H124"/>
      <c r="I124"/>
    </row>
    <row r="125" spans="1:9" x14ac:dyDescent="0.25">
      <c r="A125" s="29">
        <v>46024</v>
      </c>
      <c r="B125" s="47">
        <v>1</v>
      </c>
      <c r="C125" s="47">
        <v>5</v>
      </c>
      <c r="D125" s="47">
        <v>3</v>
      </c>
      <c r="E125" s="37">
        <v>24.357900000000001</v>
      </c>
      <c r="F1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5"/>
      <c r="H125"/>
      <c r="I125"/>
    </row>
    <row r="126" spans="1:9" x14ac:dyDescent="0.25">
      <c r="A126" s="29">
        <v>46024</v>
      </c>
      <c r="B126" s="47">
        <v>1</v>
      </c>
      <c r="C126" s="47">
        <v>5</v>
      </c>
      <c r="D126" s="47">
        <v>4</v>
      </c>
      <c r="E126" s="37">
        <v>21.974499999999999</v>
      </c>
      <c r="F1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6"/>
      <c r="H126"/>
      <c r="I126"/>
    </row>
    <row r="127" spans="1:9" x14ac:dyDescent="0.25">
      <c r="A127" s="29">
        <v>46024</v>
      </c>
      <c r="B127" s="47">
        <v>1</v>
      </c>
      <c r="C127" s="47">
        <v>5</v>
      </c>
      <c r="D127" s="47">
        <v>5</v>
      </c>
      <c r="E127" s="37">
        <v>22.7422</v>
      </c>
      <c r="F1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7"/>
      <c r="H127"/>
      <c r="I127"/>
    </row>
    <row r="128" spans="1:9" x14ac:dyDescent="0.25">
      <c r="A128" s="29">
        <v>46024</v>
      </c>
      <c r="B128" s="47">
        <v>1</v>
      </c>
      <c r="C128" s="47">
        <v>5</v>
      </c>
      <c r="D128" s="47">
        <v>6</v>
      </c>
      <c r="E128" s="37">
        <v>26.621300000000002</v>
      </c>
      <c r="F1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8"/>
      <c r="H128"/>
      <c r="I128"/>
    </row>
    <row r="129" spans="1:9" x14ac:dyDescent="0.25">
      <c r="A129" s="29">
        <v>46024</v>
      </c>
      <c r="B129" s="47">
        <v>1</v>
      </c>
      <c r="C129" s="47">
        <v>5</v>
      </c>
      <c r="D129" s="47">
        <v>7</v>
      </c>
      <c r="E129" s="37">
        <v>31.345500000000001</v>
      </c>
      <c r="F1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9"/>
      <c r="H129"/>
      <c r="I129"/>
    </row>
    <row r="130" spans="1:9" x14ac:dyDescent="0.25">
      <c r="A130" s="29">
        <v>46024</v>
      </c>
      <c r="B130" s="47">
        <v>1</v>
      </c>
      <c r="C130" s="47">
        <v>5</v>
      </c>
      <c r="D130" s="47">
        <v>8</v>
      </c>
      <c r="E130" s="37">
        <v>36.198999999999998</v>
      </c>
      <c r="F1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0"/>
      <c r="H130"/>
      <c r="I130"/>
    </row>
    <row r="131" spans="1:9" x14ac:dyDescent="0.25">
      <c r="A131" s="29">
        <v>46024</v>
      </c>
      <c r="B131" s="47">
        <v>1</v>
      </c>
      <c r="C131" s="47">
        <v>5</v>
      </c>
      <c r="D131" s="47">
        <v>9</v>
      </c>
      <c r="E131" s="37">
        <v>-84.972999999999999</v>
      </c>
      <c r="F1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1"/>
      <c r="H131"/>
      <c r="I131"/>
    </row>
    <row r="132" spans="1:9" x14ac:dyDescent="0.25">
      <c r="A132" s="29">
        <v>46024</v>
      </c>
      <c r="B132" s="47">
        <v>1</v>
      </c>
      <c r="C132" s="47">
        <v>5</v>
      </c>
      <c r="D132" s="47">
        <v>10</v>
      </c>
      <c r="E132" s="37">
        <v>-4.4442000000000004</v>
      </c>
      <c r="F1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2"/>
      <c r="H132"/>
      <c r="I132"/>
    </row>
    <row r="133" spans="1:9" x14ac:dyDescent="0.25">
      <c r="A133" s="29">
        <v>46024</v>
      </c>
      <c r="B133" s="47">
        <v>1</v>
      </c>
      <c r="C133" s="47">
        <v>5</v>
      </c>
      <c r="D133" s="47">
        <v>11</v>
      </c>
      <c r="E133" s="37">
        <v>11.8187</v>
      </c>
      <c r="F1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3"/>
      <c r="H133"/>
      <c r="I133"/>
    </row>
    <row r="134" spans="1:9" x14ac:dyDescent="0.25">
      <c r="A134" s="29">
        <v>46024</v>
      </c>
      <c r="B134" s="47">
        <v>1</v>
      </c>
      <c r="C134" s="47">
        <v>5</v>
      </c>
      <c r="D134" s="47">
        <v>12</v>
      </c>
      <c r="E134" s="37">
        <v>12.746</v>
      </c>
      <c r="F1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4"/>
      <c r="H134"/>
      <c r="I134"/>
    </row>
    <row r="135" spans="1:9" x14ac:dyDescent="0.25">
      <c r="A135" s="29">
        <v>46024</v>
      </c>
      <c r="B135" s="47">
        <v>1</v>
      </c>
      <c r="C135" s="47">
        <v>5</v>
      </c>
      <c r="D135" s="47">
        <v>13</v>
      </c>
      <c r="E135" s="37">
        <v>11.0297</v>
      </c>
      <c r="F1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5"/>
      <c r="H135"/>
      <c r="I135"/>
    </row>
    <row r="136" spans="1:9" x14ac:dyDescent="0.25">
      <c r="A136" s="29">
        <v>46024</v>
      </c>
      <c r="B136" s="47">
        <v>1</v>
      </c>
      <c r="C136" s="47">
        <v>5</v>
      </c>
      <c r="D136" s="47">
        <v>14</v>
      </c>
      <c r="E136" s="37">
        <v>10.4413</v>
      </c>
      <c r="F1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6"/>
      <c r="H136"/>
      <c r="I136"/>
    </row>
    <row r="137" spans="1:9" x14ac:dyDescent="0.25">
      <c r="A137" s="29">
        <v>46024</v>
      </c>
      <c r="B137" s="47">
        <v>1</v>
      </c>
      <c r="C137" s="47">
        <v>5</v>
      </c>
      <c r="D137" s="47">
        <v>15</v>
      </c>
      <c r="E137" s="37">
        <v>13.9831</v>
      </c>
      <c r="F1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7"/>
      <c r="H137"/>
      <c r="I137"/>
    </row>
    <row r="138" spans="1:9" x14ac:dyDescent="0.25">
      <c r="A138" s="29">
        <v>46024</v>
      </c>
      <c r="B138" s="47">
        <v>1</v>
      </c>
      <c r="C138" s="47">
        <v>5</v>
      </c>
      <c r="D138" s="47">
        <v>16</v>
      </c>
      <c r="E138" s="37">
        <v>5.7831999999999999</v>
      </c>
      <c r="F1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8"/>
      <c r="H138"/>
      <c r="I138"/>
    </row>
    <row r="139" spans="1:9" x14ac:dyDescent="0.25">
      <c r="A139" s="29">
        <v>46024</v>
      </c>
      <c r="B139" s="47">
        <v>1</v>
      </c>
      <c r="C139" s="47">
        <v>5</v>
      </c>
      <c r="D139" s="47">
        <v>17</v>
      </c>
      <c r="E139" s="37">
        <v>21.070399999999999</v>
      </c>
      <c r="F1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9"/>
      <c r="H139"/>
      <c r="I139"/>
    </row>
    <row r="140" spans="1:9" x14ac:dyDescent="0.25">
      <c r="A140" s="29">
        <v>46024</v>
      </c>
      <c r="B140" s="47">
        <v>1</v>
      </c>
      <c r="C140" s="47">
        <v>5</v>
      </c>
      <c r="D140" s="47">
        <v>18</v>
      </c>
      <c r="E140" s="37">
        <v>29.124300000000002</v>
      </c>
      <c r="F1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0"/>
      <c r="H140"/>
      <c r="I140"/>
    </row>
    <row r="141" spans="1:9" x14ac:dyDescent="0.25">
      <c r="A141" s="29">
        <v>46024</v>
      </c>
      <c r="B141" s="47">
        <v>1</v>
      </c>
      <c r="C141" s="47">
        <v>5</v>
      </c>
      <c r="D141" s="47">
        <v>19</v>
      </c>
      <c r="E141" s="37">
        <v>22.356200000000001</v>
      </c>
      <c r="F1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1"/>
      <c r="H141"/>
      <c r="I141"/>
    </row>
    <row r="142" spans="1:9" x14ac:dyDescent="0.25">
      <c r="A142" s="29">
        <v>46024</v>
      </c>
      <c r="B142" s="47">
        <v>1</v>
      </c>
      <c r="C142" s="47">
        <v>5</v>
      </c>
      <c r="D142" s="47">
        <v>20</v>
      </c>
      <c r="E142" s="37">
        <v>21.613099999999999</v>
      </c>
      <c r="F1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2"/>
      <c r="H142"/>
      <c r="I142"/>
    </row>
    <row r="143" spans="1:9" x14ac:dyDescent="0.25">
      <c r="A143" s="29">
        <v>46024</v>
      </c>
      <c r="B143" s="47">
        <v>1</v>
      </c>
      <c r="C143" s="47">
        <v>5</v>
      </c>
      <c r="D143" s="47">
        <v>21</v>
      </c>
      <c r="E143" s="37">
        <v>26.494800000000001</v>
      </c>
      <c r="F1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3"/>
      <c r="H143"/>
      <c r="I143"/>
    </row>
    <row r="144" spans="1:9" x14ac:dyDescent="0.25">
      <c r="A144" s="29">
        <v>46024</v>
      </c>
      <c r="B144" s="47">
        <v>1</v>
      </c>
      <c r="C144" s="47">
        <v>5</v>
      </c>
      <c r="D144" s="47">
        <v>22</v>
      </c>
      <c r="E144" s="37">
        <v>29.331099999999999</v>
      </c>
      <c r="F1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4"/>
      <c r="H144"/>
      <c r="I144"/>
    </row>
    <row r="145" spans="1:9" x14ac:dyDescent="0.25">
      <c r="A145" s="29">
        <v>46024</v>
      </c>
      <c r="B145" s="47">
        <v>1</v>
      </c>
      <c r="C145" s="47">
        <v>5</v>
      </c>
      <c r="D145" s="47">
        <v>23</v>
      </c>
      <c r="E145" s="37">
        <v>20.601099999999999</v>
      </c>
      <c r="F1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5"/>
      <c r="H145"/>
      <c r="I145"/>
    </row>
    <row r="146" spans="1:9" x14ac:dyDescent="0.25">
      <c r="A146" s="29">
        <v>46024</v>
      </c>
      <c r="B146" s="47">
        <v>1</v>
      </c>
      <c r="C146" s="47">
        <v>5</v>
      </c>
      <c r="D146" s="47">
        <v>24</v>
      </c>
      <c r="E146" s="37">
        <v>20.9207</v>
      </c>
      <c r="F1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6"/>
      <c r="H146"/>
      <c r="I146"/>
    </row>
    <row r="147" spans="1:9" x14ac:dyDescent="0.25">
      <c r="A147" s="29">
        <v>46025</v>
      </c>
      <c r="B147" s="47">
        <v>1</v>
      </c>
      <c r="C147" s="47">
        <v>6</v>
      </c>
      <c r="D147" s="47">
        <v>1</v>
      </c>
      <c r="E147" s="37">
        <v>19.176200000000001</v>
      </c>
      <c r="F1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7"/>
      <c r="H147"/>
      <c r="I147"/>
    </row>
    <row r="148" spans="1:9" x14ac:dyDescent="0.25">
      <c r="A148" s="29">
        <v>46025</v>
      </c>
      <c r="B148" s="47">
        <v>1</v>
      </c>
      <c r="C148" s="47">
        <v>6</v>
      </c>
      <c r="D148" s="47">
        <v>2</v>
      </c>
      <c r="E148" s="37">
        <v>19.305700000000002</v>
      </c>
      <c r="F1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8"/>
      <c r="H148"/>
      <c r="I148"/>
    </row>
    <row r="149" spans="1:9" x14ac:dyDescent="0.25">
      <c r="A149" s="29">
        <v>46025</v>
      </c>
      <c r="B149" s="47">
        <v>1</v>
      </c>
      <c r="C149" s="47">
        <v>6</v>
      </c>
      <c r="D149" s="47">
        <v>3</v>
      </c>
      <c r="E149" s="37">
        <v>19.224599999999999</v>
      </c>
      <c r="F1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9"/>
      <c r="H149"/>
      <c r="I149"/>
    </row>
    <row r="150" spans="1:9" x14ac:dyDescent="0.25">
      <c r="A150" s="29">
        <v>46025</v>
      </c>
      <c r="B150" s="47">
        <v>1</v>
      </c>
      <c r="C150" s="47">
        <v>6</v>
      </c>
      <c r="D150" s="47">
        <v>4</v>
      </c>
      <c r="E150" s="37">
        <v>19.364599999999999</v>
      </c>
      <c r="F1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0"/>
      <c r="H150"/>
      <c r="I150"/>
    </row>
    <row r="151" spans="1:9" x14ac:dyDescent="0.25">
      <c r="A151" s="29">
        <v>46025</v>
      </c>
      <c r="B151" s="47">
        <v>1</v>
      </c>
      <c r="C151" s="47">
        <v>6</v>
      </c>
      <c r="D151" s="47">
        <v>5</v>
      </c>
      <c r="E151" s="37">
        <v>20.207799999999999</v>
      </c>
      <c r="F1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1"/>
      <c r="H151"/>
      <c r="I151"/>
    </row>
    <row r="152" spans="1:9" x14ac:dyDescent="0.25">
      <c r="A152" s="29">
        <v>46025</v>
      </c>
      <c r="B152" s="47">
        <v>1</v>
      </c>
      <c r="C152" s="47">
        <v>6</v>
      </c>
      <c r="D152" s="47">
        <v>6</v>
      </c>
      <c r="E152" s="37">
        <v>22.059200000000001</v>
      </c>
      <c r="F1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2"/>
      <c r="H152"/>
      <c r="I152"/>
    </row>
    <row r="153" spans="1:9" x14ac:dyDescent="0.25">
      <c r="A153" s="29">
        <v>46025</v>
      </c>
      <c r="B153" s="47">
        <v>1</v>
      </c>
      <c r="C153" s="47">
        <v>6</v>
      </c>
      <c r="D153" s="47">
        <v>7</v>
      </c>
      <c r="E153" s="37">
        <v>22.650500000000001</v>
      </c>
      <c r="F1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3"/>
      <c r="H153"/>
      <c r="I153"/>
    </row>
    <row r="154" spans="1:9" x14ac:dyDescent="0.25">
      <c r="A154" s="29">
        <v>46025</v>
      </c>
      <c r="B154" s="47">
        <v>1</v>
      </c>
      <c r="C154" s="47">
        <v>6</v>
      </c>
      <c r="D154" s="47">
        <v>8</v>
      </c>
      <c r="E154" s="37">
        <v>24.630600000000001</v>
      </c>
      <c r="F1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4"/>
      <c r="H154"/>
      <c r="I154"/>
    </row>
    <row r="155" spans="1:9" x14ac:dyDescent="0.25">
      <c r="A155" s="29">
        <v>46025</v>
      </c>
      <c r="B155" s="47">
        <v>1</v>
      </c>
      <c r="C155" s="47">
        <v>6</v>
      </c>
      <c r="D155" s="47">
        <v>9</v>
      </c>
      <c r="E155" s="37">
        <v>28.960599999999999</v>
      </c>
      <c r="F1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5"/>
      <c r="H155"/>
      <c r="I155"/>
    </row>
    <row r="156" spans="1:9" x14ac:dyDescent="0.25">
      <c r="A156" s="29">
        <v>46025</v>
      </c>
      <c r="B156" s="47">
        <v>1</v>
      </c>
      <c r="C156" s="47">
        <v>6</v>
      </c>
      <c r="D156" s="47">
        <v>10</v>
      </c>
      <c r="E156" s="37">
        <v>28.440999999999999</v>
      </c>
      <c r="F1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6"/>
      <c r="H156"/>
      <c r="I156"/>
    </row>
    <row r="157" spans="1:9" x14ac:dyDescent="0.25">
      <c r="A157" s="29">
        <v>46025</v>
      </c>
      <c r="B157" s="47">
        <v>1</v>
      </c>
      <c r="C157" s="47">
        <v>6</v>
      </c>
      <c r="D157" s="47">
        <v>11</v>
      </c>
      <c r="E157" s="37">
        <v>30.3032</v>
      </c>
      <c r="F1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7"/>
      <c r="H157"/>
      <c r="I157"/>
    </row>
    <row r="158" spans="1:9" x14ac:dyDescent="0.25">
      <c r="A158" s="29">
        <v>46025</v>
      </c>
      <c r="B158" s="47">
        <v>1</v>
      </c>
      <c r="C158" s="47">
        <v>6</v>
      </c>
      <c r="D158" s="47">
        <v>12</v>
      </c>
      <c r="E158" s="37">
        <v>25.325900000000001</v>
      </c>
      <c r="F1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8"/>
      <c r="H158"/>
      <c r="I158"/>
    </row>
    <row r="159" spans="1:9" x14ac:dyDescent="0.25">
      <c r="A159" s="29">
        <v>46025</v>
      </c>
      <c r="B159" s="47">
        <v>1</v>
      </c>
      <c r="C159" s="47">
        <v>6</v>
      </c>
      <c r="D159" s="47">
        <v>13</v>
      </c>
      <c r="E159" s="37">
        <v>26.4697</v>
      </c>
      <c r="F1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9"/>
      <c r="H159"/>
      <c r="I159"/>
    </row>
    <row r="160" spans="1:9" x14ac:dyDescent="0.25">
      <c r="A160" s="29">
        <v>46025</v>
      </c>
      <c r="B160" s="47">
        <v>1</v>
      </c>
      <c r="C160" s="47">
        <v>6</v>
      </c>
      <c r="D160" s="47">
        <v>14</v>
      </c>
      <c r="E160" s="37">
        <v>29.206099999999999</v>
      </c>
      <c r="F1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0"/>
      <c r="H160"/>
      <c r="I160"/>
    </row>
    <row r="161" spans="1:9" x14ac:dyDescent="0.25">
      <c r="A161" s="29">
        <v>46025</v>
      </c>
      <c r="B161" s="47">
        <v>1</v>
      </c>
      <c r="C161" s="47">
        <v>6</v>
      </c>
      <c r="D161" s="47">
        <v>15</v>
      </c>
      <c r="E161" s="37">
        <v>27.8108</v>
      </c>
      <c r="F1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1"/>
      <c r="H161"/>
      <c r="I161"/>
    </row>
    <row r="162" spans="1:9" x14ac:dyDescent="0.25">
      <c r="A162" s="29">
        <v>46025</v>
      </c>
      <c r="B162" s="47">
        <v>1</v>
      </c>
      <c r="C162" s="47">
        <v>6</v>
      </c>
      <c r="D162" s="47">
        <v>16</v>
      </c>
      <c r="E162" s="37">
        <v>35.553400000000003</v>
      </c>
      <c r="F1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2"/>
      <c r="H162"/>
      <c r="I162"/>
    </row>
    <row r="163" spans="1:9" x14ac:dyDescent="0.25">
      <c r="A163" s="29">
        <v>46025</v>
      </c>
      <c r="B163" s="47">
        <v>1</v>
      </c>
      <c r="C163" s="47">
        <v>6</v>
      </c>
      <c r="D163" s="47">
        <v>17</v>
      </c>
      <c r="E163" s="37">
        <v>31.9726</v>
      </c>
      <c r="F1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3"/>
      <c r="H163"/>
      <c r="I163"/>
    </row>
    <row r="164" spans="1:9" x14ac:dyDescent="0.25">
      <c r="A164" s="29">
        <v>46025</v>
      </c>
      <c r="B164" s="47">
        <v>1</v>
      </c>
      <c r="C164" s="47">
        <v>6</v>
      </c>
      <c r="D164" s="47">
        <v>18</v>
      </c>
      <c r="E164" s="37">
        <v>30.128599999999999</v>
      </c>
      <c r="F1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4"/>
      <c r="H164"/>
      <c r="I164"/>
    </row>
    <row r="165" spans="1:9" x14ac:dyDescent="0.25">
      <c r="A165" s="29">
        <v>46025</v>
      </c>
      <c r="B165" s="47">
        <v>1</v>
      </c>
      <c r="C165" s="47">
        <v>6</v>
      </c>
      <c r="D165" s="47">
        <v>19</v>
      </c>
      <c r="E165" s="37">
        <v>26.561</v>
      </c>
      <c r="F1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5"/>
      <c r="H165"/>
      <c r="I165"/>
    </row>
    <row r="166" spans="1:9" x14ac:dyDescent="0.25">
      <c r="A166" s="29">
        <v>46025</v>
      </c>
      <c r="B166" s="47">
        <v>1</v>
      </c>
      <c r="C166" s="47">
        <v>6</v>
      </c>
      <c r="D166" s="47">
        <v>20</v>
      </c>
      <c r="E166" s="37">
        <v>28.5777</v>
      </c>
      <c r="F1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6"/>
      <c r="H166"/>
      <c r="I166"/>
    </row>
    <row r="167" spans="1:9" x14ac:dyDescent="0.25">
      <c r="A167" s="29">
        <v>46025</v>
      </c>
      <c r="B167" s="47">
        <v>1</v>
      </c>
      <c r="C167" s="47">
        <v>6</v>
      </c>
      <c r="D167" s="47">
        <v>21</v>
      </c>
      <c r="E167" s="37">
        <v>30.174800000000001</v>
      </c>
      <c r="F1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7"/>
      <c r="H167"/>
      <c r="I167"/>
    </row>
    <row r="168" spans="1:9" x14ac:dyDescent="0.25">
      <c r="A168" s="29">
        <v>46025</v>
      </c>
      <c r="B168" s="47">
        <v>1</v>
      </c>
      <c r="C168" s="47">
        <v>6</v>
      </c>
      <c r="D168" s="47">
        <v>22</v>
      </c>
      <c r="E168" s="37">
        <v>28.885200000000001</v>
      </c>
      <c r="F1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8"/>
      <c r="H168"/>
      <c r="I168"/>
    </row>
    <row r="169" spans="1:9" x14ac:dyDescent="0.25">
      <c r="A169" s="29">
        <v>46025</v>
      </c>
      <c r="B169" s="47">
        <v>1</v>
      </c>
      <c r="C169" s="47">
        <v>6</v>
      </c>
      <c r="D169" s="47">
        <v>23</v>
      </c>
      <c r="E169" s="37">
        <v>23.657599999999999</v>
      </c>
      <c r="F1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9"/>
      <c r="H169"/>
      <c r="I169"/>
    </row>
    <row r="170" spans="1:9" x14ac:dyDescent="0.25">
      <c r="A170" s="29">
        <v>46025</v>
      </c>
      <c r="B170" s="47">
        <v>1</v>
      </c>
      <c r="C170" s="47">
        <v>6</v>
      </c>
      <c r="D170" s="47">
        <v>24</v>
      </c>
      <c r="E170" s="37">
        <v>21.909700000000001</v>
      </c>
      <c r="F1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0"/>
      <c r="H170"/>
      <c r="I170"/>
    </row>
    <row r="171" spans="1:9" x14ac:dyDescent="0.25">
      <c r="A171" s="29">
        <v>46026</v>
      </c>
      <c r="B171" s="47">
        <v>1</v>
      </c>
      <c r="C171" s="47">
        <v>7</v>
      </c>
      <c r="D171" s="47">
        <v>1</v>
      </c>
      <c r="E171" s="37">
        <v>16.747399999999999</v>
      </c>
      <c r="F1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1"/>
      <c r="H171"/>
      <c r="I171"/>
    </row>
    <row r="172" spans="1:9" x14ac:dyDescent="0.25">
      <c r="A172" s="29">
        <v>46026</v>
      </c>
      <c r="B172" s="47">
        <v>1</v>
      </c>
      <c r="C172" s="47">
        <v>7</v>
      </c>
      <c r="D172" s="47">
        <v>2</v>
      </c>
      <c r="E172" s="37">
        <v>16.912199999999999</v>
      </c>
      <c r="F1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2"/>
      <c r="H172"/>
      <c r="I172"/>
    </row>
    <row r="173" spans="1:9" x14ac:dyDescent="0.25">
      <c r="A173" s="29">
        <v>46026</v>
      </c>
      <c r="B173" s="47">
        <v>1</v>
      </c>
      <c r="C173" s="47">
        <v>7</v>
      </c>
      <c r="D173" s="47">
        <v>3</v>
      </c>
      <c r="E173" s="37">
        <v>16.445499999999999</v>
      </c>
      <c r="F1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3"/>
      <c r="H173"/>
      <c r="I173"/>
    </row>
    <row r="174" spans="1:9" x14ac:dyDescent="0.25">
      <c r="A174" s="29">
        <v>46026</v>
      </c>
      <c r="B174" s="47">
        <v>1</v>
      </c>
      <c r="C174" s="47">
        <v>7</v>
      </c>
      <c r="D174" s="47">
        <v>4</v>
      </c>
      <c r="E174" s="37">
        <v>15.6043</v>
      </c>
      <c r="F1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4"/>
      <c r="H174"/>
      <c r="I174"/>
    </row>
    <row r="175" spans="1:9" x14ac:dyDescent="0.25">
      <c r="A175" s="29">
        <v>46026</v>
      </c>
      <c r="B175" s="47">
        <v>1</v>
      </c>
      <c r="C175" s="47">
        <v>7</v>
      </c>
      <c r="D175" s="47">
        <v>5</v>
      </c>
      <c r="E175" s="37">
        <v>15.9612</v>
      </c>
      <c r="F1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5"/>
      <c r="H175"/>
      <c r="I175"/>
    </row>
    <row r="176" spans="1:9" x14ac:dyDescent="0.25">
      <c r="A176" s="29">
        <v>46026</v>
      </c>
      <c r="B176" s="47">
        <v>1</v>
      </c>
      <c r="C176" s="47">
        <v>7</v>
      </c>
      <c r="D176" s="47">
        <v>6</v>
      </c>
      <c r="E176" s="37">
        <v>16.803599999999999</v>
      </c>
      <c r="F1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6"/>
      <c r="H176"/>
      <c r="I176"/>
    </row>
    <row r="177" spans="1:9" x14ac:dyDescent="0.25">
      <c r="A177" s="29">
        <v>46026</v>
      </c>
      <c r="B177" s="47">
        <v>1</v>
      </c>
      <c r="C177" s="47">
        <v>7</v>
      </c>
      <c r="D177" s="47">
        <v>7</v>
      </c>
      <c r="E177" s="37">
        <v>21.147500000000001</v>
      </c>
      <c r="F1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7"/>
      <c r="H177"/>
      <c r="I177"/>
    </row>
    <row r="178" spans="1:9" x14ac:dyDescent="0.25">
      <c r="A178" s="29">
        <v>46026</v>
      </c>
      <c r="B178" s="47">
        <v>1</v>
      </c>
      <c r="C178" s="47">
        <v>7</v>
      </c>
      <c r="D178" s="47">
        <v>8</v>
      </c>
      <c r="E178" s="37">
        <v>22.292000000000002</v>
      </c>
      <c r="F1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8"/>
      <c r="H178"/>
      <c r="I178"/>
    </row>
    <row r="179" spans="1:9" x14ac:dyDescent="0.25">
      <c r="A179" s="29">
        <v>46026</v>
      </c>
      <c r="B179" s="47">
        <v>1</v>
      </c>
      <c r="C179" s="47">
        <v>7</v>
      </c>
      <c r="D179" s="47">
        <v>9</v>
      </c>
      <c r="E179" s="37">
        <v>22.160699999999999</v>
      </c>
      <c r="F1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9"/>
      <c r="H179"/>
      <c r="I179"/>
    </row>
    <row r="180" spans="1:9" x14ac:dyDescent="0.25">
      <c r="A180" s="29">
        <v>46026</v>
      </c>
      <c r="B180" s="47">
        <v>1</v>
      </c>
      <c r="C180" s="47">
        <v>7</v>
      </c>
      <c r="D180" s="47">
        <v>10</v>
      </c>
      <c r="E180" s="37">
        <v>23.6858</v>
      </c>
      <c r="F1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0"/>
      <c r="H180"/>
      <c r="I180"/>
    </row>
    <row r="181" spans="1:9" x14ac:dyDescent="0.25">
      <c r="A181" s="29">
        <v>46026</v>
      </c>
      <c r="B181" s="47">
        <v>1</v>
      </c>
      <c r="C181" s="47">
        <v>7</v>
      </c>
      <c r="D181" s="47">
        <v>11</v>
      </c>
      <c r="E181" s="37">
        <v>19.504300000000001</v>
      </c>
      <c r="F1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1"/>
      <c r="H181"/>
      <c r="I181"/>
    </row>
    <row r="182" spans="1:9" x14ac:dyDescent="0.25">
      <c r="A182" s="29">
        <v>46026</v>
      </c>
      <c r="B182" s="47">
        <v>1</v>
      </c>
      <c r="C182" s="47">
        <v>7</v>
      </c>
      <c r="D182" s="47">
        <v>12</v>
      </c>
      <c r="E182" s="37">
        <v>18.5122</v>
      </c>
      <c r="F1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2"/>
      <c r="H182"/>
      <c r="I182"/>
    </row>
    <row r="183" spans="1:9" x14ac:dyDescent="0.25">
      <c r="A183" s="29">
        <v>46026</v>
      </c>
      <c r="B183" s="47">
        <v>1</v>
      </c>
      <c r="C183" s="47">
        <v>7</v>
      </c>
      <c r="D183" s="47">
        <v>13</v>
      </c>
      <c r="E183" s="37">
        <v>20.318000000000001</v>
      </c>
      <c r="F1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3"/>
      <c r="H183"/>
      <c r="I183"/>
    </row>
    <row r="184" spans="1:9" x14ac:dyDescent="0.25">
      <c r="A184" s="29">
        <v>46026</v>
      </c>
      <c r="B184" s="47">
        <v>1</v>
      </c>
      <c r="C184" s="47">
        <v>7</v>
      </c>
      <c r="D184" s="47">
        <v>14</v>
      </c>
      <c r="E184" s="37">
        <v>24.057600000000001</v>
      </c>
      <c r="F1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4"/>
      <c r="H184"/>
      <c r="I184"/>
    </row>
    <row r="185" spans="1:9" x14ac:dyDescent="0.25">
      <c r="A185" s="29">
        <v>46026</v>
      </c>
      <c r="B185" s="47">
        <v>1</v>
      </c>
      <c r="C185" s="47">
        <v>7</v>
      </c>
      <c r="D185" s="47">
        <v>15</v>
      </c>
      <c r="E185" s="37">
        <v>28.345800000000001</v>
      </c>
      <c r="F1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5"/>
      <c r="H185"/>
      <c r="I185"/>
    </row>
    <row r="186" spans="1:9" x14ac:dyDescent="0.25">
      <c r="A186" s="29">
        <v>46026</v>
      </c>
      <c r="B186" s="47">
        <v>1</v>
      </c>
      <c r="C186" s="47">
        <v>7</v>
      </c>
      <c r="D186" s="47">
        <v>16</v>
      </c>
      <c r="E186" s="37">
        <v>32.1721</v>
      </c>
      <c r="F1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6"/>
      <c r="H186"/>
      <c r="I186"/>
    </row>
    <row r="187" spans="1:9" x14ac:dyDescent="0.25">
      <c r="A187" s="29">
        <v>46026</v>
      </c>
      <c r="B187" s="47">
        <v>1</v>
      </c>
      <c r="C187" s="47">
        <v>7</v>
      </c>
      <c r="D187" s="47">
        <v>17</v>
      </c>
      <c r="E187" s="37">
        <v>33.327300000000001</v>
      </c>
      <c r="F1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7"/>
      <c r="H187"/>
      <c r="I187"/>
    </row>
    <row r="188" spans="1:9" x14ac:dyDescent="0.25">
      <c r="A188" s="29">
        <v>46026</v>
      </c>
      <c r="B188" s="47">
        <v>1</v>
      </c>
      <c r="C188" s="47">
        <v>7</v>
      </c>
      <c r="D188" s="47">
        <v>18</v>
      </c>
      <c r="E188" s="37">
        <v>29.3996</v>
      </c>
      <c r="F1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8"/>
      <c r="H188"/>
      <c r="I188"/>
    </row>
    <row r="189" spans="1:9" x14ac:dyDescent="0.25">
      <c r="A189" s="29">
        <v>46026</v>
      </c>
      <c r="B189" s="47">
        <v>1</v>
      </c>
      <c r="C189" s="47">
        <v>7</v>
      </c>
      <c r="D189" s="47">
        <v>19</v>
      </c>
      <c r="E189" s="37">
        <v>28.704699999999999</v>
      </c>
      <c r="F1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9"/>
      <c r="H189"/>
      <c r="I189"/>
    </row>
    <row r="190" spans="1:9" x14ac:dyDescent="0.25">
      <c r="A190" s="29">
        <v>46026</v>
      </c>
      <c r="B190" s="47">
        <v>1</v>
      </c>
      <c r="C190" s="47">
        <v>7</v>
      </c>
      <c r="D190" s="47">
        <v>20</v>
      </c>
      <c r="E190" s="37">
        <v>28.9999</v>
      </c>
      <c r="F1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0"/>
      <c r="H190"/>
      <c r="I190"/>
    </row>
    <row r="191" spans="1:9" x14ac:dyDescent="0.25">
      <c r="A191" s="29">
        <v>46026</v>
      </c>
      <c r="B191" s="47">
        <v>1</v>
      </c>
      <c r="C191" s="47">
        <v>7</v>
      </c>
      <c r="D191" s="47">
        <v>21</v>
      </c>
      <c r="E191" s="37">
        <v>23.8142</v>
      </c>
      <c r="F1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1"/>
      <c r="H191"/>
      <c r="I191"/>
    </row>
    <row r="192" spans="1:9" x14ac:dyDescent="0.25">
      <c r="A192" s="29">
        <v>46026</v>
      </c>
      <c r="B192" s="47">
        <v>1</v>
      </c>
      <c r="C192" s="47">
        <v>7</v>
      </c>
      <c r="D192" s="47">
        <v>22</v>
      </c>
      <c r="E192" s="37">
        <v>25.566099999999999</v>
      </c>
      <c r="F1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2"/>
      <c r="H192"/>
      <c r="I192"/>
    </row>
    <row r="193" spans="1:9" x14ac:dyDescent="0.25">
      <c r="A193" s="29">
        <v>46026</v>
      </c>
      <c r="B193" s="47">
        <v>1</v>
      </c>
      <c r="C193" s="47">
        <v>7</v>
      </c>
      <c r="D193" s="47">
        <v>23</v>
      </c>
      <c r="E193" s="37">
        <v>21.5351</v>
      </c>
      <c r="F1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3"/>
      <c r="H193"/>
      <c r="I193"/>
    </row>
    <row r="194" spans="1:9" x14ac:dyDescent="0.25">
      <c r="A194" s="29">
        <v>46026</v>
      </c>
      <c r="B194" s="47">
        <v>1</v>
      </c>
      <c r="C194" s="47">
        <v>7</v>
      </c>
      <c r="D194" s="47">
        <v>24</v>
      </c>
      <c r="E194" s="37">
        <v>19.132000000000001</v>
      </c>
      <c r="F1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4"/>
      <c r="H194"/>
      <c r="I194"/>
    </row>
    <row r="195" spans="1:9" x14ac:dyDescent="0.25">
      <c r="A195" s="29">
        <v>46027</v>
      </c>
      <c r="B195" s="47">
        <v>1</v>
      </c>
      <c r="C195" s="47">
        <v>1</v>
      </c>
      <c r="D195" s="47">
        <v>1</v>
      </c>
      <c r="E195" s="37">
        <v>21.812000000000001</v>
      </c>
      <c r="F1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5"/>
      <c r="H195"/>
      <c r="I195"/>
    </row>
    <row r="196" spans="1:9" x14ac:dyDescent="0.25">
      <c r="A196" s="29">
        <v>46027</v>
      </c>
      <c r="B196" s="47">
        <v>1</v>
      </c>
      <c r="C196" s="47">
        <v>1</v>
      </c>
      <c r="D196" s="47">
        <v>2</v>
      </c>
      <c r="E196" s="37">
        <v>22.8842</v>
      </c>
      <c r="F1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6"/>
      <c r="H196"/>
      <c r="I196"/>
    </row>
    <row r="197" spans="1:9" x14ac:dyDescent="0.25">
      <c r="A197" s="29">
        <v>46027</v>
      </c>
      <c r="B197" s="47">
        <v>1</v>
      </c>
      <c r="C197" s="47">
        <v>1</v>
      </c>
      <c r="D197" s="47">
        <v>3</v>
      </c>
      <c r="E197" s="37">
        <v>23.250800000000002</v>
      </c>
      <c r="F1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7"/>
      <c r="H197"/>
      <c r="I197"/>
    </row>
    <row r="198" spans="1:9" x14ac:dyDescent="0.25">
      <c r="A198" s="29">
        <v>46027</v>
      </c>
      <c r="B198" s="47">
        <v>1</v>
      </c>
      <c r="C198" s="47">
        <v>1</v>
      </c>
      <c r="D198" s="47">
        <v>4</v>
      </c>
      <c r="E198" s="37">
        <v>22.427600000000002</v>
      </c>
      <c r="F1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8"/>
      <c r="H198"/>
      <c r="I198"/>
    </row>
    <row r="199" spans="1:9" x14ac:dyDescent="0.25">
      <c r="A199" s="29">
        <v>46027</v>
      </c>
      <c r="B199" s="47">
        <v>1</v>
      </c>
      <c r="C199" s="47">
        <v>1</v>
      </c>
      <c r="D199" s="47">
        <v>5</v>
      </c>
      <c r="E199" s="37">
        <v>19.790600000000001</v>
      </c>
      <c r="F1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9"/>
      <c r="H199"/>
      <c r="I199"/>
    </row>
    <row r="200" spans="1:9" x14ac:dyDescent="0.25">
      <c r="A200" s="29">
        <v>46027</v>
      </c>
      <c r="B200" s="47">
        <v>1</v>
      </c>
      <c r="C200" s="47">
        <v>1</v>
      </c>
      <c r="D200" s="47">
        <v>6</v>
      </c>
      <c r="E200" s="37">
        <v>21.688600000000001</v>
      </c>
      <c r="F2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0"/>
      <c r="H200"/>
      <c r="I200"/>
    </row>
    <row r="201" spans="1:9" x14ac:dyDescent="0.25">
      <c r="A201" s="29">
        <v>46027</v>
      </c>
      <c r="B201" s="47">
        <v>1</v>
      </c>
      <c r="C201" s="47">
        <v>1</v>
      </c>
      <c r="D201" s="47">
        <v>7</v>
      </c>
      <c r="E201" s="37">
        <v>31.535699999999999</v>
      </c>
      <c r="F2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1"/>
      <c r="H201"/>
      <c r="I201"/>
    </row>
    <row r="202" spans="1:9" x14ac:dyDescent="0.25">
      <c r="A202" s="29">
        <v>46027</v>
      </c>
      <c r="B202" s="47">
        <v>1</v>
      </c>
      <c r="C202" s="47">
        <v>1</v>
      </c>
      <c r="D202" s="47">
        <v>8</v>
      </c>
      <c r="E202" s="37">
        <v>18.767800000000001</v>
      </c>
      <c r="F2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2"/>
      <c r="H202"/>
      <c r="I202"/>
    </row>
    <row r="203" spans="1:9" x14ac:dyDescent="0.25">
      <c r="A203" s="29">
        <v>46027</v>
      </c>
      <c r="B203" s="47">
        <v>1</v>
      </c>
      <c r="C203" s="47">
        <v>1</v>
      </c>
      <c r="D203" s="47">
        <v>9</v>
      </c>
      <c r="E203" s="37">
        <v>15.888199999999999</v>
      </c>
      <c r="F2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3"/>
      <c r="H203"/>
      <c r="I203"/>
    </row>
    <row r="204" spans="1:9" x14ac:dyDescent="0.25">
      <c r="A204" s="29">
        <v>46027</v>
      </c>
      <c r="B204" s="47">
        <v>1</v>
      </c>
      <c r="C204" s="47">
        <v>1</v>
      </c>
      <c r="D204" s="47">
        <v>10</v>
      </c>
      <c r="E204" s="37">
        <v>14.756500000000001</v>
      </c>
      <c r="F2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4"/>
      <c r="H204"/>
      <c r="I204"/>
    </row>
    <row r="205" spans="1:9" x14ac:dyDescent="0.25">
      <c r="A205" s="29">
        <v>46027</v>
      </c>
      <c r="B205" s="47">
        <v>1</v>
      </c>
      <c r="C205" s="47">
        <v>1</v>
      </c>
      <c r="D205" s="47">
        <v>11</v>
      </c>
      <c r="E205" s="37">
        <v>6.1753999999999998</v>
      </c>
      <c r="F2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5"/>
      <c r="H205"/>
      <c r="I205"/>
    </row>
    <row r="206" spans="1:9" x14ac:dyDescent="0.25">
      <c r="A206" s="29">
        <v>46027</v>
      </c>
      <c r="B206" s="47">
        <v>1</v>
      </c>
      <c r="C206" s="47">
        <v>1</v>
      </c>
      <c r="D206" s="47">
        <v>12</v>
      </c>
      <c r="E206" s="37">
        <v>0.73280000000000001</v>
      </c>
      <c r="F2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6"/>
      <c r="H206"/>
      <c r="I206"/>
    </row>
    <row r="207" spans="1:9" x14ac:dyDescent="0.25">
      <c r="A207" s="29">
        <v>46027</v>
      </c>
      <c r="B207" s="47">
        <v>1</v>
      </c>
      <c r="C207" s="47">
        <v>1</v>
      </c>
      <c r="D207" s="47">
        <v>13</v>
      </c>
      <c r="E207" s="37">
        <v>7.4631999999999996</v>
      </c>
      <c r="F2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7"/>
      <c r="H207"/>
      <c r="I207"/>
    </row>
    <row r="208" spans="1:9" x14ac:dyDescent="0.25">
      <c r="A208" s="29">
        <v>46027</v>
      </c>
      <c r="B208" s="47">
        <v>1</v>
      </c>
      <c r="C208" s="47">
        <v>1</v>
      </c>
      <c r="D208" s="47">
        <v>14</v>
      </c>
      <c r="E208" s="37">
        <v>3.9552</v>
      </c>
      <c r="F2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8"/>
      <c r="H208"/>
      <c r="I208"/>
    </row>
    <row r="209" spans="1:9" x14ac:dyDescent="0.25">
      <c r="A209" s="29">
        <v>46027</v>
      </c>
      <c r="B209" s="47">
        <v>1</v>
      </c>
      <c r="C209" s="47">
        <v>1</v>
      </c>
      <c r="D209" s="47">
        <v>15</v>
      </c>
      <c r="E209" s="37">
        <v>-1.9638</v>
      </c>
      <c r="F2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9"/>
      <c r="H209"/>
      <c r="I209"/>
    </row>
    <row r="210" spans="1:9" x14ac:dyDescent="0.25">
      <c r="A210" s="29">
        <v>46027</v>
      </c>
      <c r="B210" s="47">
        <v>1</v>
      </c>
      <c r="C210" s="47">
        <v>1</v>
      </c>
      <c r="D210" s="47">
        <v>16</v>
      </c>
      <c r="E210" s="37">
        <v>6.3472</v>
      </c>
      <c r="F2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0"/>
      <c r="H210"/>
      <c r="I210"/>
    </row>
    <row r="211" spans="1:9" x14ac:dyDescent="0.25">
      <c r="A211" s="29">
        <v>46027</v>
      </c>
      <c r="B211" s="47">
        <v>1</v>
      </c>
      <c r="C211" s="47">
        <v>1</v>
      </c>
      <c r="D211" s="47">
        <v>17</v>
      </c>
      <c r="E211" s="37">
        <v>30.188199999999998</v>
      </c>
      <c r="F2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1"/>
      <c r="H211"/>
      <c r="I211"/>
    </row>
    <row r="212" spans="1:9" x14ac:dyDescent="0.25">
      <c r="A212" s="29">
        <v>46027</v>
      </c>
      <c r="B212" s="47">
        <v>1</v>
      </c>
      <c r="C212" s="47">
        <v>1</v>
      </c>
      <c r="D212" s="47">
        <v>18</v>
      </c>
      <c r="E212" s="37">
        <v>28.511600000000001</v>
      </c>
      <c r="F2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2"/>
      <c r="H212"/>
      <c r="I212"/>
    </row>
    <row r="213" spans="1:9" x14ac:dyDescent="0.25">
      <c r="A213" s="29">
        <v>46027</v>
      </c>
      <c r="B213" s="47">
        <v>1</v>
      </c>
      <c r="C213" s="47">
        <v>1</v>
      </c>
      <c r="D213" s="47">
        <v>19</v>
      </c>
      <c r="E213" s="37">
        <v>28.1248</v>
      </c>
      <c r="F2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3"/>
      <c r="H213"/>
      <c r="I213"/>
    </row>
    <row r="214" spans="1:9" x14ac:dyDescent="0.25">
      <c r="A214" s="29">
        <v>46027</v>
      </c>
      <c r="B214" s="47">
        <v>1</v>
      </c>
      <c r="C214" s="47">
        <v>1</v>
      </c>
      <c r="D214" s="47">
        <v>20</v>
      </c>
      <c r="E214" s="37">
        <v>26.5474</v>
      </c>
      <c r="F2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4"/>
      <c r="H214"/>
      <c r="I214"/>
    </row>
    <row r="215" spans="1:9" x14ac:dyDescent="0.25">
      <c r="A215" s="29">
        <v>46027</v>
      </c>
      <c r="B215" s="47">
        <v>1</v>
      </c>
      <c r="C215" s="47">
        <v>1</v>
      </c>
      <c r="D215" s="47">
        <v>21</v>
      </c>
      <c r="E215" s="37">
        <v>25.042899999999999</v>
      </c>
      <c r="F2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5"/>
      <c r="H215"/>
      <c r="I215"/>
    </row>
    <row r="216" spans="1:9" x14ac:dyDescent="0.25">
      <c r="A216" s="29">
        <v>46027</v>
      </c>
      <c r="B216" s="47">
        <v>1</v>
      </c>
      <c r="C216" s="47">
        <v>1</v>
      </c>
      <c r="D216" s="47">
        <v>22</v>
      </c>
      <c r="E216" s="37">
        <v>22.140899999999998</v>
      </c>
      <c r="F2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6"/>
      <c r="H216"/>
      <c r="I216"/>
    </row>
    <row r="217" spans="1:9" x14ac:dyDescent="0.25">
      <c r="A217" s="29">
        <v>46027</v>
      </c>
      <c r="B217" s="47">
        <v>1</v>
      </c>
      <c r="C217" s="47">
        <v>1</v>
      </c>
      <c r="D217" s="47">
        <v>23</v>
      </c>
      <c r="E217" s="37">
        <v>18.285900000000002</v>
      </c>
      <c r="F2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7"/>
      <c r="H217"/>
      <c r="I217"/>
    </row>
    <row r="218" spans="1:9" x14ac:dyDescent="0.25">
      <c r="A218" s="29">
        <v>46027</v>
      </c>
      <c r="B218" s="47">
        <v>1</v>
      </c>
      <c r="C218" s="47">
        <v>1</v>
      </c>
      <c r="D218" s="47">
        <v>24</v>
      </c>
      <c r="E218" s="37">
        <v>16.9419</v>
      </c>
      <c r="F2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8"/>
      <c r="H218"/>
      <c r="I218"/>
    </row>
    <row r="219" spans="1:9" x14ac:dyDescent="0.25">
      <c r="A219" s="29">
        <v>46028</v>
      </c>
      <c r="B219" s="47">
        <v>1</v>
      </c>
      <c r="C219" s="47">
        <v>2</v>
      </c>
      <c r="D219" s="47">
        <v>1</v>
      </c>
      <c r="E219" s="37">
        <v>16.296399999999998</v>
      </c>
      <c r="F2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9"/>
      <c r="H219"/>
      <c r="I219"/>
    </row>
    <row r="220" spans="1:9" x14ac:dyDescent="0.25">
      <c r="A220" s="29">
        <v>46028</v>
      </c>
      <c r="B220" s="47">
        <v>1</v>
      </c>
      <c r="C220" s="47">
        <v>2</v>
      </c>
      <c r="D220" s="47">
        <v>2</v>
      </c>
      <c r="E220" s="37">
        <v>15.9857</v>
      </c>
      <c r="F2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0"/>
      <c r="H220"/>
      <c r="I220"/>
    </row>
    <row r="221" spans="1:9" x14ac:dyDescent="0.25">
      <c r="A221" s="29">
        <v>46028</v>
      </c>
      <c r="B221" s="47">
        <v>1</v>
      </c>
      <c r="C221" s="47">
        <v>2</v>
      </c>
      <c r="D221" s="47">
        <v>3</v>
      </c>
      <c r="E221" s="37">
        <v>15.667899999999999</v>
      </c>
      <c r="F2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1"/>
      <c r="H221"/>
      <c r="I221"/>
    </row>
    <row r="222" spans="1:9" x14ac:dyDescent="0.25">
      <c r="A222" s="29">
        <v>46028</v>
      </c>
      <c r="B222" s="47">
        <v>1</v>
      </c>
      <c r="C222" s="47">
        <v>2</v>
      </c>
      <c r="D222" s="47">
        <v>4</v>
      </c>
      <c r="E222" s="37">
        <v>16.242000000000001</v>
      </c>
      <c r="F2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2"/>
      <c r="H222"/>
      <c r="I222"/>
    </row>
    <row r="223" spans="1:9" x14ac:dyDescent="0.25">
      <c r="A223" s="29">
        <v>46028</v>
      </c>
      <c r="B223" s="47">
        <v>1</v>
      </c>
      <c r="C223" s="47">
        <v>2</v>
      </c>
      <c r="D223" s="47">
        <v>5</v>
      </c>
      <c r="E223" s="37">
        <v>18.527200000000001</v>
      </c>
      <c r="F2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3"/>
      <c r="H223"/>
      <c r="I223"/>
    </row>
    <row r="224" spans="1:9" x14ac:dyDescent="0.25">
      <c r="A224" s="29">
        <v>46028</v>
      </c>
      <c r="B224" s="47">
        <v>1</v>
      </c>
      <c r="C224" s="47">
        <v>2</v>
      </c>
      <c r="D224" s="47">
        <v>6</v>
      </c>
      <c r="E224" s="37">
        <v>21.970800000000001</v>
      </c>
      <c r="F2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4"/>
      <c r="H224"/>
      <c r="I224"/>
    </row>
    <row r="225" spans="1:9" x14ac:dyDescent="0.25">
      <c r="A225" s="29">
        <v>46028</v>
      </c>
      <c r="B225" s="47">
        <v>1</v>
      </c>
      <c r="C225" s="47">
        <v>2</v>
      </c>
      <c r="D225" s="47">
        <v>7</v>
      </c>
      <c r="E225" s="37">
        <v>29.834299999999999</v>
      </c>
      <c r="F2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5"/>
      <c r="H225"/>
      <c r="I225"/>
    </row>
    <row r="226" spans="1:9" x14ac:dyDescent="0.25">
      <c r="A226" s="29">
        <v>46028</v>
      </c>
      <c r="B226" s="47">
        <v>1</v>
      </c>
      <c r="C226" s="47">
        <v>2</v>
      </c>
      <c r="D226" s="47">
        <v>8</v>
      </c>
      <c r="E226" s="37">
        <v>26.623999999999999</v>
      </c>
      <c r="F2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6"/>
      <c r="H226"/>
      <c r="I226"/>
    </row>
    <row r="227" spans="1:9" x14ac:dyDescent="0.25">
      <c r="A227" s="29">
        <v>46028</v>
      </c>
      <c r="B227" s="47">
        <v>1</v>
      </c>
      <c r="C227" s="47">
        <v>2</v>
      </c>
      <c r="D227" s="47">
        <v>9</v>
      </c>
      <c r="E227" s="37">
        <v>18.922999999999998</v>
      </c>
      <c r="F2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7"/>
      <c r="H227"/>
      <c r="I227"/>
    </row>
    <row r="228" spans="1:9" x14ac:dyDescent="0.25">
      <c r="A228" s="29">
        <v>46028</v>
      </c>
      <c r="B228" s="47">
        <v>1</v>
      </c>
      <c r="C228" s="47">
        <v>2</v>
      </c>
      <c r="D228" s="47">
        <v>10</v>
      </c>
      <c r="E228" s="37">
        <v>19.116</v>
      </c>
      <c r="F2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8"/>
      <c r="H228"/>
      <c r="I228"/>
    </row>
    <row r="229" spans="1:9" x14ac:dyDescent="0.25">
      <c r="A229" s="29">
        <v>46028</v>
      </c>
      <c r="B229" s="47">
        <v>1</v>
      </c>
      <c r="C229" s="47">
        <v>2</v>
      </c>
      <c r="D229" s="47">
        <v>11</v>
      </c>
      <c r="E229" s="37">
        <v>19.615600000000001</v>
      </c>
      <c r="F2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9"/>
      <c r="H229"/>
      <c r="I229"/>
    </row>
    <row r="230" spans="1:9" x14ac:dyDescent="0.25">
      <c r="A230" s="29">
        <v>46028</v>
      </c>
      <c r="B230" s="47">
        <v>1</v>
      </c>
      <c r="C230" s="47">
        <v>2</v>
      </c>
      <c r="D230" s="47">
        <v>12</v>
      </c>
      <c r="E230" s="37">
        <v>20.9452</v>
      </c>
      <c r="F2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0"/>
      <c r="H230"/>
      <c r="I230"/>
    </row>
    <row r="231" spans="1:9" x14ac:dyDescent="0.25">
      <c r="A231" s="29">
        <v>46028</v>
      </c>
      <c r="B231" s="47">
        <v>1</v>
      </c>
      <c r="C231" s="47">
        <v>2</v>
      </c>
      <c r="D231" s="47">
        <v>13</v>
      </c>
      <c r="E231" s="37">
        <v>22.210699999999999</v>
      </c>
      <c r="F2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1"/>
      <c r="H231"/>
      <c r="I231"/>
    </row>
    <row r="232" spans="1:9" x14ac:dyDescent="0.25">
      <c r="A232" s="29">
        <v>46028</v>
      </c>
      <c r="B232" s="47">
        <v>1</v>
      </c>
      <c r="C232" s="47">
        <v>2</v>
      </c>
      <c r="D232" s="47">
        <v>14</v>
      </c>
      <c r="E232" s="37">
        <v>12.803800000000001</v>
      </c>
      <c r="F2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2"/>
      <c r="H232"/>
      <c r="I232"/>
    </row>
    <row r="233" spans="1:9" x14ac:dyDescent="0.25">
      <c r="A233" s="29">
        <v>46028</v>
      </c>
      <c r="B233" s="47">
        <v>1</v>
      </c>
      <c r="C233" s="47">
        <v>2</v>
      </c>
      <c r="D233" s="47">
        <v>15</v>
      </c>
      <c r="E233" s="37">
        <v>8.3725000000000005</v>
      </c>
      <c r="F2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3"/>
      <c r="H233"/>
      <c r="I233"/>
    </row>
    <row r="234" spans="1:9" x14ac:dyDescent="0.25">
      <c r="A234" s="29">
        <v>46028</v>
      </c>
      <c r="B234" s="47">
        <v>1</v>
      </c>
      <c r="C234" s="47">
        <v>2</v>
      </c>
      <c r="D234" s="47">
        <v>16</v>
      </c>
      <c r="E234" s="37">
        <v>7.0377000000000001</v>
      </c>
      <c r="F2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4"/>
      <c r="H234"/>
      <c r="I234"/>
    </row>
    <row r="235" spans="1:9" x14ac:dyDescent="0.25">
      <c r="A235" s="29">
        <v>46028</v>
      </c>
      <c r="B235" s="47">
        <v>1</v>
      </c>
      <c r="C235" s="47">
        <v>2</v>
      </c>
      <c r="D235" s="47">
        <v>17</v>
      </c>
      <c r="E235" s="37">
        <v>24.872</v>
      </c>
      <c r="F2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5"/>
      <c r="H235"/>
      <c r="I235"/>
    </row>
    <row r="236" spans="1:9" x14ac:dyDescent="0.25">
      <c r="A236" s="29">
        <v>46028</v>
      </c>
      <c r="B236" s="47">
        <v>1</v>
      </c>
      <c r="C236" s="47">
        <v>2</v>
      </c>
      <c r="D236" s="47">
        <v>18</v>
      </c>
      <c r="E236" s="37">
        <v>21.331700000000001</v>
      </c>
      <c r="F2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6"/>
      <c r="H236"/>
      <c r="I236"/>
    </row>
    <row r="237" spans="1:9" x14ac:dyDescent="0.25">
      <c r="A237" s="29">
        <v>46028</v>
      </c>
      <c r="B237" s="47">
        <v>1</v>
      </c>
      <c r="C237" s="47">
        <v>2</v>
      </c>
      <c r="D237" s="47">
        <v>19</v>
      </c>
      <c r="E237" s="37">
        <v>20.7226</v>
      </c>
      <c r="F2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7"/>
      <c r="H237"/>
      <c r="I237"/>
    </row>
    <row r="238" spans="1:9" x14ac:dyDescent="0.25">
      <c r="A238" s="29">
        <v>46028</v>
      </c>
      <c r="B238" s="47">
        <v>1</v>
      </c>
      <c r="C238" s="47">
        <v>2</v>
      </c>
      <c r="D238" s="47">
        <v>20</v>
      </c>
      <c r="E238" s="37">
        <v>19.977699999999999</v>
      </c>
      <c r="F2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8"/>
      <c r="H238"/>
      <c r="I238"/>
    </row>
    <row r="239" spans="1:9" x14ac:dyDescent="0.25">
      <c r="A239" s="29">
        <v>46028</v>
      </c>
      <c r="B239" s="47">
        <v>1</v>
      </c>
      <c r="C239" s="47">
        <v>2</v>
      </c>
      <c r="D239" s="47">
        <v>21</v>
      </c>
      <c r="E239" s="37">
        <v>23.537700000000001</v>
      </c>
      <c r="F2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9"/>
      <c r="H239"/>
      <c r="I239"/>
    </row>
    <row r="240" spans="1:9" x14ac:dyDescent="0.25">
      <c r="A240" s="29">
        <v>46028</v>
      </c>
      <c r="B240" s="47">
        <v>1</v>
      </c>
      <c r="C240" s="47">
        <v>2</v>
      </c>
      <c r="D240" s="47">
        <v>22</v>
      </c>
      <c r="E240" s="37">
        <v>18.5623</v>
      </c>
      <c r="F2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0"/>
      <c r="H240"/>
      <c r="I240"/>
    </row>
    <row r="241" spans="1:9" x14ac:dyDescent="0.25">
      <c r="A241" s="29">
        <v>46028</v>
      </c>
      <c r="B241" s="47">
        <v>1</v>
      </c>
      <c r="C241" s="47">
        <v>2</v>
      </c>
      <c r="D241" s="47">
        <v>23</v>
      </c>
      <c r="E241" s="37">
        <v>16.347000000000001</v>
      </c>
      <c r="F2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1"/>
      <c r="H241"/>
      <c r="I241"/>
    </row>
    <row r="242" spans="1:9" x14ac:dyDescent="0.25">
      <c r="A242" s="29">
        <v>46028</v>
      </c>
      <c r="B242" s="47">
        <v>1</v>
      </c>
      <c r="C242" s="47">
        <v>2</v>
      </c>
      <c r="D242" s="47">
        <v>24</v>
      </c>
      <c r="E242" s="37">
        <v>16.7468</v>
      </c>
      <c r="F2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2"/>
      <c r="H242"/>
      <c r="I242"/>
    </row>
    <row r="243" spans="1:9" x14ac:dyDescent="0.25">
      <c r="A243" s="29">
        <v>46029</v>
      </c>
      <c r="B243" s="47">
        <v>1</v>
      </c>
      <c r="C243" s="47">
        <v>3</v>
      </c>
      <c r="D243" s="47">
        <v>1</v>
      </c>
      <c r="E243" s="37">
        <v>14.7432</v>
      </c>
      <c r="F2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3"/>
      <c r="H243"/>
      <c r="I243"/>
    </row>
    <row r="244" spans="1:9" x14ac:dyDescent="0.25">
      <c r="A244" s="29">
        <v>46029</v>
      </c>
      <c r="B244" s="47">
        <v>1</v>
      </c>
      <c r="C244" s="47">
        <v>3</v>
      </c>
      <c r="D244" s="47">
        <v>2</v>
      </c>
      <c r="E244" s="37">
        <v>13.901199999999999</v>
      </c>
      <c r="F2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4"/>
      <c r="H244"/>
      <c r="I244"/>
    </row>
    <row r="245" spans="1:9" x14ac:dyDescent="0.25">
      <c r="A245" s="29">
        <v>46029</v>
      </c>
      <c r="B245" s="47">
        <v>1</v>
      </c>
      <c r="C245" s="47">
        <v>3</v>
      </c>
      <c r="D245" s="47">
        <v>3</v>
      </c>
      <c r="E245" s="37">
        <v>13.3706</v>
      </c>
      <c r="F2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5"/>
      <c r="H245"/>
      <c r="I245"/>
    </row>
    <row r="246" spans="1:9" x14ac:dyDescent="0.25">
      <c r="A246" s="29">
        <v>46029</v>
      </c>
      <c r="B246" s="47">
        <v>1</v>
      </c>
      <c r="C246" s="47">
        <v>3</v>
      </c>
      <c r="D246" s="47">
        <v>4</v>
      </c>
      <c r="E246" s="37">
        <v>13.504</v>
      </c>
      <c r="F2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6"/>
      <c r="H246"/>
      <c r="I246"/>
    </row>
    <row r="247" spans="1:9" x14ac:dyDescent="0.25">
      <c r="A247" s="29">
        <v>46029</v>
      </c>
      <c r="B247" s="47">
        <v>1</v>
      </c>
      <c r="C247" s="47">
        <v>3</v>
      </c>
      <c r="D247" s="47">
        <v>5</v>
      </c>
      <c r="E247" s="37">
        <v>14.7561</v>
      </c>
      <c r="F2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7"/>
      <c r="H247"/>
      <c r="I247"/>
    </row>
    <row r="248" spans="1:9" x14ac:dyDescent="0.25">
      <c r="A248" s="29">
        <v>46029</v>
      </c>
      <c r="B248" s="47">
        <v>1</v>
      </c>
      <c r="C248" s="47">
        <v>3</v>
      </c>
      <c r="D248" s="47">
        <v>6</v>
      </c>
      <c r="E248" s="37">
        <v>19.725100000000001</v>
      </c>
      <c r="F2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8"/>
      <c r="H248"/>
      <c r="I248"/>
    </row>
    <row r="249" spans="1:9" x14ac:dyDescent="0.25">
      <c r="A249" s="29">
        <v>46029</v>
      </c>
      <c r="B249" s="47">
        <v>1</v>
      </c>
      <c r="C249" s="47">
        <v>3</v>
      </c>
      <c r="D249" s="47">
        <v>7</v>
      </c>
      <c r="E249" s="37">
        <v>28.851800000000001</v>
      </c>
      <c r="F2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9"/>
      <c r="H249"/>
      <c r="I249"/>
    </row>
    <row r="250" spans="1:9" x14ac:dyDescent="0.25">
      <c r="A250" s="29">
        <v>46029</v>
      </c>
      <c r="B250" s="47">
        <v>1</v>
      </c>
      <c r="C250" s="47">
        <v>3</v>
      </c>
      <c r="D250" s="47">
        <v>8</v>
      </c>
      <c r="E250" s="37">
        <v>21.311</v>
      </c>
      <c r="F2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0"/>
      <c r="H250"/>
      <c r="I250"/>
    </row>
    <row r="251" spans="1:9" x14ac:dyDescent="0.25">
      <c r="A251" s="29">
        <v>46029</v>
      </c>
      <c r="B251" s="47">
        <v>1</v>
      </c>
      <c r="C251" s="47">
        <v>3</v>
      </c>
      <c r="D251" s="47">
        <v>9</v>
      </c>
      <c r="E251" s="37">
        <v>26.988700000000001</v>
      </c>
      <c r="F2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1"/>
      <c r="H251"/>
      <c r="I251"/>
    </row>
    <row r="252" spans="1:9" x14ac:dyDescent="0.25">
      <c r="A252" s="29">
        <v>46029</v>
      </c>
      <c r="B252" s="47">
        <v>1</v>
      </c>
      <c r="C252" s="47">
        <v>3</v>
      </c>
      <c r="D252" s="47">
        <v>10</v>
      </c>
      <c r="E252" s="37">
        <v>26.229900000000001</v>
      </c>
      <c r="F2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2"/>
      <c r="H252"/>
      <c r="I252"/>
    </row>
    <row r="253" spans="1:9" x14ac:dyDescent="0.25">
      <c r="A253" s="29">
        <v>46029</v>
      </c>
      <c r="B253" s="47">
        <v>1</v>
      </c>
      <c r="C253" s="47">
        <v>3</v>
      </c>
      <c r="D253" s="47">
        <v>11</v>
      </c>
      <c r="E253" s="37">
        <v>16.548200000000001</v>
      </c>
      <c r="F2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3"/>
      <c r="H253"/>
      <c r="I253"/>
    </row>
    <row r="254" spans="1:9" x14ac:dyDescent="0.25">
      <c r="A254" s="29">
        <v>46029</v>
      </c>
      <c r="B254" s="47">
        <v>1</v>
      </c>
      <c r="C254" s="47">
        <v>3</v>
      </c>
      <c r="D254" s="47">
        <v>12</v>
      </c>
      <c r="E254" s="37">
        <v>29.636900000000001</v>
      </c>
      <c r="F2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4"/>
      <c r="H254"/>
      <c r="I254"/>
    </row>
    <row r="255" spans="1:9" x14ac:dyDescent="0.25">
      <c r="A255" s="29">
        <v>46029</v>
      </c>
      <c r="B255" s="47">
        <v>1</v>
      </c>
      <c r="C255" s="47">
        <v>3</v>
      </c>
      <c r="D255" s="47">
        <v>13</v>
      </c>
      <c r="E255" s="37">
        <v>21.3507</v>
      </c>
      <c r="F2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5"/>
      <c r="H255"/>
      <c r="I255"/>
    </row>
    <row r="256" spans="1:9" x14ac:dyDescent="0.25">
      <c r="A256" s="29">
        <v>46029</v>
      </c>
      <c r="B256" s="47">
        <v>1</v>
      </c>
      <c r="C256" s="47">
        <v>3</v>
      </c>
      <c r="D256" s="47">
        <v>14</v>
      </c>
      <c r="E256" s="37">
        <v>23.520900000000001</v>
      </c>
      <c r="F2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6"/>
      <c r="H256"/>
      <c r="I256"/>
    </row>
    <row r="257" spans="1:9" x14ac:dyDescent="0.25">
      <c r="A257" s="29">
        <v>46029</v>
      </c>
      <c r="B257" s="47">
        <v>1</v>
      </c>
      <c r="C257" s="47">
        <v>3</v>
      </c>
      <c r="D257" s="47">
        <v>15</v>
      </c>
      <c r="E257" s="37">
        <v>24.945</v>
      </c>
      <c r="F2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7"/>
      <c r="H257"/>
      <c r="I257"/>
    </row>
    <row r="258" spans="1:9" x14ac:dyDescent="0.25">
      <c r="A258" s="29">
        <v>46029</v>
      </c>
      <c r="B258" s="47">
        <v>1</v>
      </c>
      <c r="C258" s="47">
        <v>3</v>
      </c>
      <c r="D258" s="47">
        <v>16</v>
      </c>
      <c r="E258" s="37">
        <v>25.1647</v>
      </c>
      <c r="F2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8"/>
      <c r="H258"/>
      <c r="I258"/>
    </row>
    <row r="259" spans="1:9" x14ac:dyDescent="0.25">
      <c r="A259" s="29">
        <v>46029</v>
      </c>
      <c r="B259" s="47">
        <v>1</v>
      </c>
      <c r="C259" s="47">
        <v>3</v>
      </c>
      <c r="D259" s="47">
        <v>17</v>
      </c>
      <c r="E259" s="37">
        <v>25.479500000000002</v>
      </c>
      <c r="F2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9"/>
      <c r="H259"/>
      <c r="I259"/>
    </row>
    <row r="260" spans="1:9" x14ac:dyDescent="0.25">
      <c r="A260" s="29">
        <v>46029</v>
      </c>
      <c r="B260" s="47">
        <v>1</v>
      </c>
      <c r="C260" s="47">
        <v>3</v>
      </c>
      <c r="D260" s="47">
        <v>18</v>
      </c>
      <c r="E260" s="37">
        <v>20.0962</v>
      </c>
      <c r="F2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0"/>
      <c r="H260"/>
      <c r="I260"/>
    </row>
    <row r="261" spans="1:9" x14ac:dyDescent="0.25">
      <c r="A261" s="29">
        <v>46029</v>
      </c>
      <c r="B261" s="47">
        <v>1</v>
      </c>
      <c r="C261" s="47">
        <v>3</v>
      </c>
      <c r="D261" s="47">
        <v>19</v>
      </c>
      <c r="E261" s="37">
        <v>21.935300000000002</v>
      </c>
      <c r="F2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1"/>
      <c r="H261"/>
      <c r="I261"/>
    </row>
    <row r="262" spans="1:9" x14ac:dyDescent="0.25">
      <c r="A262" s="29">
        <v>46029</v>
      </c>
      <c r="B262" s="47">
        <v>1</v>
      </c>
      <c r="C262" s="47">
        <v>3</v>
      </c>
      <c r="D262" s="47">
        <v>20</v>
      </c>
      <c r="E262" s="37">
        <v>25.1356</v>
      </c>
      <c r="F2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2"/>
      <c r="H262"/>
      <c r="I262"/>
    </row>
    <row r="263" spans="1:9" x14ac:dyDescent="0.25">
      <c r="A263" s="29">
        <v>46029</v>
      </c>
      <c r="B263" s="47">
        <v>1</v>
      </c>
      <c r="C263" s="47">
        <v>3</v>
      </c>
      <c r="D263" s="47">
        <v>21</v>
      </c>
      <c r="E263" s="37">
        <v>24.356000000000002</v>
      </c>
      <c r="F2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3"/>
      <c r="H263"/>
      <c r="I263"/>
    </row>
    <row r="264" spans="1:9" x14ac:dyDescent="0.25">
      <c r="A264" s="29">
        <v>46029</v>
      </c>
      <c r="B264" s="47">
        <v>1</v>
      </c>
      <c r="C264" s="47">
        <v>3</v>
      </c>
      <c r="D264" s="47">
        <v>22</v>
      </c>
      <c r="E264" s="37">
        <v>27.0992</v>
      </c>
      <c r="F2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4"/>
      <c r="H264"/>
      <c r="I264"/>
    </row>
    <row r="265" spans="1:9" x14ac:dyDescent="0.25">
      <c r="A265" s="29">
        <v>46029</v>
      </c>
      <c r="B265" s="47">
        <v>1</v>
      </c>
      <c r="C265" s="47">
        <v>3</v>
      </c>
      <c r="D265" s="47">
        <v>23</v>
      </c>
      <c r="E265" s="37">
        <v>22.379300000000001</v>
      </c>
      <c r="F2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5"/>
      <c r="H265"/>
      <c r="I265"/>
    </row>
    <row r="266" spans="1:9" x14ac:dyDescent="0.25">
      <c r="A266" s="29">
        <v>46029</v>
      </c>
      <c r="B266" s="47">
        <v>1</v>
      </c>
      <c r="C266" s="47">
        <v>3</v>
      </c>
      <c r="D266" s="47">
        <v>24</v>
      </c>
      <c r="E266" s="37">
        <v>25.854299999999999</v>
      </c>
      <c r="F2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6"/>
      <c r="H266"/>
      <c r="I266"/>
    </row>
    <row r="267" spans="1:9" x14ac:dyDescent="0.25">
      <c r="A267" s="29">
        <v>46030</v>
      </c>
      <c r="B267" s="47">
        <v>1</v>
      </c>
      <c r="C267" s="47">
        <v>4</v>
      </c>
      <c r="D267" s="47">
        <v>1</v>
      </c>
      <c r="E267" s="37">
        <v>29.712399999999999</v>
      </c>
      <c r="F2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7"/>
      <c r="H267"/>
      <c r="I267"/>
    </row>
    <row r="268" spans="1:9" x14ac:dyDescent="0.25">
      <c r="A268" s="29">
        <v>46030</v>
      </c>
      <c r="B268" s="47">
        <v>1</v>
      </c>
      <c r="C268" s="47">
        <v>4</v>
      </c>
      <c r="D268" s="47">
        <v>2</v>
      </c>
      <c r="E268" s="37">
        <v>21.410399999999999</v>
      </c>
      <c r="F2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8"/>
      <c r="H268"/>
      <c r="I268"/>
    </row>
    <row r="269" spans="1:9" x14ac:dyDescent="0.25">
      <c r="A269" s="29">
        <v>46030</v>
      </c>
      <c r="B269" s="47">
        <v>1</v>
      </c>
      <c r="C269" s="47">
        <v>4</v>
      </c>
      <c r="D269" s="47">
        <v>3</v>
      </c>
      <c r="E269" s="37">
        <v>22.818200000000001</v>
      </c>
      <c r="F2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9"/>
      <c r="H269"/>
      <c r="I269"/>
    </row>
    <row r="270" spans="1:9" x14ac:dyDescent="0.25">
      <c r="A270" s="29">
        <v>46030</v>
      </c>
      <c r="B270" s="47">
        <v>1</v>
      </c>
      <c r="C270" s="47">
        <v>4</v>
      </c>
      <c r="D270" s="47">
        <v>4</v>
      </c>
      <c r="E270" s="37">
        <v>8.5962999999999994</v>
      </c>
      <c r="F2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0"/>
      <c r="H270"/>
      <c r="I270"/>
    </row>
    <row r="271" spans="1:9" x14ac:dyDescent="0.25">
      <c r="A271" s="29">
        <v>46030</v>
      </c>
      <c r="B271" s="47">
        <v>1</v>
      </c>
      <c r="C271" s="47">
        <v>4</v>
      </c>
      <c r="D271" s="47">
        <v>5</v>
      </c>
      <c r="E271" s="37">
        <v>11.5533</v>
      </c>
      <c r="F2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1"/>
      <c r="H271"/>
      <c r="I271"/>
    </row>
    <row r="272" spans="1:9" x14ac:dyDescent="0.25">
      <c r="A272" s="29">
        <v>46030</v>
      </c>
      <c r="B272" s="47">
        <v>1</v>
      </c>
      <c r="C272" s="47">
        <v>4</v>
      </c>
      <c r="D272" s="47">
        <v>6</v>
      </c>
      <c r="E272" s="37">
        <v>16.1555</v>
      </c>
      <c r="F2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2"/>
      <c r="H272"/>
      <c r="I272"/>
    </row>
    <row r="273" spans="1:9" x14ac:dyDescent="0.25">
      <c r="A273" s="29">
        <v>46030</v>
      </c>
      <c r="B273" s="47">
        <v>1</v>
      </c>
      <c r="C273" s="47">
        <v>4</v>
      </c>
      <c r="D273" s="47">
        <v>7</v>
      </c>
      <c r="E273" s="37">
        <v>32.270699999999998</v>
      </c>
      <c r="F2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3"/>
      <c r="H273"/>
      <c r="I273"/>
    </row>
    <row r="274" spans="1:9" x14ac:dyDescent="0.25">
      <c r="A274" s="29">
        <v>46030</v>
      </c>
      <c r="B274" s="47">
        <v>1</v>
      </c>
      <c r="C274" s="47">
        <v>4</v>
      </c>
      <c r="D274" s="47">
        <v>8</v>
      </c>
      <c r="E274" s="37">
        <v>20.228300000000001</v>
      </c>
      <c r="F2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4"/>
      <c r="H274"/>
      <c r="I274"/>
    </row>
    <row r="275" spans="1:9" x14ac:dyDescent="0.25">
      <c r="A275" s="29">
        <v>46030</v>
      </c>
      <c r="B275" s="47">
        <v>1</v>
      </c>
      <c r="C275" s="47">
        <v>4</v>
      </c>
      <c r="D275" s="47">
        <v>9</v>
      </c>
      <c r="E275" s="37">
        <v>175.05080000000001</v>
      </c>
      <c r="F2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5"/>
      <c r="H275"/>
      <c r="I275"/>
    </row>
    <row r="276" spans="1:9" x14ac:dyDescent="0.25">
      <c r="A276" s="29">
        <v>46030</v>
      </c>
      <c r="B276" s="47">
        <v>1</v>
      </c>
      <c r="C276" s="47">
        <v>4</v>
      </c>
      <c r="D276" s="47">
        <v>10</v>
      </c>
      <c r="E276" s="37">
        <v>6.6210000000000004</v>
      </c>
      <c r="F2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6"/>
      <c r="H276"/>
      <c r="I276"/>
    </row>
    <row r="277" spans="1:9" x14ac:dyDescent="0.25">
      <c r="A277" s="29">
        <v>46030</v>
      </c>
      <c r="B277" s="47">
        <v>1</v>
      </c>
      <c r="C277" s="47">
        <v>4</v>
      </c>
      <c r="D277" s="47">
        <v>11</v>
      </c>
      <c r="E277" s="37">
        <v>13.425000000000001</v>
      </c>
      <c r="F2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7"/>
      <c r="H277"/>
      <c r="I277"/>
    </row>
    <row r="278" spans="1:9" x14ac:dyDescent="0.25">
      <c r="A278" s="29">
        <v>46030</v>
      </c>
      <c r="B278" s="47">
        <v>1</v>
      </c>
      <c r="C278" s="47">
        <v>4</v>
      </c>
      <c r="D278" s="47">
        <v>12</v>
      </c>
      <c r="E278" s="37">
        <v>13.8362</v>
      </c>
      <c r="F2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8"/>
      <c r="H278"/>
      <c r="I278"/>
    </row>
    <row r="279" spans="1:9" x14ac:dyDescent="0.25">
      <c r="A279" s="29">
        <v>46030</v>
      </c>
      <c r="B279" s="47">
        <v>1</v>
      </c>
      <c r="C279" s="47">
        <v>4</v>
      </c>
      <c r="D279" s="47">
        <v>13</v>
      </c>
      <c r="E279" s="37">
        <v>15.803100000000001</v>
      </c>
      <c r="F2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9"/>
      <c r="H279"/>
      <c r="I279"/>
    </row>
    <row r="280" spans="1:9" x14ac:dyDescent="0.25">
      <c r="A280" s="29">
        <v>46030</v>
      </c>
      <c r="B280" s="47">
        <v>1</v>
      </c>
      <c r="C280" s="47">
        <v>4</v>
      </c>
      <c r="D280" s="47">
        <v>14</v>
      </c>
      <c r="E280" s="37">
        <v>13.6837</v>
      </c>
      <c r="F2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0"/>
      <c r="H280"/>
      <c r="I280"/>
    </row>
    <row r="281" spans="1:9" x14ac:dyDescent="0.25">
      <c r="A281" s="29">
        <v>46030</v>
      </c>
      <c r="B281" s="47">
        <v>1</v>
      </c>
      <c r="C281" s="47">
        <v>4</v>
      </c>
      <c r="D281" s="47">
        <v>15</v>
      </c>
      <c r="E281" s="37">
        <v>0.87719999999999998</v>
      </c>
      <c r="F2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1"/>
      <c r="H281"/>
      <c r="I281"/>
    </row>
    <row r="282" spans="1:9" x14ac:dyDescent="0.25">
      <c r="A282" s="29">
        <v>46030</v>
      </c>
      <c r="B282" s="47">
        <v>1</v>
      </c>
      <c r="C282" s="47">
        <v>4</v>
      </c>
      <c r="D282" s="47">
        <v>16</v>
      </c>
      <c r="E282" s="37">
        <v>6.7949000000000002</v>
      </c>
      <c r="F2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2"/>
      <c r="H282"/>
      <c r="I282"/>
    </row>
    <row r="283" spans="1:9" x14ac:dyDescent="0.25">
      <c r="A283" s="29">
        <v>46030</v>
      </c>
      <c r="B283" s="47">
        <v>1</v>
      </c>
      <c r="C283" s="47">
        <v>4</v>
      </c>
      <c r="D283" s="47">
        <v>17</v>
      </c>
      <c r="E283" s="37">
        <v>28.2529</v>
      </c>
      <c r="F2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3"/>
      <c r="H283"/>
      <c r="I283"/>
    </row>
    <row r="284" spans="1:9" x14ac:dyDescent="0.25">
      <c r="A284" s="29">
        <v>46030</v>
      </c>
      <c r="B284" s="47">
        <v>1</v>
      </c>
      <c r="C284" s="47">
        <v>4</v>
      </c>
      <c r="D284" s="47">
        <v>18</v>
      </c>
      <c r="E284" s="37">
        <v>31.222200000000001</v>
      </c>
      <c r="F2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4"/>
      <c r="H284"/>
      <c r="I284"/>
    </row>
    <row r="285" spans="1:9" x14ac:dyDescent="0.25">
      <c r="A285" s="29">
        <v>46030</v>
      </c>
      <c r="B285" s="47">
        <v>1</v>
      </c>
      <c r="C285" s="47">
        <v>4</v>
      </c>
      <c r="D285" s="47">
        <v>19</v>
      </c>
      <c r="E285" s="37">
        <v>29.663499999999999</v>
      </c>
      <c r="F2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5"/>
      <c r="H285"/>
      <c r="I285"/>
    </row>
    <row r="286" spans="1:9" x14ac:dyDescent="0.25">
      <c r="A286" s="29">
        <v>46030</v>
      </c>
      <c r="B286" s="47">
        <v>1</v>
      </c>
      <c r="C286" s="47">
        <v>4</v>
      </c>
      <c r="D286" s="47">
        <v>20</v>
      </c>
      <c r="E286" s="37">
        <v>28.640799999999999</v>
      </c>
      <c r="F2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6"/>
      <c r="H286"/>
      <c r="I286"/>
    </row>
    <row r="287" spans="1:9" x14ac:dyDescent="0.25">
      <c r="A287" s="29">
        <v>46030</v>
      </c>
      <c r="B287" s="47">
        <v>1</v>
      </c>
      <c r="C287" s="47">
        <v>4</v>
      </c>
      <c r="D287" s="47">
        <v>21</v>
      </c>
      <c r="E287" s="37">
        <v>27.459099999999999</v>
      </c>
      <c r="F2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7"/>
      <c r="H287"/>
      <c r="I287"/>
    </row>
    <row r="288" spans="1:9" x14ac:dyDescent="0.25">
      <c r="A288" s="29">
        <v>46030</v>
      </c>
      <c r="B288" s="47">
        <v>1</v>
      </c>
      <c r="C288" s="47">
        <v>4</v>
      </c>
      <c r="D288" s="47">
        <v>22</v>
      </c>
      <c r="E288" s="37">
        <v>28.942900000000002</v>
      </c>
      <c r="F2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8"/>
      <c r="H288"/>
      <c r="I288"/>
    </row>
    <row r="289" spans="1:9" x14ac:dyDescent="0.25">
      <c r="A289" s="29">
        <v>46030</v>
      </c>
      <c r="B289" s="47">
        <v>1</v>
      </c>
      <c r="C289" s="47">
        <v>4</v>
      </c>
      <c r="D289" s="47">
        <v>23</v>
      </c>
      <c r="E289" s="37">
        <v>25.049199999999999</v>
      </c>
      <c r="F2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9"/>
      <c r="H289"/>
      <c r="I289"/>
    </row>
    <row r="290" spans="1:9" x14ac:dyDescent="0.25">
      <c r="A290" s="29">
        <v>46030</v>
      </c>
      <c r="B290" s="47">
        <v>1</v>
      </c>
      <c r="C290" s="47">
        <v>4</v>
      </c>
      <c r="D290" s="47">
        <v>24</v>
      </c>
      <c r="E290" s="37">
        <v>21.360800000000001</v>
      </c>
      <c r="F2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0"/>
      <c r="H290"/>
      <c r="I290"/>
    </row>
    <row r="291" spans="1:9" x14ac:dyDescent="0.25">
      <c r="A291" s="29">
        <v>46031</v>
      </c>
      <c r="B291" s="47">
        <v>1</v>
      </c>
      <c r="C291" s="47">
        <v>5</v>
      </c>
      <c r="D291" s="47">
        <v>1</v>
      </c>
      <c r="E291" s="37">
        <v>29.921700000000001</v>
      </c>
      <c r="F2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1"/>
      <c r="H291"/>
      <c r="I291"/>
    </row>
    <row r="292" spans="1:9" x14ac:dyDescent="0.25">
      <c r="A292" s="29">
        <v>46031</v>
      </c>
      <c r="B292" s="47">
        <v>1</v>
      </c>
      <c r="C292" s="47">
        <v>5</v>
      </c>
      <c r="D292" s="47">
        <v>2</v>
      </c>
      <c r="E292" s="37">
        <v>28.832999999999998</v>
      </c>
      <c r="F2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2"/>
      <c r="H292"/>
      <c r="I292"/>
    </row>
    <row r="293" spans="1:9" x14ac:dyDescent="0.25">
      <c r="A293" s="29">
        <v>46031</v>
      </c>
      <c r="B293" s="47">
        <v>1</v>
      </c>
      <c r="C293" s="47">
        <v>5</v>
      </c>
      <c r="D293" s="47">
        <v>3</v>
      </c>
      <c r="E293" s="37">
        <v>31.3322</v>
      </c>
      <c r="F2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3"/>
      <c r="H293"/>
      <c r="I293"/>
    </row>
    <row r="294" spans="1:9" x14ac:dyDescent="0.25">
      <c r="A294" s="29">
        <v>46031</v>
      </c>
      <c r="B294" s="47">
        <v>1</v>
      </c>
      <c r="C294" s="47">
        <v>5</v>
      </c>
      <c r="D294" s="47">
        <v>4</v>
      </c>
      <c r="E294" s="37">
        <v>32.101900000000001</v>
      </c>
      <c r="F2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4"/>
      <c r="H294"/>
      <c r="I294"/>
    </row>
    <row r="295" spans="1:9" x14ac:dyDescent="0.25">
      <c r="A295" s="29">
        <v>46031</v>
      </c>
      <c r="B295" s="47">
        <v>1</v>
      </c>
      <c r="C295" s="47">
        <v>5</v>
      </c>
      <c r="D295" s="47">
        <v>5</v>
      </c>
      <c r="E295" s="37">
        <v>29.4025</v>
      </c>
      <c r="F2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5"/>
      <c r="H295"/>
      <c r="I295"/>
    </row>
    <row r="296" spans="1:9" x14ac:dyDescent="0.25">
      <c r="A296" s="29">
        <v>46031</v>
      </c>
      <c r="B296" s="47">
        <v>1</v>
      </c>
      <c r="C296" s="47">
        <v>5</v>
      </c>
      <c r="D296" s="47">
        <v>6</v>
      </c>
      <c r="E296" s="37">
        <v>33.160600000000002</v>
      </c>
      <c r="F2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6"/>
      <c r="H296"/>
      <c r="I296"/>
    </row>
    <row r="297" spans="1:9" x14ac:dyDescent="0.25">
      <c r="A297" s="29">
        <v>46031</v>
      </c>
      <c r="B297" s="47">
        <v>1</v>
      </c>
      <c r="C297" s="47">
        <v>5</v>
      </c>
      <c r="D297" s="47">
        <v>7</v>
      </c>
      <c r="E297" s="37">
        <v>37.761099999999999</v>
      </c>
      <c r="F2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7"/>
      <c r="H297"/>
      <c r="I297"/>
    </row>
    <row r="298" spans="1:9" x14ac:dyDescent="0.25">
      <c r="A298" s="29">
        <v>46031</v>
      </c>
      <c r="B298" s="47">
        <v>1</v>
      </c>
      <c r="C298" s="47">
        <v>5</v>
      </c>
      <c r="D298" s="47">
        <v>8</v>
      </c>
      <c r="E298" s="37">
        <v>28.256599999999999</v>
      </c>
      <c r="F2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8"/>
      <c r="H298"/>
      <c r="I298"/>
    </row>
    <row r="299" spans="1:9" x14ac:dyDescent="0.25">
      <c r="A299" s="29">
        <v>46031</v>
      </c>
      <c r="B299" s="47">
        <v>1</v>
      </c>
      <c r="C299" s="47">
        <v>5</v>
      </c>
      <c r="D299" s="47">
        <v>9</v>
      </c>
      <c r="E299" s="37">
        <v>23.026800000000001</v>
      </c>
      <c r="F2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9"/>
      <c r="H299"/>
      <c r="I299"/>
    </row>
    <row r="300" spans="1:9" x14ac:dyDescent="0.25">
      <c r="A300" s="29">
        <v>46031</v>
      </c>
      <c r="B300" s="47">
        <v>1</v>
      </c>
      <c r="C300" s="47">
        <v>5</v>
      </c>
      <c r="D300" s="47">
        <v>10</v>
      </c>
      <c r="E300" s="37">
        <v>16.578499999999998</v>
      </c>
      <c r="F3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0"/>
      <c r="H300"/>
      <c r="I300"/>
    </row>
    <row r="301" spans="1:9" x14ac:dyDescent="0.25">
      <c r="A301" s="29">
        <v>46031</v>
      </c>
      <c r="B301" s="47">
        <v>1</v>
      </c>
      <c r="C301" s="47">
        <v>5</v>
      </c>
      <c r="D301" s="47">
        <v>11</v>
      </c>
      <c r="E301" s="37">
        <v>14.039899999999999</v>
      </c>
      <c r="F3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1"/>
      <c r="H301"/>
      <c r="I301"/>
    </row>
    <row r="302" spans="1:9" x14ac:dyDescent="0.25">
      <c r="A302" s="29">
        <v>46031</v>
      </c>
      <c r="B302" s="47">
        <v>1</v>
      </c>
      <c r="C302" s="47">
        <v>5</v>
      </c>
      <c r="D302" s="47">
        <v>12</v>
      </c>
      <c r="E302" s="37">
        <v>13.783899999999999</v>
      </c>
      <c r="F3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2"/>
      <c r="H302"/>
      <c r="I302"/>
    </row>
    <row r="303" spans="1:9" x14ac:dyDescent="0.25">
      <c r="A303" s="29">
        <v>46031</v>
      </c>
      <c r="B303" s="47">
        <v>1</v>
      </c>
      <c r="C303" s="47">
        <v>5</v>
      </c>
      <c r="D303" s="47">
        <v>13</v>
      </c>
      <c r="E303" s="37">
        <v>12.234</v>
      </c>
      <c r="F3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3"/>
      <c r="H303"/>
      <c r="I303"/>
    </row>
    <row r="304" spans="1:9" x14ac:dyDescent="0.25">
      <c r="A304" s="29">
        <v>46031</v>
      </c>
      <c r="B304" s="47">
        <v>1</v>
      </c>
      <c r="C304" s="47">
        <v>5</v>
      </c>
      <c r="D304" s="47">
        <v>14</v>
      </c>
      <c r="E304" s="37">
        <v>2.2709999999999999</v>
      </c>
      <c r="F3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4"/>
      <c r="H304"/>
      <c r="I304"/>
    </row>
    <row r="305" spans="1:9" x14ac:dyDescent="0.25">
      <c r="A305" s="29">
        <v>46031</v>
      </c>
      <c r="B305" s="47">
        <v>1</v>
      </c>
      <c r="C305" s="47">
        <v>5</v>
      </c>
      <c r="D305" s="47">
        <v>15</v>
      </c>
      <c r="E305" s="37">
        <v>-33.255499999999998</v>
      </c>
      <c r="F3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5"/>
      <c r="H305"/>
      <c r="I305"/>
    </row>
    <row r="306" spans="1:9" x14ac:dyDescent="0.25">
      <c r="A306" s="29">
        <v>46031</v>
      </c>
      <c r="B306" s="47">
        <v>1</v>
      </c>
      <c r="C306" s="47">
        <v>5</v>
      </c>
      <c r="D306" s="47">
        <v>16</v>
      </c>
      <c r="E306" s="37">
        <v>8.2652999999999999</v>
      </c>
      <c r="F3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6"/>
      <c r="H306"/>
      <c r="I306"/>
    </row>
    <row r="307" spans="1:9" x14ac:dyDescent="0.25">
      <c r="A307" s="29">
        <v>46031</v>
      </c>
      <c r="B307" s="47">
        <v>1</v>
      </c>
      <c r="C307" s="47">
        <v>5</v>
      </c>
      <c r="D307" s="47">
        <v>17</v>
      </c>
      <c r="E307" s="37">
        <v>28.492799999999999</v>
      </c>
      <c r="F3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7"/>
      <c r="H307"/>
      <c r="I307"/>
    </row>
    <row r="308" spans="1:9" x14ac:dyDescent="0.25">
      <c r="A308" s="29">
        <v>46031</v>
      </c>
      <c r="B308" s="47">
        <v>1</v>
      </c>
      <c r="C308" s="47">
        <v>5</v>
      </c>
      <c r="D308" s="47">
        <v>18</v>
      </c>
      <c r="E308" s="37">
        <v>33.391399999999997</v>
      </c>
      <c r="F3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8"/>
      <c r="H308"/>
      <c r="I308"/>
    </row>
    <row r="309" spans="1:9" x14ac:dyDescent="0.25">
      <c r="A309" s="29">
        <v>46031</v>
      </c>
      <c r="B309" s="47">
        <v>1</v>
      </c>
      <c r="C309" s="47">
        <v>5</v>
      </c>
      <c r="D309" s="47">
        <v>19</v>
      </c>
      <c r="E309" s="37">
        <v>23.653500000000001</v>
      </c>
      <c r="F3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9"/>
      <c r="H309"/>
      <c r="I309"/>
    </row>
    <row r="310" spans="1:9" x14ac:dyDescent="0.25">
      <c r="A310" s="29">
        <v>46031</v>
      </c>
      <c r="B310" s="47">
        <v>1</v>
      </c>
      <c r="C310" s="47">
        <v>5</v>
      </c>
      <c r="D310" s="47">
        <v>20</v>
      </c>
      <c r="E310" s="37">
        <v>32.149299999999997</v>
      </c>
      <c r="F3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0"/>
      <c r="H310"/>
      <c r="I310"/>
    </row>
    <row r="311" spans="1:9" x14ac:dyDescent="0.25">
      <c r="A311" s="29">
        <v>46031</v>
      </c>
      <c r="B311" s="47">
        <v>1</v>
      </c>
      <c r="C311" s="47">
        <v>5</v>
      </c>
      <c r="D311" s="47">
        <v>21</v>
      </c>
      <c r="E311" s="37">
        <v>30.565200000000001</v>
      </c>
      <c r="F3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1"/>
      <c r="H311"/>
      <c r="I311"/>
    </row>
    <row r="312" spans="1:9" x14ac:dyDescent="0.25">
      <c r="A312" s="29">
        <v>46031</v>
      </c>
      <c r="B312" s="47">
        <v>1</v>
      </c>
      <c r="C312" s="47">
        <v>5</v>
      </c>
      <c r="D312" s="47">
        <v>22</v>
      </c>
      <c r="E312" s="37">
        <v>25.0871</v>
      </c>
      <c r="F3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2"/>
      <c r="H312"/>
      <c r="I312"/>
    </row>
    <row r="313" spans="1:9" x14ac:dyDescent="0.25">
      <c r="A313" s="29">
        <v>46031</v>
      </c>
      <c r="B313" s="47">
        <v>1</v>
      </c>
      <c r="C313" s="47">
        <v>5</v>
      </c>
      <c r="D313" s="47">
        <v>23</v>
      </c>
      <c r="E313" s="37">
        <v>27.356000000000002</v>
      </c>
      <c r="F3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3"/>
      <c r="H313"/>
      <c r="I313"/>
    </row>
    <row r="314" spans="1:9" x14ac:dyDescent="0.25">
      <c r="A314" s="29">
        <v>46031</v>
      </c>
      <c r="B314" s="47">
        <v>1</v>
      </c>
      <c r="C314" s="47">
        <v>5</v>
      </c>
      <c r="D314" s="47">
        <v>24</v>
      </c>
      <c r="E314" s="37">
        <v>27.430599999999998</v>
      </c>
      <c r="F3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4"/>
      <c r="H314"/>
      <c r="I314"/>
    </row>
    <row r="315" spans="1:9" x14ac:dyDescent="0.25">
      <c r="A315" s="29">
        <v>46032</v>
      </c>
      <c r="B315" s="47">
        <v>1</v>
      </c>
      <c r="C315" s="47">
        <v>6</v>
      </c>
      <c r="D315" s="47">
        <v>1</v>
      </c>
      <c r="E315" s="37">
        <v>30.2593</v>
      </c>
      <c r="F3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5"/>
      <c r="H315"/>
      <c r="I315"/>
    </row>
    <row r="316" spans="1:9" x14ac:dyDescent="0.25">
      <c r="A316" s="29">
        <v>46032</v>
      </c>
      <c r="B316" s="47">
        <v>1</v>
      </c>
      <c r="C316" s="47">
        <v>6</v>
      </c>
      <c r="D316" s="47">
        <v>2</v>
      </c>
      <c r="E316" s="37">
        <v>27.598400000000002</v>
      </c>
      <c r="F3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6"/>
      <c r="H316"/>
      <c r="I316"/>
    </row>
    <row r="317" spans="1:9" x14ac:dyDescent="0.25">
      <c r="A317" s="29">
        <v>46032</v>
      </c>
      <c r="B317" s="47">
        <v>1</v>
      </c>
      <c r="C317" s="47">
        <v>6</v>
      </c>
      <c r="D317" s="47">
        <v>3</v>
      </c>
      <c r="E317" s="37">
        <v>29.377700000000001</v>
      </c>
      <c r="F3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7"/>
      <c r="H317"/>
      <c r="I317"/>
    </row>
    <row r="318" spans="1:9" x14ac:dyDescent="0.25">
      <c r="A318" s="29">
        <v>46032</v>
      </c>
      <c r="B318" s="47">
        <v>1</v>
      </c>
      <c r="C318" s="47">
        <v>6</v>
      </c>
      <c r="D318" s="47">
        <v>4</v>
      </c>
      <c r="E318" s="37">
        <v>31.0608</v>
      </c>
      <c r="F3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8"/>
      <c r="H318"/>
      <c r="I318"/>
    </row>
    <row r="319" spans="1:9" x14ac:dyDescent="0.25">
      <c r="A319" s="29">
        <v>46032</v>
      </c>
      <c r="B319" s="47">
        <v>1</v>
      </c>
      <c r="C319" s="47">
        <v>6</v>
      </c>
      <c r="D319" s="47">
        <v>5</v>
      </c>
      <c r="E319" s="37">
        <v>32.733499999999999</v>
      </c>
      <c r="F3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9"/>
      <c r="H319"/>
      <c r="I319"/>
    </row>
    <row r="320" spans="1:9" x14ac:dyDescent="0.25">
      <c r="A320" s="29">
        <v>46032</v>
      </c>
      <c r="B320" s="47">
        <v>1</v>
      </c>
      <c r="C320" s="47">
        <v>6</v>
      </c>
      <c r="D320" s="47">
        <v>6</v>
      </c>
      <c r="E320" s="37">
        <v>33.890300000000003</v>
      </c>
      <c r="F3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0"/>
      <c r="H320"/>
      <c r="I320"/>
    </row>
    <row r="321" spans="1:9" x14ac:dyDescent="0.25">
      <c r="A321" s="29">
        <v>46032</v>
      </c>
      <c r="B321" s="47">
        <v>1</v>
      </c>
      <c r="C321" s="47">
        <v>6</v>
      </c>
      <c r="D321" s="47">
        <v>7</v>
      </c>
      <c r="E321" s="37">
        <v>28.262799999999999</v>
      </c>
      <c r="F3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1"/>
      <c r="H321"/>
      <c r="I321"/>
    </row>
    <row r="322" spans="1:9" x14ac:dyDescent="0.25">
      <c r="A322" s="29">
        <v>46032</v>
      </c>
      <c r="B322" s="47">
        <v>1</v>
      </c>
      <c r="C322" s="47">
        <v>6</v>
      </c>
      <c r="D322" s="47">
        <v>8</v>
      </c>
      <c r="E322" s="37">
        <v>36.446300000000001</v>
      </c>
      <c r="F3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2"/>
      <c r="H322"/>
      <c r="I322"/>
    </row>
    <row r="323" spans="1:9" x14ac:dyDescent="0.25">
      <c r="A323" s="29">
        <v>46032</v>
      </c>
      <c r="B323" s="47">
        <v>1</v>
      </c>
      <c r="C323" s="47">
        <v>6</v>
      </c>
      <c r="D323" s="47">
        <v>9</v>
      </c>
      <c r="E323" s="37">
        <v>10.5928</v>
      </c>
      <c r="F3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3"/>
      <c r="H323"/>
      <c r="I323"/>
    </row>
    <row r="324" spans="1:9" x14ac:dyDescent="0.25">
      <c r="A324" s="29">
        <v>46032</v>
      </c>
      <c r="B324" s="47">
        <v>1</v>
      </c>
      <c r="C324" s="47">
        <v>6</v>
      </c>
      <c r="D324" s="47">
        <v>10</v>
      </c>
      <c r="E324" s="37">
        <v>4.1067</v>
      </c>
      <c r="F3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4"/>
      <c r="H324"/>
      <c r="I324"/>
    </row>
    <row r="325" spans="1:9" x14ac:dyDescent="0.25">
      <c r="A325" s="29">
        <v>46032</v>
      </c>
      <c r="B325" s="47">
        <v>1</v>
      </c>
      <c r="C325" s="47">
        <v>6</v>
      </c>
      <c r="D325" s="47">
        <v>11</v>
      </c>
      <c r="E325" s="37">
        <v>6.3552</v>
      </c>
      <c r="F3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5"/>
      <c r="H325"/>
      <c r="I325"/>
    </row>
    <row r="326" spans="1:9" x14ac:dyDescent="0.25">
      <c r="A326" s="29">
        <v>46032</v>
      </c>
      <c r="B326" s="47">
        <v>1</v>
      </c>
      <c r="C326" s="47">
        <v>6</v>
      </c>
      <c r="D326" s="47">
        <v>12</v>
      </c>
      <c r="E326" s="37">
        <v>7.9588999999999999</v>
      </c>
      <c r="F3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6"/>
      <c r="H326"/>
      <c r="I326"/>
    </row>
    <row r="327" spans="1:9" x14ac:dyDescent="0.25">
      <c r="A327" s="29">
        <v>46032</v>
      </c>
      <c r="B327" s="47">
        <v>1</v>
      </c>
      <c r="C327" s="47">
        <v>6</v>
      </c>
      <c r="D327" s="47">
        <v>13</v>
      </c>
      <c r="E327" s="37">
        <v>6.4284999999999997</v>
      </c>
      <c r="F3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7"/>
      <c r="H327"/>
      <c r="I327"/>
    </row>
    <row r="328" spans="1:9" x14ac:dyDescent="0.25">
      <c r="A328" s="29">
        <v>46032</v>
      </c>
      <c r="B328" s="47">
        <v>1</v>
      </c>
      <c r="C328" s="47">
        <v>6</v>
      </c>
      <c r="D328" s="47">
        <v>14</v>
      </c>
      <c r="E328" s="37">
        <v>2.9295</v>
      </c>
      <c r="F3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8"/>
      <c r="H328"/>
      <c r="I328"/>
    </row>
    <row r="329" spans="1:9" x14ac:dyDescent="0.25">
      <c r="A329" s="29">
        <v>46032</v>
      </c>
      <c r="B329" s="47">
        <v>1</v>
      </c>
      <c r="C329" s="47">
        <v>6</v>
      </c>
      <c r="D329" s="47">
        <v>15</v>
      </c>
      <c r="E329" s="37">
        <v>-10.5251</v>
      </c>
      <c r="F3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9"/>
      <c r="H329"/>
      <c r="I329"/>
    </row>
    <row r="330" spans="1:9" x14ac:dyDescent="0.25">
      <c r="A330" s="29">
        <v>46032</v>
      </c>
      <c r="B330" s="47">
        <v>1</v>
      </c>
      <c r="C330" s="47">
        <v>6</v>
      </c>
      <c r="D330" s="47">
        <v>16</v>
      </c>
      <c r="E330" s="37">
        <v>9.2789000000000001</v>
      </c>
      <c r="F3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0"/>
      <c r="H330"/>
      <c r="I330"/>
    </row>
    <row r="331" spans="1:9" x14ac:dyDescent="0.25">
      <c r="A331" s="29">
        <v>46032</v>
      </c>
      <c r="B331" s="47">
        <v>1</v>
      </c>
      <c r="C331" s="47">
        <v>6</v>
      </c>
      <c r="D331" s="47">
        <v>17</v>
      </c>
      <c r="E331" s="37">
        <v>29.2073</v>
      </c>
      <c r="F3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1"/>
      <c r="H331"/>
      <c r="I331"/>
    </row>
    <row r="332" spans="1:9" x14ac:dyDescent="0.25">
      <c r="A332" s="29">
        <v>46032</v>
      </c>
      <c r="B332" s="47">
        <v>1</v>
      </c>
      <c r="C332" s="47">
        <v>6</v>
      </c>
      <c r="D332" s="47">
        <v>18</v>
      </c>
      <c r="E332" s="37">
        <v>38.725299999999997</v>
      </c>
      <c r="F3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2"/>
      <c r="H332"/>
      <c r="I332"/>
    </row>
    <row r="333" spans="1:9" x14ac:dyDescent="0.25">
      <c r="A333" s="29">
        <v>46032</v>
      </c>
      <c r="B333" s="47">
        <v>1</v>
      </c>
      <c r="C333" s="47">
        <v>6</v>
      </c>
      <c r="D333" s="47">
        <v>19</v>
      </c>
      <c r="E333" s="37">
        <v>30.499099999999999</v>
      </c>
      <c r="F3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3"/>
      <c r="H333"/>
      <c r="I333"/>
    </row>
    <row r="334" spans="1:9" x14ac:dyDescent="0.25">
      <c r="A334" s="29">
        <v>46032</v>
      </c>
      <c r="B334" s="47">
        <v>1</v>
      </c>
      <c r="C334" s="47">
        <v>6</v>
      </c>
      <c r="D334" s="47">
        <v>20</v>
      </c>
      <c r="E334" s="37">
        <v>23.9099</v>
      </c>
      <c r="F3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4"/>
      <c r="H334"/>
      <c r="I334"/>
    </row>
    <row r="335" spans="1:9" x14ac:dyDescent="0.25">
      <c r="A335" s="29">
        <v>46032</v>
      </c>
      <c r="B335" s="47">
        <v>1</v>
      </c>
      <c r="C335" s="47">
        <v>6</v>
      </c>
      <c r="D335" s="47">
        <v>21</v>
      </c>
      <c r="E335" s="37">
        <v>67.562600000000003</v>
      </c>
      <c r="F3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5"/>
      <c r="H335"/>
      <c r="I335"/>
    </row>
    <row r="336" spans="1:9" x14ac:dyDescent="0.25">
      <c r="A336" s="29">
        <v>46032</v>
      </c>
      <c r="B336" s="47">
        <v>1</v>
      </c>
      <c r="C336" s="47">
        <v>6</v>
      </c>
      <c r="D336" s="47">
        <v>22</v>
      </c>
      <c r="E336" s="37">
        <v>37.614899999999999</v>
      </c>
      <c r="F3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6"/>
      <c r="H336"/>
      <c r="I336"/>
    </row>
    <row r="337" spans="1:9" x14ac:dyDescent="0.25">
      <c r="A337" s="29">
        <v>46032</v>
      </c>
      <c r="B337" s="47">
        <v>1</v>
      </c>
      <c r="C337" s="47">
        <v>6</v>
      </c>
      <c r="D337" s="47">
        <v>23</v>
      </c>
      <c r="E337" s="37">
        <v>34.705300000000001</v>
      </c>
      <c r="F3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7"/>
      <c r="H337"/>
      <c r="I337"/>
    </row>
    <row r="338" spans="1:9" x14ac:dyDescent="0.25">
      <c r="A338" s="29">
        <v>46032</v>
      </c>
      <c r="B338" s="47">
        <v>1</v>
      </c>
      <c r="C338" s="47">
        <v>6</v>
      </c>
      <c r="D338" s="47">
        <v>24</v>
      </c>
      <c r="E338" s="37">
        <v>32.0595</v>
      </c>
      <c r="F3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8"/>
      <c r="H338"/>
      <c r="I338"/>
    </row>
    <row r="339" spans="1:9" x14ac:dyDescent="0.25">
      <c r="A339" s="29">
        <v>46033</v>
      </c>
      <c r="B339" s="47">
        <v>1</v>
      </c>
      <c r="C339" s="47">
        <v>7</v>
      </c>
      <c r="D339" s="47">
        <v>1</v>
      </c>
      <c r="E339" s="37">
        <v>28.565000000000001</v>
      </c>
      <c r="F3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9"/>
      <c r="H339"/>
      <c r="I339"/>
    </row>
    <row r="340" spans="1:9" x14ac:dyDescent="0.25">
      <c r="A340" s="29">
        <v>46033</v>
      </c>
      <c r="B340" s="47">
        <v>1</v>
      </c>
      <c r="C340" s="47">
        <v>7</v>
      </c>
      <c r="D340" s="47">
        <v>2</v>
      </c>
      <c r="E340" s="37">
        <v>28.4969</v>
      </c>
      <c r="F3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0"/>
      <c r="H340"/>
      <c r="I340"/>
    </row>
    <row r="341" spans="1:9" x14ac:dyDescent="0.25">
      <c r="A341" s="29">
        <v>46033</v>
      </c>
      <c r="B341" s="47">
        <v>1</v>
      </c>
      <c r="C341" s="47">
        <v>7</v>
      </c>
      <c r="D341" s="47">
        <v>3</v>
      </c>
      <c r="E341" s="37">
        <v>23.1829</v>
      </c>
      <c r="F3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1"/>
      <c r="H341"/>
      <c r="I341"/>
    </row>
    <row r="342" spans="1:9" x14ac:dyDescent="0.25">
      <c r="A342" s="29">
        <v>46033</v>
      </c>
      <c r="B342" s="47">
        <v>1</v>
      </c>
      <c r="C342" s="47">
        <v>7</v>
      </c>
      <c r="D342" s="47">
        <v>4</v>
      </c>
      <c r="E342" s="37">
        <v>24.752300000000002</v>
      </c>
      <c r="F3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2"/>
      <c r="H342"/>
      <c r="I342"/>
    </row>
    <row r="343" spans="1:9" x14ac:dyDescent="0.25">
      <c r="A343" s="29">
        <v>46033</v>
      </c>
      <c r="B343" s="47">
        <v>1</v>
      </c>
      <c r="C343" s="47">
        <v>7</v>
      </c>
      <c r="D343" s="47">
        <v>5</v>
      </c>
      <c r="E343" s="37">
        <v>25.249400000000001</v>
      </c>
      <c r="F3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3"/>
      <c r="H343"/>
      <c r="I343"/>
    </row>
    <row r="344" spans="1:9" x14ac:dyDescent="0.25">
      <c r="A344" s="29">
        <v>46033</v>
      </c>
      <c r="B344" s="47">
        <v>1</v>
      </c>
      <c r="C344" s="47">
        <v>7</v>
      </c>
      <c r="D344" s="47">
        <v>6</v>
      </c>
      <c r="E344" s="37">
        <v>33.537999999999997</v>
      </c>
      <c r="F3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4"/>
      <c r="H344"/>
      <c r="I344"/>
    </row>
    <row r="345" spans="1:9" x14ac:dyDescent="0.25">
      <c r="A345" s="29">
        <v>46033</v>
      </c>
      <c r="B345" s="47">
        <v>1</v>
      </c>
      <c r="C345" s="47">
        <v>7</v>
      </c>
      <c r="D345" s="47">
        <v>7</v>
      </c>
      <c r="E345" s="37">
        <v>33.553600000000003</v>
      </c>
      <c r="F3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5"/>
      <c r="H345"/>
      <c r="I345"/>
    </row>
    <row r="346" spans="1:9" x14ac:dyDescent="0.25">
      <c r="A346" s="29">
        <v>46033</v>
      </c>
      <c r="B346" s="47">
        <v>1</v>
      </c>
      <c r="C346" s="47">
        <v>7</v>
      </c>
      <c r="D346" s="47">
        <v>8</v>
      </c>
      <c r="E346" s="37">
        <v>18.6828</v>
      </c>
      <c r="F3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6"/>
      <c r="H346"/>
      <c r="I346"/>
    </row>
    <row r="347" spans="1:9" x14ac:dyDescent="0.25">
      <c r="A347" s="29">
        <v>46033</v>
      </c>
      <c r="B347" s="47">
        <v>1</v>
      </c>
      <c r="C347" s="47">
        <v>7</v>
      </c>
      <c r="D347" s="47">
        <v>9</v>
      </c>
      <c r="E347" s="37">
        <v>8.5283999999999995</v>
      </c>
      <c r="F3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7"/>
      <c r="H347"/>
      <c r="I347"/>
    </row>
    <row r="348" spans="1:9" x14ac:dyDescent="0.25">
      <c r="A348" s="29">
        <v>46033</v>
      </c>
      <c r="B348" s="47">
        <v>1</v>
      </c>
      <c r="C348" s="47">
        <v>7</v>
      </c>
      <c r="D348" s="47">
        <v>10</v>
      </c>
      <c r="E348" s="37">
        <v>-0.372</v>
      </c>
      <c r="F3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8"/>
      <c r="H348"/>
      <c r="I348"/>
    </row>
    <row r="349" spans="1:9" x14ac:dyDescent="0.25">
      <c r="A349" s="29">
        <v>46033</v>
      </c>
      <c r="B349" s="47">
        <v>1</v>
      </c>
      <c r="C349" s="47">
        <v>7</v>
      </c>
      <c r="D349" s="47">
        <v>11</v>
      </c>
      <c r="E349" s="37">
        <v>1.8100000000000002E-2</v>
      </c>
      <c r="F3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9"/>
      <c r="H349"/>
      <c r="I349"/>
    </row>
    <row r="350" spans="1:9" x14ac:dyDescent="0.25">
      <c r="A350" s="29">
        <v>46033</v>
      </c>
      <c r="B350" s="47">
        <v>1</v>
      </c>
      <c r="C350" s="47">
        <v>7</v>
      </c>
      <c r="D350" s="47">
        <v>12</v>
      </c>
      <c r="E350" s="37">
        <v>0.7117</v>
      </c>
      <c r="F3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0"/>
      <c r="H350"/>
      <c r="I350"/>
    </row>
    <row r="351" spans="1:9" x14ac:dyDescent="0.25">
      <c r="A351" s="29">
        <v>46033</v>
      </c>
      <c r="B351" s="47">
        <v>1</v>
      </c>
      <c r="C351" s="47">
        <v>7</v>
      </c>
      <c r="D351" s="47">
        <v>13</v>
      </c>
      <c r="E351" s="37">
        <v>0.67679999999999996</v>
      </c>
      <c r="F3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1"/>
      <c r="H351"/>
      <c r="I351"/>
    </row>
    <row r="352" spans="1:9" x14ac:dyDescent="0.25">
      <c r="A352" s="29">
        <v>46033</v>
      </c>
      <c r="B352" s="47">
        <v>1</v>
      </c>
      <c r="C352" s="47">
        <v>7</v>
      </c>
      <c r="D352" s="47">
        <v>14</v>
      </c>
      <c r="E352" s="37">
        <v>2.0133000000000001</v>
      </c>
      <c r="F3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2"/>
      <c r="H352"/>
      <c r="I352"/>
    </row>
    <row r="353" spans="1:9" x14ac:dyDescent="0.25">
      <c r="A353" s="29">
        <v>46033</v>
      </c>
      <c r="B353" s="47">
        <v>1</v>
      </c>
      <c r="C353" s="47">
        <v>7</v>
      </c>
      <c r="D353" s="47">
        <v>15</v>
      </c>
      <c r="E353" s="37">
        <v>1.3634999999999999</v>
      </c>
      <c r="F3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3"/>
      <c r="H353"/>
      <c r="I353"/>
    </row>
    <row r="354" spans="1:9" x14ac:dyDescent="0.25">
      <c r="A354" s="29">
        <v>46033</v>
      </c>
      <c r="B354" s="47">
        <v>1</v>
      </c>
      <c r="C354" s="47">
        <v>7</v>
      </c>
      <c r="D354" s="47">
        <v>16</v>
      </c>
      <c r="E354" s="37">
        <v>449.67619999999999</v>
      </c>
      <c r="F3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4"/>
      <c r="H354"/>
      <c r="I354"/>
    </row>
    <row r="355" spans="1:9" x14ac:dyDescent="0.25">
      <c r="A355" s="29">
        <v>46033</v>
      </c>
      <c r="B355" s="47">
        <v>1</v>
      </c>
      <c r="C355" s="47">
        <v>7</v>
      </c>
      <c r="D355" s="47">
        <v>17</v>
      </c>
      <c r="E355" s="37">
        <v>35.076099999999997</v>
      </c>
      <c r="F3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5"/>
      <c r="H355"/>
      <c r="I355"/>
    </row>
    <row r="356" spans="1:9" x14ac:dyDescent="0.25">
      <c r="A356" s="29">
        <v>46033</v>
      </c>
      <c r="B356" s="47">
        <v>1</v>
      </c>
      <c r="C356" s="47">
        <v>7</v>
      </c>
      <c r="D356" s="47">
        <v>18</v>
      </c>
      <c r="E356" s="37">
        <v>34.162199999999999</v>
      </c>
      <c r="F3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6"/>
      <c r="H356"/>
      <c r="I356"/>
    </row>
    <row r="357" spans="1:9" x14ac:dyDescent="0.25">
      <c r="A357" s="29">
        <v>46033</v>
      </c>
      <c r="B357" s="47">
        <v>1</v>
      </c>
      <c r="C357" s="47">
        <v>7</v>
      </c>
      <c r="D357" s="47">
        <v>19</v>
      </c>
      <c r="E357" s="37">
        <v>31.710699999999999</v>
      </c>
      <c r="F3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7"/>
      <c r="H357"/>
      <c r="I357"/>
    </row>
    <row r="358" spans="1:9" x14ac:dyDescent="0.25">
      <c r="A358" s="29">
        <v>46033</v>
      </c>
      <c r="B358" s="47">
        <v>1</v>
      </c>
      <c r="C358" s="47">
        <v>7</v>
      </c>
      <c r="D358" s="47">
        <v>20</v>
      </c>
      <c r="E358" s="37">
        <v>29.090599999999998</v>
      </c>
      <c r="F3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8"/>
      <c r="H358"/>
      <c r="I358"/>
    </row>
    <row r="359" spans="1:9" x14ac:dyDescent="0.25">
      <c r="A359" s="29">
        <v>46033</v>
      </c>
      <c r="B359" s="47">
        <v>1</v>
      </c>
      <c r="C359" s="47">
        <v>7</v>
      </c>
      <c r="D359" s="47">
        <v>21</v>
      </c>
      <c r="E359" s="37">
        <v>27.576699999999999</v>
      </c>
      <c r="F3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9"/>
      <c r="H359"/>
      <c r="I359"/>
    </row>
    <row r="360" spans="1:9" x14ac:dyDescent="0.25">
      <c r="A360" s="29">
        <v>46033</v>
      </c>
      <c r="B360" s="47">
        <v>1</v>
      </c>
      <c r="C360" s="47">
        <v>7</v>
      </c>
      <c r="D360" s="47">
        <v>22</v>
      </c>
      <c r="E360" s="37">
        <v>23.7943</v>
      </c>
      <c r="F3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0"/>
      <c r="H360"/>
      <c r="I360"/>
    </row>
    <row r="361" spans="1:9" x14ac:dyDescent="0.25">
      <c r="A361" s="29">
        <v>46033</v>
      </c>
      <c r="B361" s="47">
        <v>1</v>
      </c>
      <c r="C361" s="47">
        <v>7</v>
      </c>
      <c r="D361" s="47">
        <v>23</v>
      </c>
      <c r="E361" s="37">
        <v>20.392299999999999</v>
      </c>
      <c r="F3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1"/>
      <c r="H361"/>
      <c r="I361"/>
    </row>
    <row r="362" spans="1:9" x14ac:dyDescent="0.25">
      <c r="A362" s="29">
        <v>46033</v>
      </c>
      <c r="B362" s="47">
        <v>1</v>
      </c>
      <c r="C362" s="47">
        <v>7</v>
      </c>
      <c r="D362" s="47">
        <v>24</v>
      </c>
      <c r="E362" s="37">
        <v>23.326699999999999</v>
      </c>
      <c r="F3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2"/>
      <c r="H362"/>
      <c r="I362"/>
    </row>
    <row r="363" spans="1:9" x14ac:dyDescent="0.25">
      <c r="A363" s="29">
        <v>46034</v>
      </c>
      <c r="B363" s="47">
        <v>1</v>
      </c>
      <c r="C363" s="47">
        <v>1</v>
      </c>
      <c r="D363" s="47">
        <v>1</v>
      </c>
      <c r="E363" s="37">
        <v>26.0609</v>
      </c>
      <c r="F3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3"/>
      <c r="H363"/>
      <c r="I363"/>
    </row>
    <row r="364" spans="1:9" x14ac:dyDescent="0.25">
      <c r="A364" s="29">
        <v>46034</v>
      </c>
      <c r="B364" s="47">
        <v>1</v>
      </c>
      <c r="C364" s="47">
        <v>1</v>
      </c>
      <c r="D364" s="47">
        <v>2</v>
      </c>
      <c r="E364" s="37">
        <v>19.699400000000001</v>
      </c>
      <c r="F3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4"/>
      <c r="H364"/>
      <c r="I364"/>
    </row>
    <row r="365" spans="1:9" x14ac:dyDescent="0.25">
      <c r="A365" s="29">
        <v>46034</v>
      </c>
      <c r="B365" s="47">
        <v>1</v>
      </c>
      <c r="C365" s="47">
        <v>1</v>
      </c>
      <c r="D365" s="47">
        <v>3</v>
      </c>
      <c r="E365" s="37">
        <v>20.9392</v>
      </c>
      <c r="F3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5"/>
      <c r="H365"/>
      <c r="I365"/>
    </row>
    <row r="366" spans="1:9" x14ac:dyDescent="0.25">
      <c r="A366" s="29">
        <v>46034</v>
      </c>
      <c r="B366" s="47">
        <v>1</v>
      </c>
      <c r="C366" s="47">
        <v>1</v>
      </c>
      <c r="D366" s="47">
        <v>4</v>
      </c>
      <c r="E366" s="37">
        <v>26.526299999999999</v>
      </c>
      <c r="F3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6"/>
      <c r="H366"/>
      <c r="I366"/>
    </row>
    <row r="367" spans="1:9" x14ac:dyDescent="0.25">
      <c r="A367" s="29">
        <v>46034</v>
      </c>
      <c r="B367" s="47">
        <v>1</v>
      </c>
      <c r="C367" s="47">
        <v>1</v>
      </c>
      <c r="D367" s="47">
        <v>5</v>
      </c>
      <c r="E367" s="37">
        <v>28.824000000000002</v>
      </c>
      <c r="F3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7"/>
      <c r="H367"/>
      <c r="I367"/>
    </row>
    <row r="368" spans="1:9" x14ac:dyDescent="0.25">
      <c r="A368" s="29">
        <v>46034</v>
      </c>
      <c r="B368" s="47">
        <v>1</v>
      </c>
      <c r="C368" s="47">
        <v>1</v>
      </c>
      <c r="D368" s="47">
        <v>6</v>
      </c>
      <c r="E368" s="37">
        <v>28.3752</v>
      </c>
      <c r="F3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8"/>
      <c r="H368"/>
      <c r="I368"/>
    </row>
    <row r="369" spans="1:9" x14ac:dyDescent="0.25">
      <c r="A369" s="29">
        <v>46034</v>
      </c>
      <c r="B369" s="47">
        <v>1</v>
      </c>
      <c r="C369" s="47">
        <v>1</v>
      </c>
      <c r="D369" s="47">
        <v>7</v>
      </c>
      <c r="E369" s="37">
        <v>33.990400000000001</v>
      </c>
      <c r="F3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9"/>
      <c r="H369"/>
      <c r="I369"/>
    </row>
    <row r="370" spans="1:9" x14ac:dyDescent="0.25">
      <c r="A370" s="29">
        <v>46034</v>
      </c>
      <c r="B370" s="47">
        <v>1</v>
      </c>
      <c r="C370" s="47">
        <v>1</v>
      </c>
      <c r="D370" s="47">
        <v>8</v>
      </c>
      <c r="E370" s="37">
        <v>32.110100000000003</v>
      </c>
      <c r="F3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0"/>
      <c r="H370"/>
      <c r="I370"/>
    </row>
    <row r="371" spans="1:9" x14ac:dyDescent="0.25">
      <c r="A371" s="29">
        <v>46034</v>
      </c>
      <c r="B371" s="47">
        <v>1</v>
      </c>
      <c r="C371" s="47">
        <v>1</v>
      </c>
      <c r="D371" s="47">
        <v>9</v>
      </c>
      <c r="E371" s="37">
        <v>15.356199999999999</v>
      </c>
      <c r="F3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1"/>
      <c r="H371"/>
      <c r="I371"/>
    </row>
    <row r="372" spans="1:9" x14ac:dyDescent="0.25">
      <c r="A372" s="29">
        <v>46034</v>
      </c>
      <c r="B372" s="47">
        <v>1</v>
      </c>
      <c r="C372" s="47">
        <v>1</v>
      </c>
      <c r="D372" s="47">
        <v>10</v>
      </c>
      <c r="E372" s="37">
        <v>6.4221000000000004</v>
      </c>
      <c r="F3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2"/>
      <c r="H372"/>
      <c r="I372"/>
    </row>
    <row r="373" spans="1:9" x14ac:dyDescent="0.25">
      <c r="A373" s="29">
        <v>46034</v>
      </c>
      <c r="B373" s="47">
        <v>1</v>
      </c>
      <c r="C373" s="47">
        <v>1</v>
      </c>
      <c r="D373" s="47">
        <v>11</v>
      </c>
      <c r="E373" s="37">
        <v>8.4789999999999992</v>
      </c>
      <c r="F3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3"/>
      <c r="H373"/>
      <c r="I373"/>
    </row>
    <row r="374" spans="1:9" x14ac:dyDescent="0.25">
      <c r="A374" s="29">
        <v>46034</v>
      </c>
      <c r="B374" s="47">
        <v>1</v>
      </c>
      <c r="C374" s="47">
        <v>1</v>
      </c>
      <c r="D374" s="47">
        <v>12</v>
      </c>
      <c r="E374" s="37">
        <v>7.4494999999999996</v>
      </c>
      <c r="F3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4"/>
      <c r="H374"/>
      <c r="I374"/>
    </row>
    <row r="375" spans="1:9" x14ac:dyDescent="0.25">
      <c r="A375" s="29">
        <v>46034</v>
      </c>
      <c r="B375" s="47">
        <v>1</v>
      </c>
      <c r="C375" s="47">
        <v>1</v>
      </c>
      <c r="D375" s="47">
        <v>13</v>
      </c>
      <c r="E375" s="37">
        <v>6.9600999999999997</v>
      </c>
      <c r="F3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5"/>
      <c r="H375"/>
      <c r="I375"/>
    </row>
    <row r="376" spans="1:9" x14ac:dyDescent="0.25">
      <c r="A376" s="29">
        <v>46034</v>
      </c>
      <c r="B376" s="47">
        <v>1</v>
      </c>
      <c r="C376" s="47">
        <v>1</v>
      </c>
      <c r="D376" s="47">
        <v>14</v>
      </c>
      <c r="E376" s="37">
        <v>4.3867000000000003</v>
      </c>
      <c r="F3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6"/>
      <c r="H376"/>
      <c r="I376"/>
    </row>
    <row r="377" spans="1:9" x14ac:dyDescent="0.25">
      <c r="A377" s="29">
        <v>46034</v>
      </c>
      <c r="B377" s="47">
        <v>1</v>
      </c>
      <c r="C377" s="47">
        <v>1</v>
      </c>
      <c r="D377" s="47">
        <v>15</v>
      </c>
      <c r="E377" s="37">
        <v>-0.27860000000000001</v>
      </c>
      <c r="F3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7"/>
      <c r="H377"/>
      <c r="I377"/>
    </row>
    <row r="378" spans="1:9" x14ac:dyDescent="0.25">
      <c r="A378" s="29">
        <v>46034</v>
      </c>
      <c r="B378" s="47">
        <v>1</v>
      </c>
      <c r="C378" s="47">
        <v>1</v>
      </c>
      <c r="D378" s="47">
        <v>16</v>
      </c>
      <c r="E378" s="37">
        <v>6.5815000000000001</v>
      </c>
      <c r="F3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8"/>
      <c r="H378"/>
      <c r="I378"/>
    </row>
    <row r="379" spans="1:9" x14ac:dyDescent="0.25">
      <c r="A379" s="29">
        <v>46034</v>
      </c>
      <c r="B379" s="47">
        <v>1</v>
      </c>
      <c r="C379" s="47">
        <v>1</v>
      </c>
      <c r="D379" s="47">
        <v>17</v>
      </c>
      <c r="E379" s="37">
        <v>31.634599999999999</v>
      </c>
      <c r="F3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9"/>
      <c r="H379"/>
      <c r="I379"/>
    </row>
    <row r="380" spans="1:9" x14ac:dyDescent="0.25">
      <c r="A380" s="29">
        <v>46034</v>
      </c>
      <c r="B380" s="47">
        <v>1</v>
      </c>
      <c r="C380" s="47">
        <v>1</v>
      </c>
      <c r="D380" s="47">
        <v>18</v>
      </c>
      <c r="E380" s="37">
        <v>32.238599999999998</v>
      </c>
      <c r="F3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0"/>
      <c r="H380"/>
      <c r="I380"/>
    </row>
    <row r="381" spans="1:9" x14ac:dyDescent="0.25">
      <c r="A381" s="29">
        <v>46034</v>
      </c>
      <c r="B381" s="47">
        <v>1</v>
      </c>
      <c r="C381" s="47">
        <v>1</v>
      </c>
      <c r="D381" s="47">
        <v>19</v>
      </c>
      <c r="E381" s="37">
        <v>26.843299999999999</v>
      </c>
      <c r="F3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1"/>
      <c r="H381"/>
      <c r="I381"/>
    </row>
    <row r="382" spans="1:9" x14ac:dyDescent="0.25">
      <c r="A382" s="29">
        <v>46034</v>
      </c>
      <c r="B382" s="47">
        <v>1</v>
      </c>
      <c r="C382" s="47">
        <v>1</v>
      </c>
      <c r="D382" s="47">
        <v>20</v>
      </c>
      <c r="E382" s="37">
        <v>29.3355</v>
      </c>
      <c r="F3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2"/>
      <c r="H382"/>
      <c r="I382"/>
    </row>
    <row r="383" spans="1:9" x14ac:dyDescent="0.25">
      <c r="A383" s="29">
        <v>46034</v>
      </c>
      <c r="B383" s="47">
        <v>1</v>
      </c>
      <c r="C383" s="47">
        <v>1</v>
      </c>
      <c r="D383" s="47">
        <v>21</v>
      </c>
      <c r="E383" s="37">
        <v>22.726099999999999</v>
      </c>
      <c r="F3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3"/>
      <c r="H383"/>
      <c r="I383"/>
    </row>
    <row r="384" spans="1:9" x14ac:dyDescent="0.25">
      <c r="A384" s="29">
        <v>46034</v>
      </c>
      <c r="B384" s="47">
        <v>1</v>
      </c>
      <c r="C384" s="47">
        <v>1</v>
      </c>
      <c r="D384" s="47">
        <v>22</v>
      </c>
      <c r="E384" s="37">
        <v>26.6831</v>
      </c>
      <c r="F3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4"/>
      <c r="H384"/>
      <c r="I384"/>
    </row>
    <row r="385" spans="1:9" x14ac:dyDescent="0.25">
      <c r="A385" s="29">
        <v>46034</v>
      </c>
      <c r="B385" s="47">
        <v>1</v>
      </c>
      <c r="C385" s="47">
        <v>1</v>
      </c>
      <c r="D385" s="47">
        <v>23</v>
      </c>
      <c r="E385" s="37">
        <v>18.844100000000001</v>
      </c>
      <c r="F3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5"/>
      <c r="H385"/>
      <c r="I385"/>
    </row>
    <row r="386" spans="1:9" x14ac:dyDescent="0.25">
      <c r="A386" s="29">
        <v>46034</v>
      </c>
      <c r="B386" s="47">
        <v>1</v>
      </c>
      <c r="C386" s="47">
        <v>1</v>
      </c>
      <c r="D386" s="47">
        <v>24</v>
      </c>
      <c r="E386" s="37">
        <v>21.727699999999999</v>
      </c>
      <c r="F3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6"/>
      <c r="H386"/>
      <c r="I386"/>
    </row>
    <row r="387" spans="1:9" x14ac:dyDescent="0.25">
      <c r="A387" s="29">
        <v>46035</v>
      </c>
      <c r="B387" s="47">
        <v>1</v>
      </c>
      <c r="C387" s="47">
        <v>2</v>
      </c>
      <c r="D387" s="47">
        <v>1</v>
      </c>
      <c r="E387" s="37">
        <v>20.617999999999999</v>
      </c>
      <c r="F3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7"/>
      <c r="H387"/>
      <c r="I387"/>
    </row>
    <row r="388" spans="1:9" x14ac:dyDescent="0.25">
      <c r="A388" s="29">
        <v>46035</v>
      </c>
      <c r="B388" s="47">
        <v>1</v>
      </c>
      <c r="C388" s="47">
        <v>2</v>
      </c>
      <c r="D388" s="47">
        <v>2</v>
      </c>
      <c r="E388" s="37">
        <v>20.458500000000001</v>
      </c>
      <c r="F3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8"/>
      <c r="H388"/>
      <c r="I388"/>
    </row>
    <row r="389" spans="1:9" x14ac:dyDescent="0.25">
      <c r="A389" s="29">
        <v>46035</v>
      </c>
      <c r="B389" s="47">
        <v>1</v>
      </c>
      <c r="C389" s="47">
        <v>2</v>
      </c>
      <c r="D389" s="47">
        <v>3</v>
      </c>
      <c r="E389" s="37">
        <v>18.304099999999998</v>
      </c>
      <c r="F3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9"/>
      <c r="H389"/>
      <c r="I389"/>
    </row>
    <row r="390" spans="1:9" x14ac:dyDescent="0.25">
      <c r="A390" s="29">
        <v>46035</v>
      </c>
      <c r="B390" s="47">
        <v>1</v>
      </c>
      <c r="C390" s="47">
        <v>2</v>
      </c>
      <c r="D390" s="47">
        <v>4</v>
      </c>
      <c r="E390" s="37">
        <v>18.2087</v>
      </c>
      <c r="F3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0"/>
      <c r="H390"/>
      <c r="I390"/>
    </row>
    <row r="391" spans="1:9" x14ac:dyDescent="0.25">
      <c r="A391" s="29">
        <v>46035</v>
      </c>
      <c r="B391" s="47">
        <v>1</v>
      </c>
      <c r="C391" s="47">
        <v>2</v>
      </c>
      <c r="D391" s="47">
        <v>5</v>
      </c>
      <c r="E391" s="37">
        <v>19.1691</v>
      </c>
      <c r="F3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1"/>
      <c r="H391"/>
      <c r="I391"/>
    </row>
    <row r="392" spans="1:9" x14ac:dyDescent="0.25">
      <c r="A392" s="29">
        <v>46035</v>
      </c>
      <c r="B392" s="47">
        <v>1</v>
      </c>
      <c r="C392" s="47">
        <v>2</v>
      </c>
      <c r="D392" s="47">
        <v>6</v>
      </c>
      <c r="E392" s="37">
        <v>25.515499999999999</v>
      </c>
      <c r="F3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2"/>
      <c r="H392"/>
      <c r="I392"/>
    </row>
    <row r="393" spans="1:9" x14ac:dyDescent="0.25">
      <c r="A393" s="29">
        <v>46035</v>
      </c>
      <c r="B393" s="47">
        <v>1</v>
      </c>
      <c r="C393" s="47">
        <v>2</v>
      </c>
      <c r="D393" s="47">
        <v>7</v>
      </c>
      <c r="E393" s="37">
        <v>32.558799999999998</v>
      </c>
      <c r="F3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3"/>
      <c r="H393"/>
      <c r="I393"/>
    </row>
    <row r="394" spans="1:9" x14ac:dyDescent="0.25">
      <c r="A394" s="29">
        <v>46035</v>
      </c>
      <c r="B394" s="47">
        <v>1</v>
      </c>
      <c r="C394" s="47">
        <v>2</v>
      </c>
      <c r="D394" s="47">
        <v>8</v>
      </c>
      <c r="E394" s="37">
        <v>16.559999999999999</v>
      </c>
      <c r="F3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4"/>
      <c r="H394"/>
      <c r="I394"/>
    </row>
    <row r="395" spans="1:9" x14ac:dyDescent="0.25">
      <c r="A395" s="29">
        <v>46035</v>
      </c>
      <c r="B395" s="47">
        <v>1</v>
      </c>
      <c r="C395" s="47">
        <v>2</v>
      </c>
      <c r="D395" s="47">
        <v>9</v>
      </c>
      <c r="E395" s="37">
        <v>5.0155000000000003</v>
      </c>
      <c r="F3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5"/>
      <c r="H395"/>
      <c r="I395"/>
    </row>
    <row r="396" spans="1:9" x14ac:dyDescent="0.25">
      <c r="A396" s="29">
        <v>46035</v>
      </c>
      <c r="B396" s="47">
        <v>1</v>
      </c>
      <c r="C396" s="47">
        <v>2</v>
      </c>
      <c r="D396" s="47">
        <v>10</v>
      </c>
      <c r="E396" s="37">
        <v>6.1353999999999997</v>
      </c>
      <c r="F3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6"/>
      <c r="H396"/>
      <c r="I396"/>
    </row>
    <row r="397" spans="1:9" x14ac:dyDescent="0.25">
      <c r="A397" s="29">
        <v>46035</v>
      </c>
      <c r="B397" s="47">
        <v>1</v>
      </c>
      <c r="C397" s="47">
        <v>2</v>
      </c>
      <c r="D397" s="47">
        <v>11</v>
      </c>
      <c r="E397" s="37">
        <v>6.6658999999999997</v>
      </c>
      <c r="F3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7"/>
      <c r="H397"/>
      <c r="I397"/>
    </row>
    <row r="398" spans="1:9" x14ac:dyDescent="0.25">
      <c r="A398" s="29">
        <v>46035</v>
      </c>
      <c r="B398" s="47">
        <v>1</v>
      </c>
      <c r="C398" s="47">
        <v>2</v>
      </c>
      <c r="D398" s="47">
        <v>12</v>
      </c>
      <c r="E398" s="37">
        <v>6.7896999999999998</v>
      </c>
      <c r="F3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8"/>
      <c r="H398"/>
      <c r="I398"/>
    </row>
    <row r="399" spans="1:9" x14ac:dyDescent="0.25">
      <c r="A399" s="29">
        <v>46035</v>
      </c>
      <c r="B399" s="47">
        <v>1</v>
      </c>
      <c r="C399" s="47">
        <v>2</v>
      </c>
      <c r="D399" s="47">
        <v>13</v>
      </c>
      <c r="E399" s="37">
        <v>10.4472</v>
      </c>
      <c r="F3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9"/>
      <c r="H399"/>
      <c r="I399"/>
    </row>
    <row r="400" spans="1:9" x14ac:dyDescent="0.25">
      <c r="A400" s="29">
        <v>46035</v>
      </c>
      <c r="B400" s="47">
        <v>1</v>
      </c>
      <c r="C400" s="47">
        <v>2</v>
      </c>
      <c r="D400" s="47">
        <v>14</v>
      </c>
      <c r="E400" s="37">
        <v>6.7869999999999999</v>
      </c>
      <c r="F4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0"/>
      <c r="H400"/>
      <c r="I400"/>
    </row>
    <row r="401" spans="1:9" x14ac:dyDescent="0.25">
      <c r="A401" s="29">
        <v>46035</v>
      </c>
      <c r="B401" s="47">
        <v>1</v>
      </c>
      <c r="C401" s="47">
        <v>2</v>
      </c>
      <c r="D401" s="47">
        <v>15</v>
      </c>
      <c r="E401" s="37">
        <v>-81.658299999999997</v>
      </c>
      <c r="F4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1"/>
      <c r="H401"/>
      <c r="I401"/>
    </row>
    <row r="402" spans="1:9" x14ac:dyDescent="0.25">
      <c r="A402" s="29">
        <v>46035</v>
      </c>
      <c r="B402" s="47">
        <v>1</v>
      </c>
      <c r="C402" s="47">
        <v>2</v>
      </c>
      <c r="D402" s="47">
        <v>16</v>
      </c>
      <c r="E402" s="37">
        <v>-0.94940000000000002</v>
      </c>
      <c r="F4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2"/>
      <c r="H402"/>
      <c r="I402"/>
    </row>
    <row r="403" spans="1:9" x14ac:dyDescent="0.25">
      <c r="A403" s="29">
        <v>46035</v>
      </c>
      <c r="B403" s="47">
        <v>1</v>
      </c>
      <c r="C403" s="47">
        <v>2</v>
      </c>
      <c r="D403" s="47">
        <v>17</v>
      </c>
      <c r="E403" s="37">
        <v>24.936699999999998</v>
      </c>
      <c r="F4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3"/>
      <c r="H403"/>
      <c r="I403"/>
    </row>
    <row r="404" spans="1:9" x14ac:dyDescent="0.25">
      <c r="A404" s="29">
        <v>46035</v>
      </c>
      <c r="B404" s="47">
        <v>1</v>
      </c>
      <c r="C404" s="47">
        <v>2</v>
      </c>
      <c r="D404" s="47">
        <v>18</v>
      </c>
      <c r="E404" s="37">
        <v>19.703199999999999</v>
      </c>
      <c r="F4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4"/>
      <c r="H404"/>
      <c r="I404"/>
    </row>
    <row r="405" spans="1:9" x14ac:dyDescent="0.25">
      <c r="A405" s="29">
        <v>46035</v>
      </c>
      <c r="B405" s="47">
        <v>1</v>
      </c>
      <c r="C405" s="47">
        <v>2</v>
      </c>
      <c r="D405" s="47">
        <v>19</v>
      </c>
      <c r="E405" s="37">
        <v>21.363199999999999</v>
      </c>
      <c r="F4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5"/>
      <c r="H405"/>
      <c r="I405"/>
    </row>
    <row r="406" spans="1:9" x14ac:dyDescent="0.25">
      <c r="A406" s="29">
        <v>46035</v>
      </c>
      <c r="B406" s="47">
        <v>1</v>
      </c>
      <c r="C406" s="47">
        <v>2</v>
      </c>
      <c r="D406" s="47">
        <v>20</v>
      </c>
      <c r="E406" s="37">
        <v>26.6097</v>
      </c>
      <c r="F4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6"/>
      <c r="H406"/>
      <c r="I406"/>
    </row>
    <row r="407" spans="1:9" x14ac:dyDescent="0.25">
      <c r="A407" s="29">
        <v>46035</v>
      </c>
      <c r="B407" s="47">
        <v>1</v>
      </c>
      <c r="C407" s="47">
        <v>2</v>
      </c>
      <c r="D407" s="47">
        <v>21</v>
      </c>
      <c r="E407" s="37">
        <v>25.6739</v>
      </c>
      <c r="F4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7"/>
      <c r="H407"/>
      <c r="I407"/>
    </row>
    <row r="408" spans="1:9" x14ac:dyDescent="0.25">
      <c r="A408" s="29">
        <v>46035</v>
      </c>
      <c r="B408" s="47">
        <v>1</v>
      </c>
      <c r="C408" s="47">
        <v>2</v>
      </c>
      <c r="D408" s="47">
        <v>22</v>
      </c>
      <c r="E408" s="37">
        <v>19</v>
      </c>
      <c r="F4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8"/>
      <c r="H408"/>
      <c r="I408"/>
    </row>
    <row r="409" spans="1:9" x14ac:dyDescent="0.25">
      <c r="A409" s="29">
        <v>46035</v>
      </c>
      <c r="B409" s="47">
        <v>1</v>
      </c>
      <c r="C409" s="47">
        <v>2</v>
      </c>
      <c r="D409" s="47">
        <v>23</v>
      </c>
      <c r="E409" s="37">
        <v>23.910900000000002</v>
      </c>
      <c r="F4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9"/>
      <c r="H409"/>
      <c r="I409"/>
    </row>
    <row r="410" spans="1:9" x14ac:dyDescent="0.25">
      <c r="A410" s="29">
        <v>46035</v>
      </c>
      <c r="B410" s="47">
        <v>1</v>
      </c>
      <c r="C410" s="47">
        <v>2</v>
      </c>
      <c r="D410" s="47">
        <v>24</v>
      </c>
      <c r="E410" s="37">
        <v>26.1569</v>
      </c>
      <c r="F4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0"/>
      <c r="H410"/>
      <c r="I410"/>
    </row>
    <row r="411" spans="1:9" x14ac:dyDescent="0.25">
      <c r="A411" s="29">
        <v>46036</v>
      </c>
      <c r="B411" s="47">
        <v>1</v>
      </c>
      <c r="C411" s="47">
        <v>3</v>
      </c>
      <c r="D411" s="47">
        <v>1</v>
      </c>
      <c r="E411" s="37">
        <v>21.479800000000001</v>
      </c>
      <c r="F4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1"/>
      <c r="H411"/>
      <c r="I411"/>
    </row>
    <row r="412" spans="1:9" x14ac:dyDescent="0.25">
      <c r="A412" s="29">
        <v>46036</v>
      </c>
      <c r="B412" s="47">
        <v>1</v>
      </c>
      <c r="C412" s="47">
        <v>3</v>
      </c>
      <c r="D412" s="47">
        <v>2</v>
      </c>
      <c r="E412" s="37">
        <v>18.292300000000001</v>
      </c>
      <c r="F4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2"/>
      <c r="H412"/>
      <c r="I412"/>
    </row>
    <row r="413" spans="1:9" x14ac:dyDescent="0.25">
      <c r="A413" s="29">
        <v>46036</v>
      </c>
      <c r="B413" s="47">
        <v>1</v>
      </c>
      <c r="C413" s="47">
        <v>3</v>
      </c>
      <c r="D413" s="47">
        <v>3</v>
      </c>
      <c r="E413" s="37">
        <v>18.256799999999998</v>
      </c>
      <c r="F4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3"/>
      <c r="H413"/>
      <c r="I413"/>
    </row>
    <row r="414" spans="1:9" x14ac:dyDescent="0.25">
      <c r="A414" s="29">
        <v>46036</v>
      </c>
      <c r="B414" s="47">
        <v>1</v>
      </c>
      <c r="C414" s="47">
        <v>3</v>
      </c>
      <c r="D414" s="47">
        <v>4</v>
      </c>
      <c r="E414" s="37">
        <v>17.235499999999998</v>
      </c>
      <c r="F4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4"/>
      <c r="H414"/>
      <c r="I414"/>
    </row>
    <row r="415" spans="1:9" x14ac:dyDescent="0.25">
      <c r="A415" s="29">
        <v>46036</v>
      </c>
      <c r="B415" s="47">
        <v>1</v>
      </c>
      <c r="C415" s="47">
        <v>3</v>
      </c>
      <c r="D415" s="47">
        <v>5</v>
      </c>
      <c r="E415" s="37">
        <v>20.690799999999999</v>
      </c>
      <c r="F4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5"/>
      <c r="H415"/>
      <c r="I415"/>
    </row>
    <row r="416" spans="1:9" x14ac:dyDescent="0.25">
      <c r="A416" s="29">
        <v>46036</v>
      </c>
      <c r="B416" s="47">
        <v>1</v>
      </c>
      <c r="C416" s="47">
        <v>3</v>
      </c>
      <c r="D416" s="47">
        <v>6</v>
      </c>
      <c r="E416" s="37">
        <v>28.904299999999999</v>
      </c>
      <c r="F4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6"/>
      <c r="H416"/>
      <c r="I416"/>
    </row>
    <row r="417" spans="1:9" x14ac:dyDescent="0.25">
      <c r="A417" s="29">
        <v>46036</v>
      </c>
      <c r="B417" s="47">
        <v>1</v>
      </c>
      <c r="C417" s="47">
        <v>3</v>
      </c>
      <c r="D417" s="47">
        <v>7</v>
      </c>
      <c r="E417" s="37">
        <v>33.837499999999999</v>
      </c>
      <c r="F4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7"/>
      <c r="H417"/>
      <c r="I417"/>
    </row>
    <row r="418" spans="1:9" x14ac:dyDescent="0.25">
      <c r="A418" s="29">
        <v>46036</v>
      </c>
      <c r="B418" s="47">
        <v>1</v>
      </c>
      <c r="C418" s="47">
        <v>3</v>
      </c>
      <c r="D418" s="47">
        <v>8</v>
      </c>
      <c r="E418" s="37">
        <v>54.012</v>
      </c>
      <c r="F4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8"/>
      <c r="H418"/>
      <c r="I418"/>
    </row>
    <row r="419" spans="1:9" x14ac:dyDescent="0.25">
      <c r="A419" s="29">
        <v>46036</v>
      </c>
      <c r="B419" s="47">
        <v>1</v>
      </c>
      <c r="C419" s="47">
        <v>3</v>
      </c>
      <c r="D419" s="47">
        <v>9</v>
      </c>
      <c r="E419" s="37">
        <v>8.9300999999999995</v>
      </c>
      <c r="F4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9"/>
      <c r="H419"/>
      <c r="I419"/>
    </row>
    <row r="420" spans="1:9" x14ac:dyDescent="0.25">
      <c r="A420" s="29">
        <v>46036</v>
      </c>
      <c r="B420" s="47">
        <v>1</v>
      </c>
      <c r="C420" s="47">
        <v>3</v>
      </c>
      <c r="D420" s="47">
        <v>10</v>
      </c>
      <c r="E420" s="37">
        <v>5.3028000000000004</v>
      </c>
      <c r="F4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0"/>
      <c r="H420"/>
      <c r="I420"/>
    </row>
    <row r="421" spans="1:9" x14ac:dyDescent="0.25">
      <c r="A421" s="29">
        <v>46036</v>
      </c>
      <c r="B421" s="47">
        <v>1</v>
      </c>
      <c r="C421" s="47">
        <v>3</v>
      </c>
      <c r="D421" s="47">
        <v>11</v>
      </c>
      <c r="E421" s="37">
        <v>7.2214</v>
      </c>
      <c r="F4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1"/>
      <c r="H421"/>
      <c r="I421"/>
    </row>
    <row r="422" spans="1:9" x14ac:dyDescent="0.25">
      <c r="A422" s="29">
        <v>46036</v>
      </c>
      <c r="B422" s="47">
        <v>1</v>
      </c>
      <c r="C422" s="47">
        <v>3</v>
      </c>
      <c r="D422" s="47">
        <v>12</v>
      </c>
      <c r="E422" s="37">
        <v>6.3670999999999998</v>
      </c>
      <c r="F4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2"/>
      <c r="H422"/>
      <c r="I422"/>
    </row>
    <row r="423" spans="1:9" x14ac:dyDescent="0.25">
      <c r="A423" s="29">
        <v>46036</v>
      </c>
      <c r="B423" s="47">
        <v>1</v>
      </c>
      <c r="C423" s="47">
        <v>3</v>
      </c>
      <c r="D423" s="47">
        <v>13</v>
      </c>
      <c r="E423" s="37">
        <v>6.7563000000000004</v>
      </c>
      <c r="F4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3"/>
      <c r="H423"/>
      <c r="I423"/>
    </row>
    <row r="424" spans="1:9" x14ac:dyDescent="0.25">
      <c r="A424" s="29">
        <v>46036</v>
      </c>
      <c r="B424" s="47">
        <v>1</v>
      </c>
      <c r="C424" s="47">
        <v>3</v>
      </c>
      <c r="D424" s="47">
        <v>14</v>
      </c>
      <c r="E424" s="37">
        <v>4.2699999999999996</v>
      </c>
      <c r="F4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4"/>
      <c r="H424"/>
      <c r="I424"/>
    </row>
    <row r="425" spans="1:9" x14ac:dyDescent="0.25">
      <c r="A425" s="29">
        <v>46036</v>
      </c>
      <c r="B425" s="47">
        <v>1</v>
      </c>
      <c r="C425" s="47">
        <v>3</v>
      </c>
      <c r="D425" s="47">
        <v>15</v>
      </c>
      <c r="E425" s="37">
        <v>-0.93189999999999995</v>
      </c>
      <c r="F4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5"/>
      <c r="H425"/>
      <c r="I425"/>
    </row>
    <row r="426" spans="1:9" x14ac:dyDescent="0.25">
      <c r="A426" s="29">
        <v>46036</v>
      </c>
      <c r="B426" s="47">
        <v>1</v>
      </c>
      <c r="C426" s="47">
        <v>3</v>
      </c>
      <c r="D426" s="47">
        <v>16</v>
      </c>
      <c r="E426" s="37">
        <v>6.1116999999999999</v>
      </c>
      <c r="F4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6"/>
      <c r="H426"/>
      <c r="I426"/>
    </row>
    <row r="427" spans="1:9" x14ac:dyDescent="0.25">
      <c r="A427" s="29">
        <v>46036</v>
      </c>
      <c r="B427" s="47">
        <v>1</v>
      </c>
      <c r="C427" s="47">
        <v>3</v>
      </c>
      <c r="D427" s="47">
        <v>17</v>
      </c>
      <c r="E427" s="37">
        <v>29.0246</v>
      </c>
      <c r="F4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7"/>
      <c r="H427"/>
      <c r="I427"/>
    </row>
    <row r="428" spans="1:9" x14ac:dyDescent="0.25">
      <c r="A428" s="29">
        <v>46036</v>
      </c>
      <c r="B428" s="47">
        <v>1</v>
      </c>
      <c r="C428" s="47">
        <v>3</v>
      </c>
      <c r="D428" s="47">
        <v>18</v>
      </c>
      <c r="E428" s="37">
        <v>29.985700000000001</v>
      </c>
      <c r="F4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8"/>
      <c r="H428"/>
      <c r="I428"/>
    </row>
    <row r="429" spans="1:9" x14ac:dyDescent="0.25">
      <c r="A429" s="29">
        <v>46036</v>
      </c>
      <c r="B429" s="47">
        <v>1</v>
      </c>
      <c r="C429" s="47">
        <v>3</v>
      </c>
      <c r="D429" s="47">
        <v>19</v>
      </c>
      <c r="E429" s="37">
        <v>25.152899999999999</v>
      </c>
      <c r="F4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9"/>
      <c r="H429"/>
      <c r="I429"/>
    </row>
    <row r="430" spans="1:9" x14ac:dyDescent="0.25">
      <c r="A430" s="29">
        <v>46036</v>
      </c>
      <c r="B430" s="47">
        <v>1</v>
      </c>
      <c r="C430" s="47">
        <v>3</v>
      </c>
      <c r="D430" s="47">
        <v>20</v>
      </c>
      <c r="E430" s="37">
        <v>24.702999999999999</v>
      </c>
      <c r="F4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0"/>
      <c r="H430"/>
      <c r="I430"/>
    </row>
    <row r="431" spans="1:9" x14ac:dyDescent="0.25">
      <c r="A431" s="29">
        <v>46036</v>
      </c>
      <c r="B431" s="47">
        <v>1</v>
      </c>
      <c r="C431" s="47">
        <v>3</v>
      </c>
      <c r="D431" s="47">
        <v>21</v>
      </c>
      <c r="E431" s="37">
        <v>23.618200000000002</v>
      </c>
      <c r="F4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1"/>
      <c r="H431"/>
      <c r="I431"/>
    </row>
    <row r="432" spans="1:9" x14ac:dyDescent="0.25">
      <c r="A432" s="29">
        <v>46036</v>
      </c>
      <c r="B432" s="47">
        <v>1</v>
      </c>
      <c r="C432" s="47">
        <v>3</v>
      </c>
      <c r="D432" s="47">
        <v>22</v>
      </c>
      <c r="E432" s="37">
        <v>22.680599999999998</v>
      </c>
      <c r="F4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2"/>
      <c r="H432"/>
      <c r="I432"/>
    </row>
    <row r="433" spans="1:9" x14ac:dyDescent="0.25">
      <c r="A433" s="29">
        <v>46036</v>
      </c>
      <c r="B433" s="47">
        <v>1</v>
      </c>
      <c r="C433" s="47">
        <v>3</v>
      </c>
      <c r="D433" s="47">
        <v>23</v>
      </c>
      <c r="E433" s="37">
        <v>25.8779</v>
      </c>
      <c r="F4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3"/>
      <c r="H433"/>
      <c r="I433"/>
    </row>
    <row r="434" spans="1:9" x14ac:dyDescent="0.25">
      <c r="A434" s="29">
        <v>46036</v>
      </c>
      <c r="B434" s="47">
        <v>1</v>
      </c>
      <c r="C434" s="47">
        <v>3</v>
      </c>
      <c r="D434" s="47">
        <v>24</v>
      </c>
      <c r="E434" s="37">
        <v>26.279299999999999</v>
      </c>
      <c r="F4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4"/>
      <c r="H434"/>
      <c r="I434"/>
    </row>
    <row r="435" spans="1:9" x14ac:dyDescent="0.25">
      <c r="A435" s="29">
        <v>46037</v>
      </c>
      <c r="B435" s="47">
        <v>1</v>
      </c>
      <c r="C435" s="47">
        <v>4</v>
      </c>
      <c r="D435" s="47">
        <v>1</v>
      </c>
      <c r="E435" s="37">
        <v>24.712499999999999</v>
      </c>
      <c r="F4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5"/>
      <c r="H435"/>
      <c r="I435"/>
    </row>
    <row r="436" spans="1:9" x14ac:dyDescent="0.25">
      <c r="A436" s="29">
        <v>46037</v>
      </c>
      <c r="B436" s="47">
        <v>1</v>
      </c>
      <c r="C436" s="47">
        <v>4</v>
      </c>
      <c r="D436" s="47">
        <v>2</v>
      </c>
      <c r="E436" s="37">
        <v>24.408999999999999</v>
      </c>
      <c r="F4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6"/>
      <c r="H436"/>
      <c r="I436"/>
    </row>
    <row r="437" spans="1:9" x14ac:dyDescent="0.25">
      <c r="A437" s="29">
        <v>46037</v>
      </c>
      <c r="B437" s="47">
        <v>1</v>
      </c>
      <c r="C437" s="47">
        <v>4</v>
      </c>
      <c r="D437" s="47">
        <v>3</v>
      </c>
      <c r="E437" s="37">
        <v>18.945699999999999</v>
      </c>
      <c r="F4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7"/>
      <c r="H437"/>
      <c r="I437"/>
    </row>
    <row r="438" spans="1:9" x14ac:dyDescent="0.25">
      <c r="A438" s="29">
        <v>46037</v>
      </c>
      <c r="B438" s="47">
        <v>1</v>
      </c>
      <c r="C438" s="47">
        <v>4</v>
      </c>
      <c r="D438" s="47">
        <v>4</v>
      </c>
      <c r="E438" s="37">
        <v>17.011700000000001</v>
      </c>
      <c r="F4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8"/>
      <c r="H438"/>
      <c r="I438"/>
    </row>
    <row r="439" spans="1:9" x14ac:dyDescent="0.25">
      <c r="A439" s="29">
        <v>46037</v>
      </c>
      <c r="B439" s="47">
        <v>1</v>
      </c>
      <c r="C439" s="47">
        <v>4</v>
      </c>
      <c r="D439" s="47">
        <v>5</v>
      </c>
      <c r="E439" s="37">
        <v>19.402799999999999</v>
      </c>
      <c r="F4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9"/>
      <c r="H439"/>
      <c r="I439"/>
    </row>
    <row r="440" spans="1:9" x14ac:dyDescent="0.25">
      <c r="A440" s="29">
        <v>46037</v>
      </c>
      <c r="B440" s="47">
        <v>1</v>
      </c>
      <c r="C440" s="47">
        <v>4</v>
      </c>
      <c r="D440" s="47">
        <v>6</v>
      </c>
      <c r="E440" s="37">
        <v>20.555</v>
      </c>
      <c r="F4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0"/>
      <c r="H440"/>
      <c r="I440"/>
    </row>
    <row r="441" spans="1:9" x14ac:dyDescent="0.25">
      <c r="A441" s="29">
        <v>46037</v>
      </c>
      <c r="B441" s="47">
        <v>1</v>
      </c>
      <c r="C441" s="47">
        <v>4</v>
      </c>
      <c r="D441" s="47">
        <v>7</v>
      </c>
      <c r="E441" s="37">
        <v>29.357199999999999</v>
      </c>
      <c r="F4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1"/>
      <c r="H441"/>
      <c r="I441"/>
    </row>
    <row r="442" spans="1:9" x14ac:dyDescent="0.25">
      <c r="A442" s="29">
        <v>46037</v>
      </c>
      <c r="B442" s="47">
        <v>1</v>
      </c>
      <c r="C442" s="47">
        <v>4</v>
      </c>
      <c r="D442" s="47">
        <v>8</v>
      </c>
      <c r="E442" s="37">
        <v>28.326000000000001</v>
      </c>
      <c r="F4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2"/>
      <c r="H442"/>
      <c r="I442"/>
    </row>
    <row r="443" spans="1:9" x14ac:dyDescent="0.25">
      <c r="A443" s="29">
        <v>46037</v>
      </c>
      <c r="B443" s="47">
        <v>1</v>
      </c>
      <c r="C443" s="47">
        <v>4</v>
      </c>
      <c r="D443" s="47">
        <v>9</v>
      </c>
      <c r="E443" s="37">
        <v>6.9941000000000004</v>
      </c>
      <c r="F4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3"/>
      <c r="H443"/>
      <c r="I443"/>
    </row>
    <row r="444" spans="1:9" x14ac:dyDescent="0.25">
      <c r="A444" s="29">
        <v>46037</v>
      </c>
      <c r="B444" s="47">
        <v>1</v>
      </c>
      <c r="C444" s="47">
        <v>4</v>
      </c>
      <c r="D444" s="47">
        <v>10</v>
      </c>
      <c r="E444" s="37">
        <v>4.9015000000000004</v>
      </c>
      <c r="F4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4"/>
      <c r="H444"/>
      <c r="I444"/>
    </row>
    <row r="445" spans="1:9" x14ac:dyDescent="0.25">
      <c r="A445" s="29">
        <v>46037</v>
      </c>
      <c r="B445" s="47">
        <v>1</v>
      </c>
      <c r="C445" s="47">
        <v>4</v>
      </c>
      <c r="D445" s="47">
        <v>11</v>
      </c>
      <c r="E445" s="37">
        <v>8.4383999999999997</v>
      </c>
      <c r="F4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5"/>
      <c r="H445"/>
      <c r="I445"/>
    </row>
    <row r="446" spans="1:9" x14ac:dyDescent="0.25">
      <c r="A446" s="29">
        <v>46037</v>
      </c>
      <c r="B446" s="47">
        <v>1</v>
      </c>
      <c r="C446" s="47">
        <v>4</v>
      </c>
      <c r="D446" s="47">
        <v>12</v>
      </c>
      <c r="E446" s="37">
        <v>31.568300000000001</v>
      </c>
      <c r="F4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6"/>
      <c r="H446"/>
      <c r="I446"/>
    </row>
    <row r="447" spans="1:9" x14ac:dyDescent="0.25">
      <c r="A447" s="29">
        <v>46037</v>
      </c>
      <c r="B447" s="47">
        <v>1</v>
      </c>
      <c r="C447" s="47">
        <v>4</v>
      </c>
      <c r="D447" s="47">
        <v>13</v>
      </c>
      <c r="E447" s="37">
        <v>33.439100000000003</v>
      </c>
      <c r="F4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7"/>
      <c r="H447"/>
      <c r="I447"/>
    </row>
    <row r="448" spans="1:9" x14ac:dyDescent="0.25">
      <c r="A448" s="29">
        <v>46037</v>
      </c>
      <c r="B448" s="47">
        <v>1</v>
      </c>
      <c r="C448" s="47">
        <v>4</v>
      </c>
      <c r="D448" s="47">
        <v>14</v>
      </c>
      <c r="E448" s="37">
        <v>53.2804</v>
      </c>
      <c r="F4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8"/>
      <c r="H448"/>
      <c r="I448"/>
    </row>
    <row r="449" spans="1:9" x14ac:dyDescent="0.25">
      <c r="A449" s="29">
        <v>46037</v>
      </c>
      <c r="B449" s="47">
        <v>1</v>
      </c>
      <c r="C449" s="47">
        <v>4</v>
      </c>
      <c r="D449" s="47">
        <v>15</v>
      </c>
      <c r="E449" s="37">
        <v>59.765000000000001</v>
      </c>
      <c r="F4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9"/>
      <c r="H449"/>
      <c r="I449"/>
    </row>
    <row r="450" spans="1:9" x14ac:dyDescent="0.25">
      <c r="A450" s="29">
        <v>46037</v>
      </c>
      <c r="B450" s="47">
        <v>1</v>
      </c>
      <c r="C450" s="47">
        <v>4</v>
      </c>
      <c r="D450" s="47">
        <v>16</v>
      </c>
      <c r="E450" s="37">
        <v>-14.9444</v>
      </c>
      <c r="F4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0"/>
      <c r="H450"/>
      <c r="I450"/>
    </row>
    <row r="451" spans="1:9" x14ac:dyDescent="0.25">
      <c r="A451" s="29">
        <v>46037</v>
      </c>
      <c r="B451" s="47">
        <v>1</v>
      </c>
      <c r="C451" s="47">
        <v>4</v>
      </c>
      <c r="D451" s="47">
        <v>17</v>
      </c>
      <c r="E451" s="37">
        <v>44.953699999999998</v>
      </c>
      <c r="F4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1"/>
      <c r="H451"/>
      <c r="I451"/>
    </row>
    <row r="452" spans="1:9" x14ac:dyDescent="0.25">
      <c r="A452" s="29">
        <v>46037</v>
      </c>
      <c r="B452" s="47">
        <v>1</v>
      </c>
      <c r="C452" s="47">
        <v>4</v>
      </c>
      <c r="D452" s="47">
        <v>18</v>
      </c>
      <c r="E452" s="37">
        <v>29.123000000000001</v>
      </c>
      <c r="F4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2"/>
      <c r="H452"/>
      <c r="I452"/>
    </row>
    <row r="453" spans="1:9" x14ac:dyDescent="0.25">
      <c r="A453" s="29">
        <v>46037</v>
      </c>
      <c r="B453" s="47">
        <v>1</v>
      </c>
      <c r="C453" s="47">
        <v>4</v>
      </c>
      <c r="D453" s="47">
        <v>19</v>
      </c>
      <c r="E453" s="37">
        <v>24.452500000000001</v>
      </c>
      <c r="F4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3"/>
      <c r="H453"/>
      <c r="I453"/>
    </row>
    <row r="454" spans="1:9" x14ac:dyDescent="0.25">
      <c r="A454" s="29">
        <v>46037</v>
      </c>
      <c r="B454" s="47">
        <v>1</v>
      </c>
      <c r="C454" s="47">
        <v>4</v>
      </c>
      <c r="D454" s="47">
        <v>20</v>
      </c>
      <c r="E454" s="37">
        <v>35.4377</v>
      </c>
      <c r="F4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4"/>
      <c r="H454"/>
      <c r="I454"/>
    </row>
    <row r="455" spans="1:9" x14ac:dyDescent="0.25">
      <c r="A455" s="29">
        <v>46037</v>
      </c>
      <c r="B455" s="47">
        <v>1</v>
      </c>
      <c r="C455" s="47">
        <v>4</v>
      </c>
      <c r="D455" s="47">
        <v>21</v>
      </c>
      <c r="E455" s="37">
        <v>21.049600000000002</v>
      </c>
      <c r="F4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5"/>
      <c r="H455"/>
      <c r="I455"/>
    </row>
    <row r="456" spans="1:9" x14ac:dyDescent="0.25">
      <c r="A456" s="29">
        <v>46037</v>
      </c>
      <c r="B456" s="47">
        <v>1</v>
      </c>
      <c r="C456" s="47">
        <v>4</v>
      </c>
      <c r="D456" s="47">
        <v>22</v>
      </c>
      <c r="E456" s="37">
        <v>21.619399999999999</v>
      </c>
      <c r="F4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6"/>
      <c r="H456"/>
      <c r="I456"/>
    </row>
    <row r="457" spans="1:9" x14ac:dyDescent="0.25">
      <c r="A457" s="29">
        <v>46037</v>
      </c>
      <c r="B457" s="47">
        <v>1</v>
      </c>
      <c r="C457" s="47">
        <v>4</v>
      </c>
      <c r="D457" s="47">
        <v>23</v>
      </c>
      <c r="E457" s="37">
        <v>59.686500000000002</v>
      </c>
      <c r="F4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7"/>
      <c r="H457"/>
      <c r="I457"/>
    </row>
    <row r="458" spans="1:9" x14ac:dyDescent="0.25">
      <c r="A458" s="29">
        <v>46037</v>
      </c>
      <c r="B458" s="47">
        <v>1</v>
      </c>
      <c r="C458" s="47">
        <v>4</v>
      </c>
      <c r="D458" s="47">
        <v>24</v>
      </c>
      <c r="E458" s="37">
        <v>21.753799999999998</v>
      </c>
      <c r="F4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8"/>
      <c r="H458"/>
      <c r="I458"/>
    </row>
    <row r="459" spans="1:9" x14ac:dyDescent="0.25">
      <c r="A459" s="29">
        <v>46038</v>
      </c>
      <c r="B459" s="47">
        <v>1</v>
      </c>
      <c r="C459" s="47">
        <v>5</v>
      </c>
      <c r="D459" s="47">
        <v>1</v>
      </c>
      <c r="E459" s="37">
        <v>16.291599999999999</v>
      </c>
      <c r="F4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9"/>
      <c r="H459"/>
      <c r="I459"/>
    </row>
    <row r="460" spans="1:9" x14ac:dyDescent="0.25">
      <c r="A460" s="29">
        <v>46038</v>
      </c>
      <c r="B460" s="47">
        <v>1</v>
      </c>
      <c r="C460" s="47">
        <v>5</v>
      </c>
      <c r="D460" s="47">
        <v>2</v>
      </c>
      <c r="E460" s="37">
        <v>14.2026</v>
      </c>
      <c r="F4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0"/>
      <c r="H460"/>
      <c r="I460"/>
    </row>
    <row r="461" spans="1:9" x14ac:dyDescent="0.25">
      <c r="A461" s="29">
        <v>46038</v>
      </c>
      <c r="B461" s="47">
        <v>1</v>
      </c>
      <c r="C461" s="47">
        <v>5</v>
      </c>
      <c r="D461" s="47">
        <v>3</v>
      </c>
      <c r="E461" s="37">
        <v>13.813800000000001</v>
      </c>
      <c r="F4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1"/>
      <c r="H461"/>
      <c r="I461"/>
    </row>
    <row r="462" spans="1:9" x14ac:dyDescent="0.25">
      <c r="A462" s="29">
        <v>46038</v>
      </c>
      <c r="B462" s="47">
        <v>1</v>
      </c>
      <c r="C462" s="47">
        <v>5</v>
      </c>
      <c r="D462" s="47">
        <v>4</v>
      </c>
      <c r="E462" s="37">
        <v>13.782999999999999</v>
      </c>
      <c r="F4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2"/>
      <c r="H462"/>
      <c r="I462"/>
    </row>
    <row r="463" spans="1:9" x14ac:dyDescent="0.25">
      <c r="A463" s="29">
        <v>46038</v>
      </c>
      <c r="B463" s="47">
        <v>1</v>
      </c>
      <c r="C463" s="47">
        <v>5</v>
      </c>
      <c r="D463" s="47">
        <v>5</v>
      </c>
      <c r="E463" s="37">
        <v>14.872999999999999</v>
      </c>
      <c r="F4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3"/>
      <c r="H463"/>
      <c r="I463"/>
    </row>
    <row r="464" spans="1:9" x14ac:dyDescent="0.25">
      <c r="A464" s="29">
        <v>46038</v>
      </c>
      <c r="B464" s="47">
        <v>1</v>
      </c>
      <c r="C464" s="47">
        <v>5</v>
      </c>
      <c r="D464" s="47">
        <v>6</v>
      </c>
      <c r="E464" s="37">
        <v>16.642499999999998</v>
      </c>
      <c r="F4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4"/>
      <c r="H464"/>
      <c r="I464"/>
    </row>
    <row r="465" spans="1:9" x14ac:dyDescent="0.25">
      <c r="A465" s="29">
        <v>46038</v>
      </c>
      <c r="B465" s="47">
        <v>1</v>
      </c>
      <c r="C465" s="47">
        <v>5</v>
      </c>
      <c r="D465" s="47">
        <v>7</v>
      </c>
      <c r="E465" s="37">
        <v>24.2133</v>
      </c>
      <c r="F4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5"/>
      <c r="H465"/>
      <c r="I465"/>
    </row>
    <row r="466" spans="1:9" x14ac:dyDescent="0.25">
      <c r="A466" s="29">
        <v>46038</v>
      </c>
      <c r="B466" s="47">
        <v>1</v>
      </c>
      <c r="C466" s="47">
        <v>5</v>
      </c>
      <c r="D466" s="47">
        <v>8</v>
      </c>
      <c r="E466" s="37">
        <v>18.334700000000002</v>
      </c>
      <c r="F4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6"/>
      <c r="H466"/>
      <c r="I466"/>
    </row>
    <row r="467" spans="1:9" x14ac:dyDescent="0.25">
      <c r="A467" s="29">
        <v>46038</v>
      </c>
      <c r="B467" s="47">
        <v>1</v>
      </c>
      <c r="C467" s="47">
        <v>5</v>
      </c>
      <c r="D467" s="47">
        <v>9</v>
      </c>
      <c r="E467" s="37">
        <v>8.3759999999999994</v>
      </c>
      <c r="F4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7"/>
      <c r="H467"/>
      <c r="I467"/>
    </row>
    <row r="468" spans="1:9" x14ac:dyDescent="0.25">
      <c r="A468" s="29">
        <v>46038</v>
      </c>
      <c r="B468" s="47">
        <v>1</v>
      </c>
      <c r="C468" s="47">
        <v>5</v>
      </c>
      <c r="D468" s="47">
        <v>10</v>
      </c>
      <c r="E468" s="37">
        <v>8.4114000000000004</v>
      </c>
      <c r="F4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8"/>
      <c r="H468"/>
      <c r="I468"/>
    </row>
    <row r="469" spans="1:9" x14ac:dyDescent="0.25">
      <c r="A469" s="29">
        <v>46038</v>
      </c>
      <c r="B469" s="47">
        <v>1</v>
      </c>
      <c r="C469" s="47">
        <v>5</v>
      </c>
      <c r="D469" s="47">
        <v>11</v>
      </c>
      <c r="E469" s="37">
        <v>8.1631999999999998</v>
      </c>
      <c r="F4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9"/>
      <c r="H469"/>
      <c r="I469"/>
    </row>
    <row r="470" spans="1:9" x14ac:dyDescent="0.25">
      <c r="A470" s="29">
        <v>46038</v>
      </c>
      <c r="B470" s="47">
        <v>1</v>
      </c>
      <c r="C470" s="47">
        <v>5</v>
      </c>
      <c r="D470" s="47">
        <v>12</v>
      </c>
      <c r="E470" s="37">
        <v>9.2085000000000008</v>
      </c>
      <c r="F4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0"/>
      <c r="H470"/>
      <c r="I470"/>
    </row>
    <row r="471" spans="1:9" x14ac:dyDescent="0.25">
      <c r="A471" s="29">
        <v>46038</v>
      </c>
      <c r="B471" s="47">
        <v>1</v>
      </c>
      <c r="C471" s="47">
        <v>5</v>
      </c>
      <c r="D471" s="47">
        <v>13</v>
      </c>
      <c r="E471" s="37">
        <v>10.8545</v>
      </c>
      <c r="F4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1"/>
      <c r="H471"/>
      <c r="I471"/>
    </row>
    <row r="472" spans="1:9" x14ac:dyDescent="0.25">
      <c r="A472" s="29">
        <v>46038</v>
      </c>
      <c r="B472" s="47">
        <v>1</v>
      </c>
      <c r="C472" s="47">
        <v>5</v>
      </c>
      <c r="D472" s="47">
        <v>14</v>
      </c>
      <c r="E472" s="37">
        <v>12.5541</v>
      </c>
      <c r="F4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2"/>
      <c r="H472"/>
      <c r="I472"/>
    </row>
    <row r="473" spans="1:9" x14ac:dyDescent="0.25">
      <c r="A473" s="29">
        <v>46038</v>
      </c>
      <c r="B473" s="47">
        <v>1</v>
      </c>
      <c r="C473" s="47">
        <v>5</v>
      </c>
      <c r="D473" s="47">
        <v>15</v>
      </c>
      <c r="E473" s="37">
        <v>11.543799999999999</v>
      </c>
      <c r="F4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3"/>
      <c r="H473"/>
      <c r="I473"/>
    </row>
    <row r="474" spans="1:9" x14ac:dyDescent="0.25">
      <c r="A474" s="29">
        <v>46038</v>
      </c>
      <c r="B474" s="47">
        <v>1</v>
      </c>
      <c r="C474" s="47">
        <v>5</v>
      </c>
      <c r="D474" s="47">
        <v>16</v>
      </c>
      <c r="E474" s="37">
        <v>7.2790999999999997</v>
      </c>
      <c r="F4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4"/>
      <c r="H474"/>
      <c r="I474"/>
    </row>
    <row r="475" spans="1:9" x14ac:dyDescent="0.25">
      <c r="A475" s="29">
        <v>46038</v>
      </c>
      <c r="B475" s="47">
        <v>1</v>
      </c>
      <c r="C475" s="47">
        <v>5</v>
      </c>
      <c r="D475" s="47">
        <v>17</v>
      </c>
      <c r="E475" s="37">
        <v>17.288900000000002</v>
      </c>
      <c r="F4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5"/>
      <c r="H475"/>
      <c r="I475"/>
    </row>
    <row r="476" spans="1:9" x14ac:dyDescent="0.25">
      <c r="A476" s="29">
        <v>46038</v>
      </c>
      <c r="B476" s="47">
        <v>1</v>
      </c>
      <c r="C476" s="47">
        <v>5</v>
      </c>
      <c r="D476" s="47">
        <v>18</v>
      </c>
      <c r="E476" s="37">
        <v>20.891400000000001</v>
      </c>
      <c r="F4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6"/>
      <c r="H476"/>
      <c r="I476"/>
    </row>
    <row r="477" spans="1:9" x14ac:dyDescent="0.25">
      <c r="A477" s="29">
        <v>46038</v>
      </c>
      <c r="B477" s="47">
        <v>1</v>
      </c>
      <c r="C477" s="47">
        <v>5</v>
      </c>
      <c r="D477" s="47">
        <v>19</v>
      </c>
      <c r="E477" s="37">
        <v>19.303999999999998</v>
      </c>
      <c r="F4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7"/>
      <c r="H477"/>
      <c r="I477"/>
    </row>
    <row r="478" spans="1:9" x14ac:dyDescent="0.25">
      <c r="A478" s="29">
        <v>46038</v>
      </c>
      <c r="B478" s="47">
        <v>1</v>
      </c>
      <c r="C478" s="47">
        <v>5</v>
      </c>
      <c r="D478" s="47">
        <v>20</v>
      </c>
      <c r="E478" s="37">
        <v>18.796500000000002</v>
      </c>
      <c r="F4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8"/>
      <c r="H478"/>
      <c r="I478"/>
    </row>
    <row r="479" spans="1:9" x14ac:dyDescent="0.25">
      <c r="A479" s="29">
        <v>46038</v>
      </c>
      <c r="B479" s="47">
        <v>1</v>
      </c>
      <c r="C479" s="47">
        <v>5</v>
      </c>
      <c r="D479" s="47">
        <v>21</v>
      </c>
      <c r="E479" s="37">
        <v>20.5901</v>
      </c>
      <c r="F4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9"/>
      <c r="H479"/>
      <c r="I479"/>
    </row>
    <row r="480" spans="1:9" x14ac:dyDescent="0.25">
      <c r="A480" s="29">
        <v>46038</v>
      </c>
      <c r="B480" s="47">
        <v>1</v>
      </c>
      <c r="C480" s="47">
        <v>5</v>
      </c>
      <c r="D480" s="47">
        <v>22</v>
      </c>
      <c r="E480" s="37">
        <v>21.604800000000001</v>
      </c>
      <c r="F4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0"/>
      <c r="H480"/>
      <c r="I480"/>
    </row>
    <row r="481" spans="1:9" x14ac:dyDescent="0.25">
      <c r="A481" s="29">
        <v>46038</v>
      </c>
      <c r="B481" s="47">
        <v>1</v>
      </c>
      <c r="C481" s="47">
        <v>5</v>
      </c>
      <c r="D481" s="47">
        <v>23</v>
      </c>
      <c r="E481" s="37">
        <v>17.920300000000001</v>
      </c>
      <c r="F4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1"/>
      <c r="H481"/>
      <c r="I481"/>
    </row>
    <row r="482" spans="1:9" x14ac:dyDescent="0.25">
      <c r="A482" s="29">
        <v>46038</v>
      </c>
      <c r="B482" s="47">
        <v>1</v>
      </c>
      <c r="C482" s="47">
        <v>5</v>
      </c>
      <c r="D482" s="47">
        <v>24</v>
      </c>
      <c r="E482" s="37">
        <v>17.489999999999998</v>
      </c>
      <c r="F4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2"/>
      <c r="H482"/>
      <c r="I482"/>
    </row>
    <row r="483" spans="1:9" x14ac:dyDescent="0.25">
      <c r="A483" s="29">
        <v>46039</v>
      </c>
      <c r="B483" s="47">
        <v>1</v>
      </c>
      <c r="C483" s="47">
        <v>6</v>
      </c>
      <c r="D483" s="47">
        <v>1</v>
      </c>
      <c r="E483" s="37">
        <v>21.788900000000002</v>
      </c>
      <c r="F4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3"/>
      <c r="H483"/>
      <c r="I483"/>
    </row>
    <row r="484" spans="1:9" x14ac:dyDescent="0.25">
      <c r="A484" s="29">
        <v>46039</v>
      </c>
      <c r="B484" s="47">
        <v>1</v>
      </c>
      <c r="C484" s="47">
        <v>6</v>
      </c>
      <c r="D484" s="47">
        <v>2</v>
      </c>
      <c r="E484" s="37">
        <v>20.107600000000001</v>
      </c>
      <c r="F4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4"/>
      <c r="H484"/>
      <c r="I484"/>
    </row>
    <row r="485" spans="1:9" x14ac:dyDescent="0.25">
      <c r="A485" s="29">
        <v>46039</v>
      </c>
      <c r="B485" s="47">
        <v>1</v>
      </c>
      <c r="C485" s="47">
        <v>6</v>
      </c>
      <c r="D485" s="47">
        <v>3</v>
      </c>
      <c r="E485" s="37">
        <v>20.119399999999999</v>
      </c>
      <c r="F4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5"/>
      <c r="H485"/>
      <c r="I485"/>
    </row>
    <row r="486" spans="1:9" x14ac:dyDescent="0.25">
      <c r="A486" s="29">
        <v>46039</v>
      </c>
      <c r="B486" s="47">
        <v>1</v>
      </c>
      <c r="C486" s="47">
        <v>6</v>
      </c>
      <c r="D486" s="47">
        <v>4</v>
      </c>
      <c r="E486" s="37">
        <v>20.115400000000001</v>
      </c>
      <c r="F4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6"/>
      <c r="H486"/>
      <c r="I486"/>
    </row>
    <row r="487" spans="1:9" x14ac:dyDescent="0.25">
      <c r="A487" s="29">
        <v>46039</v>
      </c>
      <c r="B487" s="47">
        <v>1</v>
      </c>
      <c r="C487" s="47">
        <v>6</v>
      </c>
      <c r="D487" s="47">
        <v>5</v>
      </c>
      <c r="E487" s="37">
        <v>18.0747</v>
      </c>
      <c r="F4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7"/>
      <c r="H487"/>
      <c r="I487"/>
    </row>
    <row r="488" spans="1:9" x14ac:dyDescent="0.25">
      <c r="A488" s="29">
        <v>46039</v>
      </c>
      <c r="B488" s="47">
        <v>1</v>
      </c>
      <c r="C488" s="47">
        <v>6</v>
      </c>
      <c r="D488" s="47">
        <v>6</v>
      </c>
      <c r="E488" s="37">
        <v>22.8797</v>
      </c>
      <c r="F4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8"/>
      <c r="H488"/>
      <c r="I488"/>
    </row>
    <row r="489" spans="1:9" x14ac:dyDescent="0.25">
      <c r="A489" s="29">
        <v>46039</v>
      </c>
      <c r="B489" s="47">
        <v>1</v>
      </c>
      <c r="C489" s="47">
        <v>6</v>
      </c>
      <c r="D489" s="47">
        <v>7</v>
      </c>
      <c r="E489" s="37">
        <v>17.784300000000002</v>
      </c>
      <c r="F4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9"/>
      <c r="H489"/>
      <c r="I489"/>
    </row>
    <row r="490" spans="1:9" x14ac:dyDescent="0.25">
      <c r="A490" s="29">
        <v>46039</v>
      </c>
      <c r="B490" s="47">
        <v>1</v>
      </c>
      <c r="C490" s="47">
        <v>6</v>
      </c>
      <c r="D490" s="47">
        <v>8</v>
      </c>
      <c r="E490" s="37">
        <v>21.556899999999999</v>
      </c>
      <c r="F4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0"/>
      <c r="H490"/>
      <c r="I490"/>
    </row>
    <row r="491" spans="1:9" x14ac:dyDescent="0.25">
      <c r="A491" s="29">
        <v>46039</v>
      </c>
      <c r="B491" s="47">
        <v>1</v>
      </c>
      <c r="C491" s="47">
        <v>6</v>
      </c>
      <c r="D491" s="47">
        <v>9</v>
      </c>
      <c r="E491" s="37">
        <v>13.2082</v>
      </c>
      <c r="F4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1"/>
      <c r="H491"/>
      <c r="I491"/>
    </row>
    <row r="492" spans="1:9" x14ac:dyDescent="0.25">
      <c r="A492" s="29">
        <v>46039</v>
      </c>
      <c r="B492" s="47">
        <v>1</v>
      </c>
      <c r="C492" s="47">
        <v>6</v>
      </c>
      <c r="D492" s="47">
        <v>10</v>
      </c>
      <c r="E492" s="37">
        <v>11.176</v>
      </c>
      <c r="F4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2"/>
      <c r="H492"/>
      <c r="I492"/>
    </row>
    <row r="493" spans="1:9" x14ac:dyDescent="0.25">
      <c r="A493" s="29">
        <v>46039</v>
      </c>
      <c r="B493" s="47">
        <v>1</v>
      </c>
      <c r="C493" s="47">
        <v>6</v>
      </c>
      <c r="D493" s="47">
        <v>11</v>
      </c>
      <c r="E493" s="37">
        <v>12.827</v>
      </c>
      <c r="F4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3"/>
      <c r="H493"/>
      <c r="I493"/>
    </row>
    <row r="494" spans="1:9" x14ac:dyDescent="0.25">
      <c r="A494" s="29">
        <v>46039</v>
      </c>
      <c r="B494" s="47">
        <v>1</v>
      </c>
      <c r="C494" s="47">
        <v>6</v>
      </c>
      <c r="D494" s="47">
        <v>12</v>
      </c>
      <c r="E494" s="37">
        <v>13.352600000000001</v>
      </c>
      <c r="F4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4"/>
      <c r="H494"/>
      <c r="I494"/>
    </row>
    <row r="495" spans="1:9" x14ac:dyDescent="0.25">
      <c r="A495" s="29">
        <v>46039</v>
      </c>
      <c r="B495" s="47">
        <v>1</v>
      </c>
      <c r="C495" s="47">
        <v>6</v>
      </c>
      <c r="D495" s="47">
        <v>13</v>
      </c>
      <c r="E495" s="37">
        <v>14.37</v>
      </c>
      <c r="F4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5"/>
      <c r="H495"/>
      <c r="I495"/>
    </row>
    <row r="496" spans="1:9" x14ac:dyDescent="0.25">
      <c r="A496" s="29">
        <v>46039</v>
      </c>
      <c r="B496" s="47">
        <v>1</v>
      </c>
      <c r="C496" s="47">
        <v>6</v>
      </c>
      <c r="D496" s="47">
        <v>14</v>
      </c>
      <c r="E496" s="37">
        <v>12.7577</v>
      </c>
      <c r="F4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6"/>
      <c r="H496"/>
      <c r="I496"/>
    </row>
    <row r="497" spans="1:9" x14ac:dyDescent="0.25">
      <c r="A497" s="29">
        <v>46039</v>
      </c>
      <c r="B497" s="47">
        <v>1</v>
      </c>
      <c r="C497" s="47">
        <v>6</v>
      </c>
      <c r="D497" s="47">
        <v>15</v>
      </c>
      <c r="E497" s="37">
        <v>11.0901</v>
      </c>
      <c r="F4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7"/>
      <c r="H497"/>
      <c r="I497"/>
    </row>
    <row r="498" spans="1:9" x14ac:dyDescent="0.25">
      <c r="A498" s="29">
        <v>46039</v>
      </c>
      <c r="B498" s="47">
        <v>1</v>
      </c>
      <c r="C498" s="47">
        <v>6</v>
      </c>
      <c r="D498" s="47">
        <v>16</v>
      </c>
      <c r="E498" s="37">
        <v>8.4347999999999992</v>
      </c>
      <c r="F4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8"/>
      <c r="H498"/>
      <c r="I498"/>
    </row>
    <row r="499" spans="1:9" x14ac:dyDescent="0.25">
      <c r="A499" s="29">
        <v>46039</v>
      </c>
      <c r="B499" s="47">
        <v>1</v>
      </c>
      <c r="C499" s="47">
        <v>6</v>
      </c>
      <c r="D499" s="47">
        <v>17</v>
      </c>
      <c r="E499" s="37">
        <v>21.262599999999999</v>
      </c>
      <c r="F4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9"/>
      <c r="H499"/>
      <c r="I499"/>
    </row>
    <row r="500" spans="1:9" x14ac:dyDescent="0.25">
      <c r="A500" s="29">
        <v>46039</v>
      </c>
      <c r="B500" s="47">
        <v>1</v>
      </c>
      <c r="C500" s="47">
        <v>6</v>
      </c>
      <c r="D500" s="47">
        <v>18</v>
      </c>
      <c r="E500" s="37">
        <v>25.5444</v>
      </c>
      <c r="F5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0"/>
      <c r="H500"/>
      <c r="I500"/>
    </row>
    <row r="501" spans="1:9" x14ac:dyDescent="0.25">
      <c r="A501" s="29">
        <v>46039</v>
      </c>
      <c r="B501" s="47">
        <v>1</v>
      </c>
      <c r="C501" s="47">
        <v>6</v>
      </c>
      <c r="D501" s="47">
        <v>19</v>
      </c>
      <c r="E501" s="37">
        <v>27.882899999999999</v>
      </c>
      <c r="F5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1"/>
      <c r="H501"/>
      <c r="I501"/>
    </row>
    <row r="502" spans="1:9" x14ac:dyDescent="0.25">
      <c r="A502" s="29">
        <v>46039</v>
      </c>
      <c r="B502" s="47">
        <v>1</v>
      </c>
      <c r="C502" s="47">
        <v>6</v>
      </c>
      <c r="D502" s="47">
        <v>20</v>
      </c>
      <c r="E502" s="37">
        <v>29.092500000000001</v>
      </c>
      <c r="F5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2"/>
      <c r="H502"/>
      <c r="I502"/>
    </row>
    <row r="503" spans="1:9" x14ac:dyDescent="0.25">
      <c r="A503" s="29">
        <v>46039</v>
      </c>
      <c r="B503" s="47">
        <v>1</v>
      </c>
      <c r="C503" s="47">
        <v>6</v>
      </c>
      <c r="D503" s="47">
        <v>21</v>
      </c>
      <c r="E503" s="37">
        <v>27.035799999999998</v>
      </c>
      <c r="F5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3"/>
      <c r="H503"/>
      <c r="I503"/>
    </row>
    <row r="504" spans="1:9" x14ac:dyDescent="0.25">
      <c r="A504" s="29">
        <v>46039</v>
      </c>
      <c r="B504" s="47">
        <v>1</v>
      </c>
      <c r="C504" s="47">
        <v>6</v>
      </c>
      <c r="D504" s="47">
        <v>22</v>
      </c>
      <c r="E504" s="37">
        <v>29.984400000000001</v>
      </c>
      <c r="F5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4"/>
      <c r="H504"/>
      <c r="I504"/>
    </row>
    <row r="505" spans="1:9" x14ac:dyDescent="0.25">
      <c r="A505" s="29">
        <v>46039</v>
      </c>
      <c r="B505" s="47">
        <v>1</v>
      </c>
      <c r="C505" s="47">
        <v>6</v>
      </c>
      <c r="D505" s="47">
        <v>23</v>
      </c>
      <c r="E505" s="37">
        <v>28.574300000000001</v>
      </c>
      <c r="F5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5"/>
      <c r="H505"/>
      <c r="I505"/>
    </row>
    <row r="506" spans="1:9" x14ac:dyDescent="0.25">
      <c r="A506" s="29">
        <v>46039</v>
      </c>
      <c r="B506" s="47">
        <v>1</v>
      </c>
      <c r="C506" s="47">
        <v>6</v>
      </c>
      <c r="D506" s="47">
        <v>24</v>
      </c>
      <c r="E506" s="37">
        <v>29.464500000000001</v>
      </c>
      <c r="F5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6"/>
      <c r="H506"/>
      <c r="I506"/>
    </row>
    <row r="507" spans="1:9" x14ac:dyDescent="0.25">
      <c r="A507" s="29">
        <v>46040</v>
      </c>
      <c r="B507" s="47">
        <v>1</v>
      </c>
      <c r="C507" s="47">
        <v>7</v>
      </c>
      <c r="D507" s="47">
        <v>1</v>
      </c>
      <c r="E507" s="37">
        <v>19.459700000000002</v>
      </c>
      <c r="F5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7"/>
      <c r="H507"/>
      <c r="I507"/>
    </row>
    <row r="508" spans="1:9" x14ac:dyDescent="0.25">
      <c r="A508" s="29">
        <v>46040</v>
      </c>
      <c r="B508" s="47">
        <v>1</v>
      </c>
      <c r="C508" s="47">
        <v>7</v>
      </c>
      <c r="D508" s="47">
        <v>2</v>
      </c>
      <c r="E508" s="37">
        <v>18.4312</v>
      </c>
      <c r="F5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8"/>
      <c r="H508"/>
      <c r="I508"/>
    </row>
    <row r="509" spans="1:9" x14ac:dyDescent="0.25">
      <c r="A509" s="29">
        <v>46040</v>
      </c>
      <c r="B509" s="47">
        <v>1</v>
      </c>
      <c r="C509" s="47">
        <v>7</v>
      </c>
      <c r="D509" s="47">
        <v>3</v>
      </c>
      <c r="E509" s="37">
        <v>16.469799999999999</v>
      </c>
      <c r="F5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9"/>
      <c r="H509"/>
      <c r="I509"/>
    </row>
    <row r="510" spans="1:9" x14ac:dyDescent="0.25">
      <c r="A510" s="29">
        <v>46040</v>
      </c>
      <c r="B510" s="47">
        <v>1</v>
      </c>
      <c r="C510" s="47">
        <v>7</v>
      </c>
      <c r="D510" s="47">
        <v>4</v>
      </c>
      <c r="E510" s="37">
        <v>15.902900000000001</v>
      </c>
      <c r="F5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0"/>
      <c r="H510"/>
      <c r="I510"/>
    </row>
    <row r="511" spans="1:9" x14ac:dyDescent="0.25">
      <c r="A511" s="29">
        <v>46040</v>
      </c>
      <c r="B511" s="47">
        <v>1</v>
      </c>
      <c r="C511" s="47">
        <v>7</v>
      </c>
      <c r="D511" s="47">
        <v>5</v>
      </c>
      <c r="E511" s="37">
        <v>17.152999999999999</v>
      </c>
      <c r="F5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1"/>
      <c r="H511"/>
      <c r="I511"/>
    </row>
    <row r="512" spans="1:9" x14ac:dyDescent="0.25">
      <c r="A512" s="29">
        <v>46040</v>
      </c>
      <c r="B512" s="47">
        <v>1</v>
      </c>
      <c r="C512" s="47">
        <v>7</v>
      </c>
      <c r="D512" s="47">
        <v>6</v>
      </c>
      <c r="E512" s="37">
        <v>19.558</v>
      </c>
      <c r="F5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2"/>
      <c r="H512"/>
      <c r="I512"/>
    </row>
    <row r="513" spans="1:9" x14ac:dyDescent="0.25">
      <c r="A513" s="29">
        <v>46040</v>
      </c>
      <c r="B513" s="47">
        <v>1</v>
      </c>
      <c r="C513" s="47">
        <v>7</v>
      </c>
      <c r="D513" s="47">
        <v>7</v>
      </c>
      <c r="E513" s="37">
        <v>22.293299999999999</v>
      </c>
      <c r="F5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3"/>
      <c r="H513"/>
      <c r="I513"/>
    </row>
    <row r="514" spans="1:9" x14ac:dyDescent="0.25">
      <c r="A514" s="29">
        <v>46040</v>
      </c>
      <c r="B514" s="47">
        <v>1</v>
      </c>
      <c r="C514" s="47">
        <v>7</v>
      </c>
      <c r="D514" s="47">
        <v>8</v>
      </c>
      <c r="E514" s="37">
        <v>63.967599999999997</v>
      </c>
      <c r="F5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4"/>
      <c r="H514"/>
      <c r="I514"/>
    </row>
    <row r="515" spans="1:9" x14ac:dyDescent="0.25">
      <c r="A515" s="29">
        <v>46040</v>
      </c>
      <c r="B515" s="47">
        <v>1</v>
      </c>
      <c r="C515" s="47">
        <v>7</v>
      </c>
      <c r="D515" s="47">
        <v>9</v>
      </c>
      <c r="E515" s="37">
        <v>11.4476</v>
      </c>
      <c r="F5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5"/>
      <c r="H515"/>
      <c r="I515"/>
    </row>
    <row r="516" spans="1:9" x14ac:dyDescent="0.25">
      <c r="A516" s="29">
        <v>46040</v>
      </c>
      <c r="B516" s="47">
        <v>1</v>
      </c>
      <c r="C516" s="47">
        <v>7</v>
      </c>
      <c r="D516" s="47">
        <v>10</v>
      </c>
      <c r="E516" s="37">
        <v>10.806100000000001</v>
      </c>
      <c r="F5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6"/>
      <c r="H516"/>
      <c r="I516"/>
    </row>
    <row r="517" spans="1:9" x14ac:dyDescent="0.25">
      <c r="A517" s="29">
        <v>46040</v>
      </c>
      <c r="B517" s="47">
        <v>1</v>
      </c>
      <c r="C517" s="47">
        <v>7</v>
      </c>
      <c r="D517" s="47">
        <v>11</v>
      </c>
      <c r="E517" s="37">
        <v>12.2903</v>
      </c>
      <c r="F5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7"/>
      <c r="H517"/>
      <c r="I517"/>
    </row>
    <row r="518" spans="1:9" x14ac:dyDescent="0.25">
      <c r="A518" s="29">
        <v>46040</v>
      </c>
      <c r="B518" s="47">
        <v>1</v>
      </c>
      <c r="C518" s="47">
        <v>7</v>
      </c>
      <c r="D518" s="47">
        <v>12</v>
      </c>
      <c r="E518" s="37">
        <v>12.7951</v>
      </c>
      <c r="F5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8"/>
      <c r="H518"/>
      <c r="I518"/>
    </row>
    <row r="519" spans="1:9" x14ac:dyDescent="0.25">
      <c r="A519" s="29">
        <v>46040</v>
      </c>
      <c r="B519" s="47">
        <v>1</v>
      </c>
      <c r="C519" s="47">
        <v>7</v>
      </c>
      <c r="D519" s="47">
        <v>13</v>
      </c>
      <c r="E519" s="37">
        <v>13.006399999999999</v>
      </c>
      <c r="F5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9"/>
      <c r="H519"/>
      <c r="I519"/>
    </row>
    <row r="520" spans="1:9" x14ac:dyDescent="0.25">
      <c r="A520" s="29">
        <v>46040</v>
      </c>
      <c r="B520" s="47">
        <v>1</v>
      </c>
      <c r="C520" s="47">
        <v>7</v>
      </c>
      <c r="D520" s="47">
        <v>14</v>
      </c>
      <c r="E520" s="37">
        <v>14.0152</v>
      </c>
      <c r="F5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0"/>
      <c r="H520"/>
      <c r="I520"/>
    </row>
    <row r="521" spans="1:9" x14ac:dyDescent="0.25">
      <c r="A521" s="29">
        <v>46040</v>
      </c>
      <c r="B521" s="47">
        <v>1</v>
      </c>
      <c r="C521" s="47">
        <v>7</v>
      </c>
      <c r="D521" s="47">
        <v>15</v>
      </c>
      <c r="E521" s="37">
        <v>12.7758</v>
      </c>
      <c r="F5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1"/>
      <c r="H521"/>
      <c r="I521"/>
    </row>
    <row r="522" spans="1:9" x14ac:dyDescent="0.25">
      <c r="A522" s="29">
        <v>46040</v>
      </c>
      <c r="B522" s="47">
        <v>1</v>
      </c>
      <c r="C522" s="47">
        <v>7</v>
      </c>
      <c r="D522" s="47">
        <v>16</v>
      </c>
      <c r="E522" s="37">
        <v>19.5456</v>
      </c>
      <c r="F5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2"/>
      <c r="H522"/>
      <c r="I522"/>
    </row>
    <row r="523" spans="1:9" x14ac:dyDescent="0.25">
      <c r="A523" s="29">
        <v>46040</v>
      </c>
      <c r="B523" s="47">
        <v>1</v>
      </c>
      <c r="C523" s="47">
        <v>7</v>
      </c>
      <c r="D523" s="47">
        <v>17</v>
      </c>
      <c r="E523" s="37">
        <v>23.1312</v>
      </c>
      <c r="F5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3"/>
      <c r="H523"/>
      <c r="I523"/>
    </row>
    <row r="524" spans="1:9" x14ac:dyDescent="0.25">
      <c r="A524" s="29">
        <v>46040</v>
      </c>
      <c r="B524" s="47">
        <v>1</v>
      </c>
      <c r="C524" s="47">
        <v>7</v>
      </c>
      <c r="D524" s="47">
        <v>18</v>
      </c>
      <c r="E524" s="37">
        <v>24.1144</v>
      </c>
      <c r="F5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4"/>
      <c r="H524"/>
      <c r="I524"/>
    </row>
    <row r="525" spans="1:9" x14ac:dyDescent="0.25">
      <c r="A525" s="29">
        <v>46040</v>
      </c>
      <c r="B525" s="47">
        <v>1</v>
      </c>
      <c r="C525" s="47">
        <v>7</v>
      </c>
      <c r="D525" s="47">
        <v>19</v>
      </c>
      <c r="E525" s="37">
        <v>28.764600000000002</v>
      </c>
      <c r="F5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5"/>
      <c r="H525"/>
      <c r="I525"/>
    </row>
    <row r="526" spans="1:9" x14ac:dyDescent="0.25">
      <c r="A526" s="29">
        <v>46040</v>
      </c>
      <c r="B526" s="47">
        <v>1</v>
      </c>
      <c r="C526" s="47">
        <v>7</v>
      </c>
      <c r="D526" s="47">
        <v>20</v>
      </c>
      <c r="E526" s="37">
        <v>28.616599999999998</v>
      </c>
      <c r="F5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6"/>
      <c r="H526"/>
      <c r="I526"/>
    </row>
    <row r="527" spans="1:9" x14ac:dyDescent="0.25">
      <c r="A527" s="29">
        <v>46040</v>
      </c>
      <c r="B527" s="47">
        <v>1</v>
      </c>
      <c r="C527" s="47">
        <v>7</v>
      </c>
      <c r="D527" s="47">
        <v>21</v>
      </c>
      <c r="E527" s="37">
        <v>28.7378</v>
      </c>
      <c r="F5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7"/>
      <c r="H527"/>
      <c r="I527"/>
    </row>
    <row r="528" spans="1:9" x14ac:dyDescent="0.25">
      <c r="A528" s="29">
        <v>46040</v>
      </c>
      <c r="B528" s="47">
        <v>1</v>
      </c>
      <c r="C528" s="47">
        <v>7</v>
      </c>
      <c r="D528" s="47">
        <v>22</v>
      </c>
      <c r="E528" s="37">
        <v>31.969000000000001</v>
      </c>
      <c r="F5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8"/>
      <c r="H528"/>
      <c r="I528"/>
    </row>
    <row r="529" spans="1:9" x14ac:dyDescent="0.25">
      <c r="A529" s="29">
        <v>46040</v>
      </c>
      <c r="B529" s="47">
        <v>1</v>
      </c>
      <c r="C529" s="47">
        <v>7</v>
      </c>
      <c r="D529" s="47">
        <v>23</v>
      </c>
      <c r="E529" s="37">
        <v>32.740299999999998</v>
      </c>
      <c r="F5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9"/>
      <c r="H529"/>
      <c r="I529"/>
    </row>
    <row r="530" spans="1:9" x14ac:dyDescent="0.25">
      <c r="A530" s="29">
        <v>46040</v>
      </c>
      <c r="B530" s="47">
        <v>1</v>
      </c>
      <c r="C530" s="47">
        <v>7</v>
      </c>
      <c r="D530" s="47">
        <v>24</v>
      </c>
      <c r="E530" s="37">
        <v>29.882000000000001</v>
      </c>
      <c r="F5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0"/>
      <c r="H530"/>
      <c r="I530"/>
    </row>
    <row r="531" spans="1:9" x14ac:dyDescent="0.25">
      <c r="A531" s="29">
        <v>46041</v>
      </c>
      <c r="B531" s="47">
        <v>1</v>
      </c>
      <c r="C531" s="47">
        <v>1</v>
      </c>
      <c r="D531" s="47">
        <v>1</v>
      </c>
      <c r="E531" s="37">
        <v>36.099200000000003</v>
      </c>
      <c r="F5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1"/>
      <c r="H531"/>
      <c r="I531"/>
    </row>
    <row r="532" spans="1:9" x14ac:dyDescent="0.25">
      <c r="A532" s="29">
        <v>46041</v>
      </c>
      <c r="B532" s="47">
        <v>1</v>
      </c>
      <c r="C532" s="47">
        <v>1</v>
      </c>
      <c r="D532" s="47">
        <v>2</v>
      </c>
      <c r="E532" s="37">
        <v>34.010300000000001</v>
      </c>
      <c r="F5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2"/>
      <c r="H532"/>
      <c r="I532"/>
    </row>
    <row r="533" spans="1:9" x14ac:dyDescent="0.25">
      <c r="A533" s="29">
        <v>46041</v>
      </c>
      <c r="B533" s="47">
        <v>1</v>
      </c>
      <c r="C533" s="47">
        <v>1</v>
      </c>
      <c r="D533" s="47">
        <v>3</v>
      </c>
      <c r="E533" s="37">
        <v>34.063000000000002</v>
      </c>
      <c r="F5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3"/>
      <c r="H533"/>
      <c r="I533"/>
    </row>
    <row r="534" spans="1:9" x14ac:dyDescent="0.25">
      <c r="A534" s="29">
        <v>46041</v>
      </c>
      <c r="B534" s="47">
        <v>1</v>
      </c>
      <c r="C534" s="47">
        <v>1</v>
      </c>
      <c r="D534" s="47">
        <v>4</v>
      </c>
      <c r="E534" s="37">
        <v>36.038400000000003</v>
      </c>
      <c r="F5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4"/>
      <c r="H534"/>
      <c r="I534"/>
    </row>
    <row r="535" spans="1:9" x14ac:dyDescent="0.25">
      <c r="A535" s="29">
        <v>46041</v>
      </c>
      <c r="B535" s="47">
        <v>1</v>
      </c>
      <c r="C535" s="47">
        <v>1</v>
      </c>
      <c r="D535" s="47">
        <v>5</v>
      </c>
      <c r="E535" s="37">
        <v>38.925800000000002</v>
      </c>
      <c r="F5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5"/>
      <c r="H535"/>
      <c r="I535"/>
    </row>
    <row r="536" spans="1:9" x14ac:dyDescent="0.25">
      <c r="A536" s="29">
        <v>46041</v>
      </c>
      <c r="B536" s="47">
        <v>1</v>
      </c>
      <c r="C536" s="47">
        <v>1</v>
      </c>
      <c r="D536" s="47">
        <v>6</v>
      </c>
      <c r="E536" s="37">
        <v>38.275199999999998</v>
      </c>
      <c r="F5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6"/>
      <c r="H536"/>
      <c r="I536"/>
    </row>
    <row r="537" spans="1:9" x14ac:dyDescent="0.25">
      <c r="A537" s="29">
        <v>46041</v>
      </c>
      <c r="B537" s="47">
        <v>1</v>
      </c>
      <c r="C537" s="47">
        <v>1</v>
      </c>
      <c r="D537" s="47">
        <v>7</v>
      </c>
      <c r="E537" s="37">
        <v>47.940199999999997</v>
      </c>
      <c r="F5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7"/>
      <c r="H537"/>
      <c r="I537"/>
    </row>
    <row r="538" spans="1:9" x14ac:dyDescent="0.25">
      <c r="A538" s="29">
        <v>46041</v>
      </c>
      <c r="B538" s="47">
        <v>1</v>
      </c>
      <c r="C538" s="47">
        <v>1</v>
      </c>
      <c r="D538" s="47">
        <v>8</v>
      </c>
      <c r="E538" s="37">
        <v>38.353200000000001</v>
      </c>
      <c r="F5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8"/>
      <c r="H538"/>
      <c r="I538"/>
    </row>
    <row r="539" spans="1:9" x14ac:dyDescent="0.25">
      <c r="A539" s="29">
        <v>46041</v>
      </c>
      <c r="B539" s="47">
        <v>1</v>
      </c>
      <c r="C539" s="47">
        <v>1</v>
      </c>
      <c r="D539" s="47">
        <v>9</v>
      </c>
      <c r="E539" s="37">
        <v>20.3734</v>
      </c>
      <c r="F5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9"/>
      <c r="H539"/>
      <c r="I539"/>
    </row>
    <row r="540" spans="1:9" x14ac:dyDescent="0.25">
      <c r="A540" s="29">
        <v>46041</v>
      </c>
      <c r="B540" s="47">
        <v>1</v>
      </c>
      <c r="C540" s="47">
        <v>1</v>
      </c>
      <c r="D540" s="47">
        <v>10</v>
      </c>
      <c r="E540" s="37">
        <v>21.486699999999999</v>
      </c>
      <c r="F5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0"/>
      <c r="H540"/>
      <c r="I540"/>
    </row>
    <row r="541" spans="1:9" x14ac:dyDescent="0.25">
      <c r="A541" s="29">
        <v>46041</v>
      </c>
      <c r="B541" s="47">
        <v>1</v>
      </c>
      <c r="C541" s="47">
        <v>1</v>
      </c>
      <c r="D541" s="47">
        <v>11</v>
      </c>
      <c r="E541" s="37">
        <v>19.391200000000001</v>
      </c>
      <c r="F5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1"/>
      <c r="H541"/>
      <c r="I541"/>
    </row>
    <row r="542" spans="1:9" x14ac:dyDescent="0.25">
      <c r="A542" s="29">
        <v>46041</v>
      </c>
      <c r="B542" s="47">
        <v>1</v>
      </c>
      <c r="C542" s="47">
        <v>1</v>
      </c>
      <c r="D542" s="47">
        <v>12</v>
      </c>
      <c r="E542" s="37">
        <v>26.025200000000002</v>
      </c>
      <c r="F5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2"/>
      <c r="H542"/>
      <c r="I542"/>
    </row>
    <row r="543" spans="1:9" x14ac:dyDescent="0.25">
      <c r="A543" s="29">
        <v>46041</v>
      </c>
      <c r="B543" s="47">
        <v>1</v>
      </c>
      <c r="C543" s="47">
        <v>1</v>
      </c>
      <c r="D543" s="47">
        <v>13</v>
      </c>
      <c r="E543" s="37">
        <v>26.8931</v>
      </c>
      <c r="F5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3"/>
      <c r="H543"/>
      <c r="I543"/>
    </row>
    <row r="544" spans="1:9" x14ac:dyDescent="0.25">
      <c r="A544" s="29">
        <v>46041</v>
      </c>
      <c r="B544" s="47">
        <v>1</v>
      </c>
      <c r="C544" s="47">
        <v>1</v>
      </c>
      <c r="D544" s="47">
        <v>14</v>
      </c>
      <c r="E544" s="37">
        <v>23.026599999999998</v>
      </c>
      <c r="F5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4"/>
      <c r="H544"/>
      <c r="I544"/>
    </row>
    <row r="545" spans="1:9" x14ac:dyDescent="0.25">
      <c r="A545" s="29">
        <v>46041</v>
      </c>
      <c r="B545" s="47">
        <v>1</v>
      </c>
      <c r="C545" s="47">
        <v>1</v>
      </c>
      <c r="D545" s="47">
        <v>15</v>
      </c>
      <c r="E545" s="37">
        <v>9.2086000000000006</v>
      </c>
      <c r="F5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5"/>
      <c r="H545"/>
      <c r="I545"/>
    </row>
    <row r="546" spans="1:9" x14ac:dyDescent="0.25">
      <c r="A546" s="29">
        <v>46041</v>
      </c>
      <c r="B546" s="47">
        <v>1</v>
      </c>
      <c r="C546" s="47">
        <v>1</v>
      </c>
      <c r="D546" s="47">
        <v>16</v>
      </c>
      <c r="E546" s="37">
        <v>23.491700000000002</v>
      </c>
      <c r="F5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6"/>
      <c r="H546"/>
      <c r="I546"/>
    </row>
    <row r="547" spans="1:9" x14ac:dyDescent="0.25">
      <c r="A547" s="29">
        <v>46041</v>
      </c>
      <c r="B547" s="47">
        <v>1</v>
      </c>
      <c r="C547" s="47">
        <v>1</v>
      </c>
      <c r="D547" s="47">
        <v>17</v>
      </c>
      <c r="E547" s="37">
        <v>16.790800000000001</v>
      </c>
      <c r="F5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7"/>
      <c r="H547"/>
      <c r="I547"/>
    </row>
    <row r="548" spans="1:9" x14ac:dyDescent="0.25">
      <c r="A548" s="29">
        <v>46041</v>
      </c>
      <c r="B548" s="47">
        <v>1</v>
      </c>
      <c r="C548" s="47">
        <v>1</v>
      </c>
      <c r="D548" s="47">
        <v>18</v>
      </c>
      <c r="E548" s="37">
        <v>31.767600000000002</v>
      </c>
      <c r="F5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8"/>
      <c r="H548"/>
      <c r="I548"/>
    </row>
    <row r="549" spans="1:9" x14ac:dyDescent="0.25">
      <c r="A549" s="29">
        <v>46041</v>
      </c>
      <c r="B549" s="47">
        <v>1</v>
      </c>
      <c r="C549" s="47">
        <v>1</v>
      </c>
      <c r="D549" s="47">
        <v>19</v>
      </c>
      <c r="E549" s="37">
        <v>35.32</v>
      </c>
      <c r="F5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9"/>
      <c r="H549"/>
      <c r="I549"/>
    </row>
    <row r="550" spans="1:9" x14ac:dyDescent="0.25">
      <c r="A550" s="29">
        <v>46041</v>
      </c>
      <c r="B550" s="47">
        <v>1</v>
      </c>
      <c r="C550" s="47">
        <v>1</v>
      </c>
      <c r="D550" s="47">
        <v>20</v>
      </c>
      <c r="E550" s="37">
        <v>37.111199999999997</v>
      </c>
      <c r="F5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0"/>
      <c r="H550"/>
      <c r="I550"/>
    </row>
    <row r="551" spans="1:9" x14ac:dyDescent="0.25">
      <c r="A551" s="29">
        <v>46041</v>
      </c>
      <c r="B551" s="47">
        <v>1</v>
      </c>
      <c r="C551" s="47">
        <v>1</v>
      </c>
      <c r="D551" s="47">
        <v>21</v>
      </c>
      <c r="E551" s="37">
        <v>38.668900000000001</v>
      </c>
      <c r="F5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1"/>
      <c r="H551"/>
      <c r="I551"/>
    </row>
    <row r="552" spans="1:9" x14ac:dyDescent="0.25">
      <c r="A552" s="29">
        <v>46041</v>
      </c>
      <c r="B552" s="47">
        <v>1</v>
      </c>
      <c r="C552" s="47">
        <v>1</v>
      </c>
      <c r="D552" s="47">
        <v>22</v>
      </c>
      <c r="E552" s="37">
        <v>36.417200000000001</v>
      </c>
      <c r="F5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2"/>
      <c r="H552"/>
      <c r="I552"/>
    </row>
    <row r="553" spans="1:9" x14ac:dyDescent="0.25">
      <c r="A553" s="29">
        <v>46041</v>
      </c>
      <c r="B553" s="47">
        <v>1</v>
      </c>
      <c r="C553" s="47">
        <v>1</v>
      </c>
      <c r="D553" s="47">
        <v>23</v>
      </c>
      <c r="E553" s="37">
        <v>33.306399999999996</v>
      </c>
      <c r="F5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3"/>
      <c r="H553"/>
      <c r="I553"/>
    </row>
    <row r="554" spans="1:9" x14ac:dyDescent="0.25">
      <c r="A554" s="29">
        <v>46041</v>
      </c>
      <c r="B554" s="47">
        <v>1</v>
      </c>
      <c r="C554" s="47">
        <v>1</v>
      </c>
      <c r="D554" s="47">
        <v>24</v>
      </c>
      <c r="E554" s="37">
        <v>32.307200000000002</v>
      </c>
      <c r="F5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4"/>
      <c r="H554"/>
      <c r="I554"/>
    </row>
    <row r="555" spans="1:9" x14ac:dyDescent="0.25">
      <c r="A555" s="29">
        <v>46042</v>
      </c>
      <c r="B555" s="47">
        <v>1</v>
      </c>
      <c r="C555" s="47">
        <v>2</v>
      </c>
      <c r="D555" s="47">
        <v>1</v>
      </c>
      <c r="E555" s="37">
        <v>29.2468</v>
      </c>
      <c r="F5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5"/>
      <c r="H555"/>
      <c r="I555"/>
    </row>
    <row r="556" spans="1:9" x14ac:dyDescent="0.25">
      <c r="A556" s="29">
        <v>46042</v>
      </c>
      <c r="B556" s="47">
        <v>1</v>
      </c>
      <c r="C556" s="47">
        <v>2</v>
      </c>
      <c r="D556" s="47">
        <v>2</v>
      </c>
      <c r="E556" s="37">
        <v>28.718499999999999</v>
      </c>
      <c r="F5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6"/>
      <c r="H556"/>
      <c r="I556"/>
    </row>
    <row r="557" spans="1:9" x14ac:dyDescent="0.25">
      <c r="A557" s="29">
        <v>46042</v>
      </c>
      <c r="B557" s="47">
        <v>1</v>
      </c>
      <c r="C557" s="47">
        <v>2</v>
      </c>
      <c r="D557" s="47">
        <v>3</v>
      </c>
      <c r="E557" s="37">
        <v>29.927499999999998</v>
      </c>
      <c r="F5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7"/>
      <c r="H557"/>
      <c r="I557"/>
    </row>
    <row r="558" spans="1:9" x14ac:dyDescent="0.25">
      <c r="A558" s="29">
        <v>46042</v>
      </c>
      <c r="B558" s="47">
        <v>1</v>
      </c>
      <c r="C558" s="47">
        <v>2</v>
      </c>
      <c r="D558" s="47">
        <v>4</v>
      </c>
      <c r="E558" s="37">
        <v>30.994499999999999</v>
      </c>
      <c r="F5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8"/>
      <c r="H558"/>
      <c r="I558"/>
    </row>
    <row r="559" spans="1:9" x14ac:dyDescent="0.25">
      <c r="A559" s="29">
        <v>46042</v>
      </c>
      <c r="B559" s="47">
        <v>1</v>
      </c>
      <c r="C559" s="47">
        <v>2</v>
      </c>
      <c r="D559" s="47">
        <v>5</v>
      </c>
      <c r="E559" s="37">
        <v>32.245899999999999</v>
      </c>
      <c r="F5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9"/>
      <c r="H559"/>
      <c r="I559"/>
    </row>
    <row r="560" spans="1:9" x14ac:dyDescent="0.25">
      <c r="A560" s="29">
        <v>46042</v>
      </c>
      <c r="B560" s="47">
        <v>1</v>
      </c>
      <c r="C560" s="47">
        <v>2</v>
      </c>
      <c r="D560" s="47">
        <v>6</v>
      </c>
      <c r="E560" s="37">
        <v>35.319499999999998</v>
      </c>
      <c r="F5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0"/>
      <c r="H560"/>
      <c r="I560"/>
    </row>
    <row r="561" spans="1:9" x14ac:dyDescent="0.25">
      <c r="A561" s="29">
        <v>46042</v>
      </c>
      <c r="B561" s="47">
        <v>1</v>
      </c>
      <c r="C561" s="47">
        <v>2</v>
      </c>
      <c r="D561" s="47">
        <v>7</v>
      </c>
      <c r="E561" s="37">
        <v>36.685400000000001</v>
      </c>
      <c r="F5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1"/>
      <c r="H561"/>
      <c r="I561"/>
    </row>
    <row r="562" spans="1:9" x14ac:dyDescent="0.25">
      <c r="A562" s="29">
        <v>46042</v>
      </c>
      <c r="B562" s="47">
        <v>1</v>
      </c>
      <c r="C562" s="47">
        <v>2</v>
      </c>
      <c r="D562" s="47">
        <v>8</v>
      </c>
      <c r="E562" s="37">
        <v>25.843399999999999</v>
      </c>
      <c r="F5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2"/>
      <c r="H562"/>
      <c r="I562"/>
    </row>
    <row r="563" spans="1:9" x14ac:dyDescent="0.25">
      <c r="A563" s="29">
        <v>46042</v>
      </c>
      <c r="B563" s="47">
        <v>1</v>
      </c>
      <c r="C563" s="47">
        <v>2</v>
      </c>
      <c r="D563" s="47">
        <v>9</v>
      </c>
      <c r="E563" s="37">
        <v>15.157400000000001</v>
      </c>
      <c r="F5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3"/>
      <c r="H563"/>
      <c r="I563"/>
    </row>
    <row r="564" spans="1:9" x14ac:dyDescent="0.25">
      <c r="A564" s="29">
        <v>46042</v>
      </c>
      <c r="B564" s="47">
        <v>1</v>
      </c>
      <c r="C564" s="47">
        <v>2</v>
      </c>
      <c r="D564" s="47">
        <v>10</v>
      </c>
      <c r="E564" s="37">
        <v>18.326799999999999</v>
      </c>
      <c r="F5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4"/>
      <c r="H564"/>
      <c r="I564"/>
    </row>
    <row r="565" spans="1:9" x14ac:dyDescent="0.25">
      <c r="A565" s="29">
        <v>46042</v>
      </c>
      <c r="B565" s="47">
        <v>1</v>
      </c>
      <c r="C565" s="47">
        <v>2</v>
      </c>
      <c r="D565" s="47">
        <v>11</v>
      </c>
      <c r="E565" s="37">
        <v>10.270899999999999</v>
      </c>
      <c r="F5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5"/>
      <c r="H565"/>
      <c r="I565"/>
    </row>
    <row r="566" spans="1:9" x14ac:dyDescent="0.25">
      <c r="A566" s="29">
        <v>46042</v>
      </c>
      <c r="B566" s="47">
        <v>1</v>
      </c>
      <c r="C566" s="47">
        <v>2</v>
      </c>
      <c r="D566" s="47">
        <v>12</v>
      </c>
      <c r="E566" s="37">
        <v>21.2682</v>
      </c>
      <c r="F5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6"/>
      <c r="H566"/>
      <c r="I566"/>
    </row>
    <row r="567" spans="1:9" x14ac:dyDescent="0.25">
      <c r="A567" s="29">
        <v>46042</v>
      </c>
      <c r="B567" s="47">
        <v>1</v>
      </c>
      <c r="C567" s="47">
        <v>2</v>
      </c>
      <c r="D567" s="47">
        <v>13</v>
      </c>
      <c r="E567" s="37">
        <v>23.2759</v>
      </c>
      <c r="F5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7"/>
      <c r="H567"/>
      <c r="I567"/>
    </row>
    <row r="568" spans="1:9" x14ac:dyDescent="0.25">
      <c r="A568" s="29">
        <v>46042</v>
      </c>
      <c r="B568" s="47">
        <v>1</v>
      </c>
      <c r="C568" s="47">
        <v>2</v>
      </c>
      <c r="D568" s="47">
        <v>14</v>
      </c>
      <c r="E568" s="37">
        <v>21.4663</v>
      </c>
      <c r="F5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8"/>
      <c r="H568"/>
      <c r="I568"/>
    </row>
    <row r="569" spans="1:9" x14ac:dyDescent="0.25">
      <c r="A569" s="29">
        <v>46042</v>
      </c>
      <c r="B569" s="47">
        <v>1</v>
      </c>
      <c r="C569" s="47">
        <v>2</v>
      </c>
      <c r="D569" s="47">
        <v>15</v>
      </c>
      <c r="E569" s="37">
        <v>19.262799999999999</v>
      </c>
      <c r="F5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9"/>
      <c r="H569"/>
      <c r="I569"/>
    </row>
    <row r="570" spans="1:9" x14ac:dyDescent="0.25">
      <c r="A570" s="29">
        <v>46042</v>
      </c>
      <c r="B570" s="47">
        <v>1</v>
      </c>
      <c r="C570" s="47">
        <v>2</v>
      </c>
      <c r="D570" s="47">
        <v>16</v>
      </c>
      <c r="E570" s="37">
        <v>23.329799999999999</v>
      </c>
      <c r="F5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0"/>
      <c r="H570"/>
      <c r="I570"/>
    </row>
    <row r="571" spans="1:9" x14ac:dyDescent="0.25">
      <c r="A571" s="29">
        <v>46042</v>
      </c>
      <c r="B571" s="47">
        <v>1</v>
      </c>
      <c r="C571" s="47">
        <v>2</v>
      </c>
      <c r="D571" s="47">
        <v>17</v>
      </c>
      <c r="E571" s="37">
        <v>32.123199999999997</v>
      </c>
      <c r="F5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1"/>
      <c r="H571"/>
      <c r="I571"/>
    </row>
    <row r="572" spans="1:9" x14ac:dyDescent="0.25">
      <c r="A572" s="29">
        <v>46042</v>
      </c>
      <c r="B572" s="47">
        <v>1</v>
      </c>
      <c r="C572" s="47">
        <v>2</v>
      </c>
      <c r="D572" s="47">
        <v>18</v>
      </c>
      <c r="E572" s="37">
        <v>29.143799999999999</v>
      </c>
      <c r="F5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2"/>
      <c r="H572"/>
      <c r="I572"/>
    </row>
    <row r="573" spans="1:9" x14ac:dyDescent="0.25">
      <c r="A573" s="29">
        <v>46042</v>
      </c>
      <c r="B573" s="47">
        <v>1</v>
      </c>
      <c r="C573" s="47">
        <v>2</v>
      </c>
      <c r="D573" s="47">
        <v>19</v>
      </c>
      <c r="E573" s="37">
        <v>35.104900000000001</v>
      </c>
      <c r="F5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3"/>
      <c r="H573"/>
      <c r="I573"/>
    </row>
    <row r="574" spans="1:9" x14ac:dyDescent="0.25">
      <c r="A574" s="29">
        <v>46042</v>
      </c>
      <c r="B574" s="47">
        <v>1</v>
      </c>
      <c r="C574" s="47">
        <v>2</v>
      </c>
      <c r="D574" s="47">
        <v>20</v>
      </c>
      <c r="E574" s="37">
        <v>36.136000000000003</v>
      </c>
      <c r="F5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4"/>
      <c r="H574"/>
      <c r="I574"/>
    </row>
    <row r="575" spans="1:9" x14ac:dyDescent="0.25">
      <c r="A575" s="29">
        <v>46042</v>
      </c>
      <c r="B575" s="47">
        <v>1</v>
      </c>
      <c r="C575" s="47">
        <v>2</v>
      </c>
      <c r="D575" s="47">
        <v>21</v>
      </c>
      <c r="E575" s="37">
        <v>35.682299999999998</v>
      </c>
      <c r="F5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5"/>
      <c r="H575"/>
      <c r="I575"/>
    </row>
    <row r="576" spans="1:9" x14ac:dyDescent="0.25">
      <c r="A576" s="29">
        <v>46042</v>
      </c>
      <c r="B576" s="47">
        <v>1</v>
      </c>
      <c r="C576" s="47">
        <v>2</v>
      </c>
      <c r="D576" s="47">
        <v>22</v>
      </c>
      <c r="E576" s="37">
        <v>33.317900000000002</v>
      </c>
      <c r="F5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6"/>
      <c r="H576"/>
      <c r="I576"/>
    </row>
    <row r="577" spans="1:9" x14ac:dyDescent="0.25">
      <c r="A577" s="29">
        <v>46042</v>
      </c>
      <c r="B577" s="47">
        <v>1</v>
      </c>
      <c r="C577" s="47">
        <v>2</v>
      </c>
      <c r="D577" s="47">
        <v>23</v>
      </c>
      <c r="E577" s="37">
        <v>31.921700000000001</v>
      </c>
      <c r="F5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7"/>
      <c r="H577"/>
      <c r="I577"/>
    </row>
    <row r="578" spans="1:9" x14ac:dyDescent="0.25">
      <c r="A578" s="29">
        <v>46042</v>
      </c>
      <c r="B578" s="47">
        <v>1</v>
      </c>
      <c r="C578" s="47">
        <v>2</v>
      </c>
      <c r="D578" s="47">
        <v>24</v>
      </c>
      <c r="E578" s="37">
        <v>29.127600000000001</v>
      </c>
      <c r="F5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8"/>
      <c r="H578"/>
      <c r="I578"/>
    </row>
    <row r="579" spans="1:9" x14ac:dyDescent="0.25">
      <c r="A579" s="29">
        <v>46043</v>
      </c>
      <c r="B579" s="47">
        <v>1</v>
      </c>
      <c r="C579" s="47">
        <v>3</v>
      </c>
      <c r="D579" s="47">
        <v>1</v>
      </c>
      <c r="E579" s="37">
        <v>27.4251</v>
      </c>
      <c r="F5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9"/>
      <c r="H579"/>
      <c r="I579"/>
    </row>
    <row r="580" spans="1:9" x14ac:dyDescent="0.25">
      <c r="A580" s="29">
        <v>46043</v>
      </c>
      <c r="B580" s="47">
        <v>1</v>
      </c>
      <c r="C580" s="47">
        <v>3</v>
      </c>
      <c r="D580" s="47">
        <v>2</v>
      </c>
      <c r="E580" s="37">
        <v>32.617899999999999</v>
      </c>
      <c r="F5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0"/>
      <c r="H580"/>
      <c r="I580"/>
    </row>
    <row r="581" spans="1:9" x14ac:dyDescent="0.25">
      <c r="A581" s="29">
        <v>46043</v>
      </c>
      <c r="B581" s="47">
        <v>1</v>
      </c>
      <c r="C581" s="47">
        <v>3</v>
      </c>
      <c r="D581" s="47">
        <v>3</v>
      </c>
      <c r="E581" s="37">
        <v>32.604599999999998</v>
      </c>
      <c r="F5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1"/>
      <c r="H581"/>
      <c r="I581"/>
    </row>
    <row r="582" spans="1:9" x14ac:dyDescent="0.25">
      <c r="A582" s="29">
        <v>46043</v>
      </c>
      <c r="B582" s="47">
        <v>1</v>
      </c>
      <c r="C582" s="47">
        <v>3</v>
      </c>
      <c r="D582" s="47">
        <v>4</v>
      </c>
      <c r="E582" s="37">
        <v>30.657399999999999</v>
      </c>
      <c r="F5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2"/>
      <c r="H582"/>
      <c r="I582"/>
    </row>
    <row r="583" spans="1:9" x14ac:dyDescent="0.25">
      <c r="A583" s="29">
        <v>46043</v>
      </c>
      <c r="B583" s="47">
        <v>1</v>
      </c>
      <c r="C583" s="47">
        <v>3</v>
      </c>
      <c r="D583" s="47">
        <v>5</v>
      </c>
      <c r="E583" s="37">
        <v>29.612200000000001</v>
      </c>
      <c r="F5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3"/>
      <c r="H583"/>
      <c r="I583"/>
    </row>
    <row r="584" spans="1:9" x14ac:dyDescent="0.25">
      <c r="A584" s="29">
        <v>46043</v>
      </c>
      <c r="B584" s="47">
        <v>1</v>
      </c>
      <c r="C584" s="47">
        <v>3</v>
      </c>
      <c r="D584" s="47">
        <v>6</v>
      </c>
      <c r="E584" s="37">
        <v>33.439900000000002</v>
      </c>
      <c r="F5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4"/>
      <c r="H584"/>
      <c r="I584"/>
    </row>
    <row r="585" spans="1:9" x14ac:dyDescent="0.25">
      <c r="A585" s="29">
        <v>46043</v>
      </c>
      <c r="B585" s="47">
        <v>1</v>
      </c>
      <c r="C585" s="47">
        <v>3</v>
      </c>
      <c r="D585" s="47">
        <v>7</v>
      </c>
      <c r="E585" s="37">
        <v>39.4589</v>
      </c>
      <c r="F5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5"/>
      <c r="H585"/>
      <c r="I585"/>
    </row>
    <row r="586" spans="1:9" x14ac:dyDescent="0.25">
      <c r="A586" s="29">
        <v>46043</v>
      </c>
      <c r="B586" s="47">
        <v>1</v>
      </c>
      <c r="C586" s="47">
        <v>3</v>
      </c>
      <c r="D586" s="47">
        <v>8</v>
      </c>
      <c r="E586" s="37">
        <v>4.8589000000000002</v>
      </c>
      <c r="F5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6"/>
      <c r="H586"/>
      <c r="I586"/>
    </row>
    <row r="587" spans="1:9" x14ac:dyDescent="0.25">
      <c r="A587" s="29">
        <v>46043</v>
      </c>
      <c r="B587" s="47">
        <v>1</v>
      </c>
      <c r="C587" s="47">
        <v>3</v>
      </c>
      <c r="D587" s="47">
        <v>9</v>
      </c>
      <c r="E587" s="37">
        <v>4.2710999999999997</v>
      </c>
      <c r="F5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7"/>
      <c r="H587"/>
      <c r="I587"/>
    </row>
    <row r="588" spans="1:9" x14ac:dyDescent="0.25">
      <c r="A588" s="29">
        <v>46043</v>
      </c>
      <c r="B588" s="47">
        <v>1</v>
      </c>
      <c r="C588" s="47">
        <v>3</v>
      </c>
      <c r="D588" s="47">
        <v>10</v>
      </c>
      <c r="E588" s="37">
        <v>11.599500000000001</v>
      </c>
      <c r="F5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8"/>
      <c r="H588"/>
      <c r="I588"/>
    </row>
    <row r="589" spans="1:9" x14ac:dyDescent="0.25">
      <c r="A589" s="29">
        <v>46043</v>
      </c>
      <c r="B589" s="47">
        <v>1</v>
      </c>
      <c r="C589" s="47">
        <v>3</v>
      </c>
      <c r="D589" s="47">
        <v>11</v>
      </c>
      <c r="E589" s="37">
        <v>11.992800000000001</v>
      </c>
      <c r="F5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9"/>
      <c r="H589"/>
      <c r="I589"/>
    </row>
    <row r="590" spans="1:9" x14ac:dyDescent="0.25">
      <c r="A590" s="29">
        <v>46043</v>
      </c>
      <c r="B590" s="47">
        <v>1</v>
      </c>
      <c r="C590" s="47">
        <v>3</v>
      </c>
      <c r="D590" s="47">
        <v>12</v>
      </c>
      <c r="E590" s="37">
        <v>32.073</v>
      </c>
      <c r="F5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0"/>
      <c r="H590"/>
      <c r="I590"/>
    </row>
    <row r="591" spans="1:9" x14ac:dyDescent="0.25">
      <c r="A591" s="29">
        <v>46043</v>
      </c>
      <c r="B591" s="47">
        <v>1</v>
      </c>
      <c r="C591" s="47">
        <v>3</v>
      </c>
      <c r="D591" s="47">
        <v>13</v>
      </c>
      <c r="E591" s="37">
        <v>20.105799999999999</v>
      </c>
      <c r="F5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1"/>
      <c r="H591"/>
      <c r="I591"/>
    </row>
    <row r="592" spans="1:9" x14ac:dyDescent="0.25">
      <c r="A592" s="29">
        <v>46043</v>
      </c>
      <c r="B592" s="47">
        <v>1</v>
      </c>
      <c r="C592" s="47">
        <v>3</v>
      </c>
      <c r="D592" s="47">
        <v>14</v>
      </c>
      <c r="E592" s="37">
        <v>16.927900000000001</v>
      </c>
      <c r="F5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2"/>
      <c r="H592"/>
      <c r="I592"/>
    </row>
    <row r="593" spans="1:9" x14ac:dyDescent="0.25">
      <c r="A593" s="29">
        <v>46043</v>
      </c>
      <c r="B593" s="47">
        <v>1</v>
      </c>
      <c r="C593" s="47">
        <v>3</v>
      </c>
      <c r="D593" s="47">
        <v>15</v>
      </c>
      <c r="E593" s="37">
        <v>18.3171</v>
      </c>
      <c r="F5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3"/>
      <c r="H593"/>
      <c r="I593"/>
    </row>
    <row r="594" spans="1:9" x14ac:dyDescent="0.25">
      <c r="A594" s="29">
        <v>46043</v>
      </c>
      <c r="B594" s="47">
        <v>1</v>
      </c>
      <c r="C594" s="47">
        <v>3</v>
      </c>
      <c r="D594" s="47">
        <v>16</v>
      </c>
      <c r="E594" s="37">
        <v>32.014099999999999</v>
      </c>
      <c r="F5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4"/>
      <c r="H594"/>
      <c r="I594"/>
    </row>
    <row r="595" spans="1:9" x14ac:dyDescent="0.25">
      <c r="A595" s="29">
        <v>46043</v>
      </c>
      <c r="B595" s="47">
        <v>1</v>
      </c>
      <c r="C595" s="47">
        <v>3</v>
      </c>
      <c r="D595" s="47">
        <v>17</v>
      </c>
      <c r="E595" s="37">
        <v>34.7727</v>
      </c>
      <c r="F5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5"/>
      <c r="H595"/>
      <c r="I595"/>
    </row>
    <row r="596" spans="1:9" x14ac:dyDescent="0.25">
      <c r="A596" s="29">
        <v>46043</v>
      </c>
      <c r="B596" s="47">
        <v>1</v>
      </c>
      <c r="C596" s="47">
        <v>3</v>
      </c>
      <c r="D596" s="47">
        <v>18</v>
      </c>
      <c r="E596" s="37">
        <v>36.945700000000002</v>
      </c>
      <c r="F5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6"/>
      <c r="H596"/>
      <c r="I596"/>
    </row>
    <row r="597" spans="1:9" x14ac:dyDescent="0.25">
      <c r="A597" s="29">
        <v>46043</v>
      </c>
      <c r="B597" s="47">
        <v>1</v>
      </c>
      <c r="C597" s="47">
        <v>3</v>
      </c>
      <c r="D597" s="47">
        <v>19</v>
      </c>
      <c r="E597" s="37">
        <v>40.096400000000003</v>
      </c>
      <c r="F5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7"/>
      <c r="H597"/>
      <c r="I597"/>
    </row>
    <row r="598" spans="1:9" x14ac:dyDescent="0.25">
      <c r="A598" s="29">
        <v>46043</v>
      </c>
      <c r="B598" s="47">
        <v>1</v>
      </c>
      <c r="C598" s="47">
        <v>3</v>
      </c>
      <c r="D598" s="47">
        <v>20</v>
      </c>
      <c r="E598" s="37">
        <v>43.416600000000003</v>
      </c>
      <c r="F5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8"/>
      <c r="H598"/>
      <c r="I598"/>
    </row>
    <row r="599" spans="1:9" x14ac:dyDescent="0.25">
      <c r="A599" s="29">
        <v>46043</v>
      </c>
      <c r="B599" s="47">
        <v>1</v>
      </c>
      <c r="C599" s="47">
        <v>3</v>
      </c>
      <c r="D599" s="47">
        <v>21</v>
      </c>
      <c r="E599" s="37">
        <v>47.592599999999997</v>
      </c>
      <c r="F5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9"/>
      <c r="H599"/>
      <c r="I599"/>
    </row>
    <row r="600" spans="1:9" x14ac:dyDescent="0.25">
      <c r="A600" s="29">
        <v>46043</v>
      </c>
      <c r="B600" s="47">
        <v>1</v>
      </c>
      <c r="C600" s="47">
        <v>3</v>
      </c>
      <c r="D600" s="47">
        <v>22</v>
      </c>
      <c r="E600" s="37">
        <v>45.1721</v>
      </c>
      <c r="F6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0"/>
      <c r="H600"/>
      <c r="I600"/>
    </row>
    <row r="601" spans="1:9" x14ac:dyDescent="0.25">
      <c r="A601" s="29">
        <v>46043</v>
      </c>
      <c r="B601" s="47">
        <v>1</v>
      </c>
      <c r="C601" s="47">
        <v>3</v>
      </c>
      <c r="D601" s="47">
        <v>23</v>
      </c>
      <c r="E601" s="37">
        <v>40.8279</v>
      </c>
      <c r="F6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1"/>
      <c r="H601"/>
      <c r="I601"/>
    </row>
    <row r="602" spans="1:9" x14ac:dyDescent="0.25">
      <c r="A602" s="29">
        <v>46043</v>
      </c>
      <c r="B602" s="47">
        <v>1</v>
      </c>
      <c r="C602" s="47">
        <v>3</v>
      </c>
      <c r="D602" s="47">
        <v>24</v>
      </c>
      <c r="E602" s="37">
        <v>31.7424</v>
      </c>
      <c r="F6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2"/>
      <c r="H602"/>
      <c r="I602"/>
    </row>
    <row r="603" spans="1:9" x14ac:dyDescent="0.25">
      <c r="A603" s="29">
        <v>46044</v>
      </c>
      <c r="B603" s="47">
        <v>1</v>
      </c>
      <c r="C603" s="47">
        <v>4</v>
      </c>
      <c r="D603" s="47">
        <v>1</v>
      </c>
      <c r="E603" s="37">
        <v>31.173999999999999</v>
      </c>
      <c r="F6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3"/>
      <c r="H603"/>
      <c r="I603"/>
    </row>
    <row r="604" spans="1:9" x14ac:dyDescent="0.25">
      <c r="A604" s="29">
        <v>46044</v>
      </c>
      <c r="B604" s="47">
        <v>1</v>
      </c>
      <c r="C604" s="47">
        <v>4</v>
      </c>
      <c r="D604" s="47">
        <v>2</v>
      </c>
      <c r="E604" s="37">
        <v>33.315800000000003</v>
      </c>
      <c r="F6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4"/>
      <c r="H604"/>
      <c r="I604"/>
    </row>
    <row r="605" spans="1:9" x14ac:dyDescent="0.25">
      <c r="A605" s="29">
        <v>46044</v>
      </c>
      <c r="B605" s="47">
        <v>1</v>
      </c>
      <c r="C605" s="47">
        <v>4</v>
      </c>
      <c r="D605" s="47">
        <v>3</v>
      </c>
      <c r="E605" s="37">
        <v>34.023699999999998</v>
      </c>
      <c r="F6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5"/>
      <c r="H605"/>
      <c r="I605"/>
    </row>
    <row r="606" spans="1:9" x14ac:dyDescent="0.25">
      <c r="A606" s="29">
        <v>46044</v>
      </c>
      <c r="B606" s="47">
        <v>1</v>
      </c>
      <c r="C606" s="47">
        <v>4</v>
      </c>
      <c r="D606" s="47">
        <v>4</v>
      </c>
      <c r="E606" s="37">
        <v>36.853400000000001</v>
      </c>
      <c r="F6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6"/>
      <c r="H606"/>
      <c r="I606"/>
    </row>
    <row r="607" spans="1:9" x14ac:dyDescent="0.25">
      <c r="A607" s="29">
        <v>46044</v>
      </c>
      <c r="B607" s="47">
        <v>1</v>
      </c>
      <c r="C607" s="47">
        <v>4</v>
      </c>
      <c r="D607" s="47">
        <v>5</v>
      </c>
      <c r="E607" s="37">
        <v>35.344900000000003</v>
      </c>
      <c r="F6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7"/>
      <c r="H607"/>
      <c r="I607"/>
    </row>
    <row r="608" spans="1:9" x14ac:dyDescent="0.25">
      <c r="A608" s="29">
        <v>46044</v>
      </c>
      <c r="B608" s="47">
        <v>1</v>
      </c>
      <c r="C608" s="47">
        <v>4</v>
      </c>
      <c r="D608" s="47">
        <v>6</v>
      </c>
      <c r="E608" s="37">
        <v>37.739100000000001</v>
      </c>
      <c r="F6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8"/>
      <c r="H608"/>
      <c r="I608"/>
    </row>
    <row r="609" spans="1:9" x14ac:dyDescent="0.25">
      <c r="A609" s="29">
        <v>46044</v>
      </c>
      <c r="B609" s="47">
        <v>1</v>
      </c>
      <c r="C609" s="47">
        <v>4</v>
      </c>
      <c r="D609" s="47">
        <v>7</v>
      </c>
      <c r="E609" s="37">
        <v>42.991100000000003</v>
      </c>
      <c r="F6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9"/>
      <c r="H609"/>
      <c r="I609"/>
    </row>
    <row r="610" spans="1:9" x14ac:dyDescent="0.25">
      <c r="A610" s="29">
        <v>46044</v>
      </c>
      <c r="B610" s="47">
        <v>1</v>
      </c>
      <c r="C610" s="47">
        <v>4</v>
      </c>
      <c r="D610" s="47">
        <v>8</v>
      </c>
      <c r="E610" s="37">
        <v>52.371499999999997</v>
      </c>
      <c r="F6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0"/>
      <c r="H610"/>
      <c r="I610"/>
    </row>
    <row r="611" spans="1:9" x14ac:dyDescent="0.25">
      <c r="A611" s="29">
        <v>46044</v>
      </c>
      <c r="B611" s="47">
        <v>1</v>
      </c>
      <c r="C611" s="47">
        <v>4</v>
      </c>
      <c r="D611" s="47">
        <v>9</v>
      </c>
      <c r="E611" s="37">
        <v>32.849600000000002</v>
      </c>
      <c r="F6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1"/>
      <c r="H611"/>
      <c r="I611"/>
    </row>
    <row r="612" spans="1:9" x14ac:dyDescent="0.25">
      <c r="A612" s="29">
        <v>46044</v>
      </c>
      <c r="B612" s="47">
        <v>1</v>
      </c>
      <c r="C612" s="47">
        <v>4</v>
      </c>
      <c r="D612" s="47">
        <v>10</v>
      </c>
      <c r="E612" s="37">
        <v>12.277799999999999</v>
      </c>
      <c r="F6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2"/>
      <c r="H612"/>
      <c r="I612"/>
    </row>
    <row r="613" spans="1:9" x14ac:dyDescent="0.25">
      <c r="A613" s="29">
        <v>46044</v>
      </c>
      <c r="B613" s="47">
        <v>1</v>
      </c>
      <c r="C613" s="47">
        <v>4</v>
      </c>
      <c r="D613" s="47">
        <v>11</v>
      </c>
      <c r="E613" s="37">
        <v>4.4006999999999996</v>
      </c>
      <c r="F6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3"/>
      <c r="H613"/>
      <c r="I613"/>
    </row>
    <row r="614" spans="1:9" x14ac:dyDescent="0.25">
      <c r="A614" s="29">
        <v>46044</v>
      </c>
      <c r="B614" s="47">
        <v>1</v>
      </c>
      <c r="C614" s="47">
        <v>4</v>
      </c>
      <c r="D614" s="47">
        <v>12</v>
      </c>
      <c r="E614" s="37">
        <v>-29.779900000000001</v>
      </c>
      <c r="F6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4"/>
      <c r="H614"/>
      <c r="I614"/>
    </row>
    <row r="615" spans="1:9" x14ac:dyDescent="0.25">
      <c r="A615" s="29">
        <v>46044</v>
      </c>
      <c r="B615" s="47">
        <v>1</v>
      </c>
      <c r="C615" s="47">
        <v>4</v>
      </c>
      <c r="D615" s="47">
        <v>13</v>
      </c>
      <c r="E615" s="37">
        <v>13.7293</v>
      </c>
      <c r="F6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5"/>
      <c r="H615"/>
      <c r="I615"/>
    </row>
    <row r="616" spans="1:9" x14ac:dyDescent="0.25">
      <c r="A616" s="29">
        <v>46044</v>
      </c>
      <c r="B616" s="47">
        <v>1</v>
      </c>
      <c r="C616" s="47">
        <v>4</v>
      </c>
      <c r="D616" s="47">
        <v>14</v>
      </c>
      <c r="E616" s="37">
        <v>9.0641999999999996</v>
      </c>
      <c r="F6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6"/>
      <c r="H616"/>
      <c r="I616"/>
    </row>
    <row r="617" spans="1:9" x14ac:dyDescent="0.25">
      <c r="A617" s="29">
        <v>46044</v>
      </c>
      <c r="B617" s="47">
        <v>1</v>
      </c>
      <c r="C617" s="47">
        <v>4</v>
      </c>
      <c r="D617" s="47">
        <v>15</v>
      </c>
      <c r="E617" s="37">
        <v>-62.226599999999998</v>
      </c>
      <c r="F6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7"/>
      <c r="H617"/>
      <c r="I617"/>
    </row>
    <row r="618" spans="1:9" x14ac:dyDescent="0.25">
      <c r="A618" s="29">
        <v>46044</v>
      </c>
      <c r="B618" s="47">
        <v>1</v>
      </c>
      <c r="C618" s="47">
        <v>4</v>
      </c>
      <c r="D618" s="47">
        <v>16</v>
      </c>
      <c r="E618" s="37">
        <v>8.0202000000000009</v>
      </c>
      <c r="F6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8"/>
      <c r="H618"/>
      <c r="I618"/>
    </row>
    <row r="619" spans="1:9" x14ac:dyDescent="0.25">
      <c r="A619" s="29">
        <v>46044</v>
      </c>
      <c r="B619" s="47">
        <v>1</v>
      </c>
      <c r="C619" s="47">
        <v>4</v>
      </c>
      <c r="D619" s="47">
        <v>17</v>
      </c>
      <c r="E619" s="37">
        <v>8.8664000000000005</v>
      </c>
      <c r="F6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9"/>
      <c r="H619"/>
      <c r="I619"/>
    </row>
    <row r="620" spans="1:9" x14ac:dyDescent="0.25">
      <c r="A620" s="29">
        <v>46044</v>
      </c>
      <c r="B620" s="47">
        <v>1</v>
      </c>
      <c r="C620" s="47">
        <v>4</v>
      </c>
      <c r="D620" s="47">
        <v>18</v>
      </c>
      <c r="E620" s="37">
        <v>8.9916999999999998</v>
      </c>
      <c r="F6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0"/>
      <c r="H620"/>
      <c r="I620"/>
    </row>
    <row r="621" spans="1:9" x14ac:dyDescent="0.25">
      <c r="A621" s="29">
        <v>46044</v>
      </c>
      <c r="B621" s="47">
        <v>1</v>
      </c>
      <c r="C621" s="47">
        <v>4</v>
      </c>
      <c r="D621" s="47">
        <v>19</v>
      </c>
      <c r="E621" s="37">
        <v>8.9596999999999998</v>
      </c>
      <c r="F6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1"/>
      <c r="H621"/>
      <c r="I621"/>
    </row>
    <row r="622" spans="1:9" x14ac:dyDescent="0.25">
      <c r="A622" s="29">
        <v>46044</v>
      </c>
      <c r="B622" s="47">
        <v>1</v>
      </c>
      <c r="C622" s="47">
        <v>4</v>
      </c>
      <c r="D622" s="47">
        <v>20</v>
      </c>
      <c r="E622" s="37">
        <v>9.0663999999999998</v>
      </c>
      <c r="F6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2"/>
      <c r="H622"/>
      <c r="I622"/>
    </row>
    <row r="623" spans="1:9" x14ac:dyDescent="0.25">
      <c r="A623" s="29">
        <v>46044</v>
      </c>
      <c r="B623" s="47">
        <v>1</v>
      </c>
      <c r="C623" s="47">
        <v>4</v>
      </c>
      <c r="D623" s="47">
        <v>21</v>
      </c>
      <c r="E623" s="37">
        <v>9.0542999999999996</v>
      </c>
      <c r="F6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3"/>
      <c r="H623"/>
      <c r="I623"/>
    </row>
    <row r="624" spans="1:9" x14ac:dyDescent="0.25">
      <c r="A624" s="29">
        <v>46044</v>
      </c>
      <c r="B624" s="47">
        <v>1</v>
      </c>
      <c r="C624" s="47">
        <v>4</v>
      </c>
      <c r="D624" s="47">
        <v>22</v>
      </c>
      <c r="E624" s="37">
        <v>8.9238</v>
      </c>
      <c r="F6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4"/>
      <c r="H624"/>
      <c r="I624"/>
    </row>
    <row r="625" spans="1:9" x14ac:dyDescent="0.25">
      <c r="A625" s="29">
        <v>46044</v>
      </c>
      <c r="B625" s="47">
        <v>1</v>
      </c>
      <c r="C625" s="47">
        <v>4</v>
      </c>
      <c r="D625" s="47">
        <v>23</v>
      </c>
      <c r="E625" s="37">
        <v>8.9917999999999996</v>
      </c>
      <c r="F6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5"/>
      <c r="H625"/>
      <c r="I625"/>
    </row>
    <row r="626" spans="1:9" x14ac:dyDescent="0.25">
      <c r="A626" s="29">
        <v>46044</v>
      </c>
      <c r="B626" s="47">
        <v>1</v>
      </c>
      <c r="C626" s="47">
        <v>4</v>
      </c>
      <c r="D626" s="47">
        <v>24</v>
      </c>
      <c r="E626" s="37">
        <v>8.8384</v>
      </c>
      <c r="F6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6"/>
      <c r="H626"/>
      <c r="I626"/>
    </row>
    <row r="627" spans="1:9" x14ac:dyDescent="0.25">
      <c r="A627" s="29">
        <v>46045</v>
      </c>
      <c r="B627" s="47">
        <v>1</v>
      </c>
      <c r="C627" s="47">
        <v>5</v>
      </c>
      <c r="D627" s="47">
        <v>1</v>
      </c>
      <c r="E627" s="37">
        <v>8.9239999999999995</v>
      </c>
      <c r="F6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7"/>
      <c r="H627"/>
      <c r="I627"/>
    </row>
    <row r="628" spans="1:9" x14ac:dyDescent="0.25">
      <c r="A628" s="29">
        <v>46045</v>
      </c>
      <c r="B628" s="47">
        <v>1</v>
      </c>
      <c r="C628" s="47">
        <v>5</v>
      </c>
      <c r="D628" s="47">
        <v>2</v>
      </c>
      <c r="E628" s="37">
        <v>8.8485999999999994</v>
      </c>
      <c r="F6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8"/>
      <c r="H628"/>
      <c r="I628"/>
    </row>
    <row r="629" spans="1:9" x14ac:dyDescent="0.25">
      <c r="A629" s="29">
        <v>46045</v>
      </c>
      <c r="B629" s="47">
        <v>1</v>
      </c>
      <c r="C629" s="47">
        <v>5</v>
      </c>
      <c r="D629" s="47">
        <v>3</v>
      </c>
      <c r="E629" s="37">
        <v>8.8268000000000004</v>
      </c>
      <c r="F6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9"/>
      <c r="H629"/>
      <c r="I629"/>
    </row>
    <row r="630" spans="1:9" x14ac:dyDescent="0.25">
      <c r="A630" s="29">
        <v>46045</v>
      </c>
      <c r="B630" s="47">
        <v>1</v>
      </c>
      <c r="C630" s="47">
        <v>5</v>
      </c>
      <c r="D630" s="47">
        <v>4</v>
      </c>
      <c r="E630" s="37">
        <v>8.9468999999999994</v>
      </c>
      <c r="F6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0"/>
      <c r="H630"/>
      <c r="I630"/>
    </row>
    <row r="631" spans="1:9" x14ac:dyDescent="0.25">
      <c r="A631" s="29">
        <v>46045</v>
      </c>
      <c r="B631" s="47">
        <v>1</v>
      </c>
      <c r="C631" s="47">
        <v>5</v>
      </c>
      <c r="D631" s="47">
        <v>5</v>
      </c>
      <c r="E631" s="37">
        <v>9.5160999999999998</v>
      </c>
      <c r="F6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1"/>
      <c r="H631"/>
      <c r="I631"/>
    </row>
    <row r="632" spans="1:9" x14ac:dyDescent="0.25">
      <c r="A632" s="29">
        <v>46045</v>
      </c>
      <c r="B632" s="47">
        <v>1</v>
      </c>
      <c r="C632" s="47">
        <v>5</v>
      </c>
      <c r="D632" s="47">
        <v>6</v>
      </c>
      <c r="E632" s="37">
        <v>10.289</v>
      </c>
      <c r="F6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2"/>
      <c r="H632"/>
      <c r="I632"/>
    </row>
    <row r="633" spans="1:9" x14ac:dyDescent="0.25">
      <c r="A633" s="29">
        <v>46045</v>
      </c>
      <c r="B633" s="47">
        <v>1</v>
      </c>
      <c r="C633" s="47">
        <v>5</v>
      </c>
      <c r="D633" s="47">
        <v>7</v>
      </c>
      <c r="E633" s="37">
        <v>9.5418000000000003</v>
      </c>
      <c r="F6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3"/>
      <c r="H633"/>
      <c r="I633"/>
    </row>
    <row r="634" spans="1:9" x14ac:dyDescent="0.25">
      <c r="A634" s="29">
        <v>46045</v>
      </c>
      <c r="B634" s="47">
        <v>1</v>
      </c>
      <c r="C634" s="47">
        <v>5</v>
      </c>
      <c r="D634" s="47">
        <v>8</v>
      </c>
      <c r="E634" s="37">
        <v>13.0984</v>
      </c>
      <c r="F6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4"/>
      <c r="H634"/>
      <c r="I634"/>
    </row>
    <row r="635" spans="1:9" x14ac:dyDescent="0.25">
      <c r="A635" s="29">
        <v>46045</v>
      </c>
      <c r="B635" s="47">
        <v>1</v>
      </c>
      <c r="C635" s="47">
        <v>5</v>
      </c>
      <c r="D635" s="47">
        <v>9</v>
      </c>
      <c r="E635" s="37">
        <v>30.113399999999999</v>
      </c>
      <c r="F6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5"/>
      <c r="H635"/>
      <c r="I635"/>
    </row>
    <row r="636" spans="1:9" x14ac:dyDescent="0.25">
      <c r="A636" s="29">
        <v>46045</v>
      </c>
      <c r="B636" s="47">
        <v>1</v>
      </c>
      <c r="C636" s="47">
        <v>5</v>
      </c>
      <c r="D636" s="47">
        <v>10</v>
      </c>
      <c r="E636" s="37">
        <v>41.697000000000003</v>
      </c>
      <c r="F6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6"/>
      <c r="H636"/>
      <c r="I636"/>
    </row>
    <row r="637" spans="1:9" x14ac:dyDescent="0.25">
      <c r="A637" s="29">
        <v>46045</v>
      </c>
      <c r="B637" s="47">
        <v>1</v>
      </c>
      <c r="C637" s="47">
        <v>5</v>
      </c>
      <c r="D637" s="47">
        <v>11</v>
      </c>
      <c r="E637" s="37">
        <v>26.013400000000001</v>
      </c>
      <c r="F6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7"/>
      <c r="H637"/>
      <c r="I637"/>
    </row>
    <row r="638" spans="1:9" x14ac:dyDescent="0.25">
      <c r="A638" s="29">
        <v>46045</v>
      </c>
      <c r="B638" s="47">
        <v>1</v>
      </c>
      <c r="C638" s="47">
        <v>5</v>
      </c>
      <c r="D638" s="47">
        <v>12</v>
      </c>
      <c r="E638" s="37">
        <v>26.276199999999999</v>
      </c>
      <c r="F6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8"/>
      <c r="H638"/>
      <c r="I638"/>
    </row>
    <row r="639" spans="1:9" x14ac:dyDescent="0.25">
      <c r="A639" s="29">
        <v>46045</v>
      </c>
      <c r="B639" s="47">
        <v>1</v>
      </c>
      <c r="C639" s="47">
        <v>5</v>
      </c>
      <c r="D639" s="47">
        <v>13</v>
      </c>
      <c r="E639" s="37">
        <v>25.036899999999999</v>
      </c>
      <c r="F6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9"/>
      <c r="H639"/>
      <c r="I639"/>
    </row>
    <row r="640" spans="1:9" x14ac:dyDescent="0.25">
      <c r="A640" s="29">
        <v>46045</v>
      </c>
      <c r="B640" s="47">
        <v>1</v>
      </c>
      <c r="C640" s="47">
        <v>5</v>
      </c>
      <c r="D640" s="47">
        <v>14</v>
      </c>
      <c r="E640" s="37">
        <v>23.148900000000001</v>
      </c>
      <c r="F6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0"/>
      <c r="H640"/>
      <c r="I640"/>
    </row>
    <row r="641" spans="1:9" x14ac:dyDescent="0.25">
      <c r="A641" s="29">
        <v>46045</v>
      </c>
      <c r="B641" s="47">
        <v>1</v>
      </c>
      <c r="C641" s="47">
        <v>5</v>
      </c>
      <c r="D641" s="47">
        <v>15</v>
      </c>
      <c r="E641" s="37">
        <v>22.645</v>
      </c>
      <c r="F6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1"/>
      <c r="H641"/>
      <c r="I641"/>
    </row>
    <row r="642" spans="1:9" x14ac:dyDescent="0.25">
      <c r="A642" s="29">
        <v>46045</v>
      </c>
      <c r="B642" s="47">
        <v>1</v>
      </c>
      <c r="C642" s="47">
        <v>5</v>
      </c>
      <c r="D642" s="47">
        <v>16</v>
      </c>
      <c r="E642" s="37">
        <v>22.027200000000001</v>
      </c>
      <c r="F6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2"/>
      <c r="H642"/>
      <c r="I642"/>
    </row>
    <row r="643" spans="1:9" x14ac:dyDescent="0.25">
      <c r="A643" s="29">
        <v>46045</v>
      </c>
      <c r="B643" s="47">
        <v>1</v>
      </c>
      <c r="C643" s="47">
        <v>5</v>
      </c>
      <c r="D643" s="47">
        <v>17</v>
      </c>
      <c r="E643" s="37">
        <v>21.286899999999999</v>
      </c>
      <c r="F6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3"/>
      <c r="H643"/>
      <c r="I643"/>
    </row>
    <row r="644" spans="1:9" x14ac:dyDescent="0.25">
      <c r="A644" s="29">
        <v>46045</v>
      </c>
      <c r="B644" s="47">
        <v>1</v>
      </c>
      <c r="C644" s="47">
        <v>5</v>
      </c>
      <c r="D644" s="47">
        <v>18</v>
      </c>
      <c r="E644" s="37">
        <v>24.8766</v>
      </c>
      <c r="F6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4"/>
      <c r="H644"/>
      <c r="I644"/>
    </row>
    <row r="645" spans="1:9" x14ac:dyDescent="0.25">
      <c r="A645" s="29">
        <v>46045</v>
      </c>
      <c r="B645" s="47">
        <v>1</v>
      </c>
      <c r="C645" s="47">
        <v>5</v>
      </c>
      <c r="D645" s="47">
        <v>19</v>
      </c>
      <c r="E645" s="37">
        <v>22.753399999999999</v>
      </c>
      <c r="F6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5"/>
      <c r="H645"/>
      <c r="I645"/>
    </row>
    <row r="646" spans="1:9" x14ac:dyDescent="0.25">
      <c r="A646" s="29">
        <v>46045</v>
      </c>
      <c r="B646" s="47">
        <v>1</v>
      </c>
      <c r="C646" s="47">
        <v>5</v>
      </c>
      <c r="D646" s="47">
        <v>20</v>
      </c>
      <c r="E646" s="37">
        <v>22.153600000000001</v>
      </c>
      <c r="F6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6"/>
      <c r="H646"/>
      <c r="I646"/>
    </row>
    <row r="647" spans="1:9" x14ac:dyDescent="0.25">
      <c r="A647" s="29">
        <v>46045</v>
      </c>
      <c r="B647" s="47">
        <v>1</v>
      </c>
      <c r="C647" s="47">
        <v>5</v>
      </c>
      <c r="D647" s="47">
        <v>21</v>
      </c>
      <c r="E647" s="37">
        <v>22.155999999999999</v>
      </c>
      <c r="F6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7"/>
      <c r="H647"/>
      <c r="I647"/>
    </row>
    <row r="648" spans="1:9" x14ac:dyDescent="0.25">
      <c r="A648" s="29">
        <v>46045</v>
      </c>
      <c r="B648" s="47">
        <v>1</v>
      </c>
      <c r="C648" s="47">
        <v>5</v>
      </c>
      <c r="D648" s="47">
        <v>22</v>
      </c>
      <c r="E648" s="37">
        <v>22.275099999999998</v>
      </c>
      <c r="F6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8"/>
      <c r="H648"/>
      <c r="I648"/>
    </row>
    <row r="649" spans="1:9" x14ac:dyDescent="0.25">
      <c r="A649" s="29">
        <v>46045</v>
      </c>
      <c r="B649" s="47">
        <v>1</v>
      </c>
      <c r="C649" s="47">
        <v>5</v>
      </c>
      <c r="D649" s="47">
        <v>23</v>
      </c>
      <c r="E649" s="37">
        <v>22.929600000000001</v>
      </c>
      <c r="F6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9"/>
      <c r="H649"/>
      <c r="I649"/>
    </row>
    <row r="650" spans="1:9" x14ac:dyDescent="0.25">
      <c r="A650" s="29">
        <v>46045</v>
      </c>
      <c r="B650" s="47">
        <v>1</v>
      </c>
      <c r="C650" s="47">
        <v>5</v>
      </c>
      <c r="D650" s="47">
        <v>24</v>
      </c>
      <c r="E650" s="37">
        <v>32.1</v>
      </c>
      <c r="F6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0"/>
      <c r="H650"/>
      <c r="I650"/>
    </row>
    <row r="651" spans="1:9" x14ac:dyDescent="0.25">
      <c r="A651" s="29">
        <v>46046</v>
      </c>
      <c r="B651" s="47">
        <v>1</v>
      </c>
      <c r="C651" s="47">
        <v>6</v>
      </c>
      <c r="D651" s="47">
        <v>1</v>
      </c>
      <c r="E651" s="37">
        <v>22.6968</v>
      </c>
      <c r="F6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1"/>
      <c r="H651"/>
      <c r="I651"/>
    </row>
    <row r="652" spans="1:9" x14ac:dyDescent="0.25">
      <c r="A652" s="29">
        <v>46046</v>
      </c>
      <c r="B652" s="47">
        <v>1</v>
      </c>
      <c r="C652" s="47">
        <v>6</v>
      </c>
      <c r="D652" s="47">
        <v>2</v>
      </c>
      <c r="E652" s="37">
        <v>22.439</v>
      </c>
      <c r="F6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2"/>
      <c r="H652"/>
      <c r="I652"/>
    </row>
    <row r="653" spans="1:9" x14ac:dyDescent="0.25">
      <c r="A653" s="29">
        <v>46046</v>
      </c>
      <c r="B653" s="47">
        <v>1</v>
      </c>
      <c r="C653" s="47">
        <v>6</v>
      </c>
      <c r="D653" s="47">
        <v>3</v>
      </c>
      <c r="E653" s="37">
        <v>22.586500000000001</v>
      </c>
      <c r="F6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3"/>
      <c r="H653"/>
      <c r="I653"/>
    </row>
    <row r="654" spans="1:9" x14ac:dyDescent="0.25">
      <c r="A654" s="29">
        <v>46046</v>
      </c>
      <c r="B654" s="47">
        <v>1</v>
      </c>
      <c r="C654" s="47">
        <v>6</v>
      </c>
      <c r="D654" s="47">
        <v>4</v>
      </c>
      <c r="E654" s="37">
        <v>26.066099999999999</v>
      </c>
      <c r="F6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4"/>
      <c r="H654"/>
      <c r="I654"/>
    </row>
    <row r="655" spans="1:9" x14ac:dyDescent="0.25">
      <c r="A655" s="29">
        <v>46046</v>
      </c>
      <c r="B655" s="47">
        <v>1</v>
      </c>
      <c r="C655" s="47">
        <v>6</v>
      </c>
      <c r="D655" s="47">
        <v>5</v>
      </c>
      <c r="E655" s="37">
        <v>26.526199999999999</v>
      </c>
      <c r="F6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5"/>
      <c r="H655"/>
      <c r="I655"/>
    </row>
    <row r="656" spans="1:9" x14ac:dyDescent="0.25">
      <c r="A656" s="29">
        <v>46046</v>
      </c>
      <c r="B656" s="47">
        <v>1</v>
      </c>
      <c r="C656" s="47">
        <v>6</v>
      </c>
      <c r="D656" s="47">
        <v>6</v>
      </c>
      <c r="E656" s="37">
        <v>23.366399999999999</v>
      </c>
      <c r="F6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6"/>
      <c r="H656"/>
      <c r="I656"/>
    </row>
    <row r="657" spans="1:9" x14ac:dyDescent="0.25">
      <c r="A657" s="29">
        <v>46046</v>
      </c>
      <c r="B657" s="47">
        <v>1</v>
      </c>
      <c r="C657" s="47">
        <v>6</v>
      </c>
      <c r="D657" s="47">
        <v>7</v>
      </c>
      <c r="E657" s="37">
        <v>22.569099999999999</v>
      </c>
      <c r="F6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7"/>
      <c r="H657"/>
      <c r="I657"/>
    </row>
    <row r="658" spans="1:9" x14ac:dyDescent="0.25">
      <c r="A658" s="29">
        <v>46046</v>
      </c>
      <c r="B658" s="47">
        <v>1</v>
      </c>
      <c r="C658" s="47">
        <v>6</v>
      </c>
      <c r="D658" s="47">
        <v>8</v>
      </c>
      <c r="E658" s="37">
        <v>25.358499999999999</v>
      </c>
      <c r="F6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8"/>
      <c r="H658"/>
      <c r="I658"/>
    </row>
    <row r="659" spans="1:9" x14ac:dyDescent="0.25">
      <c r="A659" s="29">
        <v>46046</v>
      </c>
      <c r="B659" s="47">
        <v>1</v>
      </c>
      <c r="C659" s="47">
        <v>6</v>
      </c>
      <c r="D659" s="47">
        <v>9</v>
      </c>
      <c r="E659" s="37">
        <v>52.940399999999997</v>
      </c>
      <c r="F6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9"/>
      <c r="H659"/>
      <c r="I659"/>
    </row>
    <row r="660" spans="1:9" x14ac:dyDescent="0.25">
      <c r="A660" s="29">
        <v>46046</v>
      </c>
      <c r="B660" s="47">
        <v>1</v>
      </c>
      <c r="C660" s="47">
        <v>6</v>
      </c>
      <c r="D660" s="47">
        <v>10</v>
      </c>
      <c r="E660" s="37">
        <v>118.56359999999999</v>
      </c>
      <c r="F6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0"/>
      <c r="H660"/>
      <c r="I660"/>
    </row>
    <row r="661" spans="1:9" x14ac:dyDescent="0.25">
      <c r="A661" s="29">
        <v>46046</v>
      </c>
      <c r="B661" s="47">
        <v>1</v>
      </c>
      <c r="C661" s="47">
        <v>6</v>
      </c>
      <c r="D661" s="47">
        <v>11</v>
      </c>
      <c r="E661" s="37">
        <v>113.33750000000001</v>
      </c>
      <c r="F6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1"/>
      <c r="H661"/>
      <c r="I661"/>
    </row>
    <row r="662" spans="1:9" x14ac:dyDescent="0.25">
      <c r="A662" s="29">
        <v>46046</v>
      </c>
      <c r="B662" s="47">
        <v>1</v>
      </c>
      <c r="C662" s="47">
        <v>6</v>
      </c>
      <c r="D662" s="47">
        <v>12</v>
      </c>
      <c r="E662" s="37">
        <v>110.58150000000001</v>
      </c>
      <c r="F6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2"/>
      <c r="H662"/>
      <c r="I662"/>
    </row>
    <row r="663" spans="1:9" x14ac:dyDescent="0.25">
      <c r="A663" s="29">
        <v>46046</v>
      </c>
      <c r="B663" s="47">
        <v>1</v>
      </c>
      <c r="C663" s="47">
        <v>6</v>
      </c>
      <c r="D663" s="47">
        <v>13</v>
      </c>
      <c r="E663" s="37">
        <v>113.2313</v>
      </c>
      <c r="F6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3"/>
      <c r="H663"/>
      <c r="I663"/>
    </row>
    <row r="664" spans="1:9" x14ac:dyDescent="0.25">
      <c r="A664" s="29">
        <v>46046</v>
      </c>
      <c r="B664" s="47">
        <v>1</v>
      </c>
      <c r="C664" s="47">
        <v>6</v>
      </c>
      <c r="D664" s="47">
        <v>14</v>
      </c>
      <c r="E664" s="37">
        <v>113.7978</v>
      </c>
      <c r="F6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4"/>
      <c r="H664"/>
      <c r="I664"/>
    </row>
    <row r="665" spans="1:9" x14ac:dyDescent="0.25">
      <c r="A665" s="29">
        <v>46046</v>
      </c>
      <c r="B665" s="47">
        <v>1</v>
      </c>
      <c r="C665" s="47">
        <v>6</v>
      </c>
      <c r="D665" s="47">
        <v>15</v>
      </c>
      <c r="E665" s="37">
        <v>111.5256</v>
      </c>
      <c r="F6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5"/>
      <c r="H665"/>
      <c r="I665"/>
    </row>
    <row r="666" spans="1:9" x14ac:dyDescent="0.25">
      <c r="A666" s="29">
        <v>46046</v>
      </c>
      <c r="B666" s="47">
        <v>1</v>
      </c>
      <c r="C666" s="47">
        <v>6</v>
      </c>
      <c r="D666" s="47">
        <v>16</v>
      </c>
      <c r="E666" s="37">
        <v>-6.2050999999999998</v>
      </c>
      <c r="F6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6"/>
      <c r="H666"/>
      <c r="I666"/>
    </row>
    <row r="667" spans="1:9" x14ac:dyDescent="0.25">
      <c r="A667" s="29">
        <v>46046</v>
      </c>
      <c r="B667" s="47">
        <v>1</v>
      </c>
      <c r="C667" s="47">
        <v>6</v>
      </c>
      <c r="D667" s="47">
        <v>17</v>
      </c>
      <c r="E667" s="37">
        <v>131.3176</v>
      </c>
      <c r="F6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7"/>
      <c r="H667"/>
      <c r="I667"/>
    </row>
    <row r="668" spans="1:9" x14ac:dyDescent="0.25">
      <c r="A668" s="29">
        <v>46046</v>
      </c>
      <c r="B668" s="47">
        <v>1</v>
      </c>
      <c r="C668" s="47">
        <v>6</v>
      </c>
      <c r="D668" s="47">
        <v>18</v>
      </c>
      <c r="E668" s="37">
        <v>139.72030000000001</v>
      </c>
      <c r="F6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8"/>
      <c r="H668"/>
      <c r="I668"/>
    </row>
    <row r="669" spans="1:9" x14ac:dyDescent="0.25">
      <c r="A669" s="29">
        <v>46046</v>
      </c>
      <c r="B669" s="47">
        <v>1</v>
      </c>
      <c r="C669" s="47">
        <v>6</v>
      </c>
      <c r="D669" s="47">
        <v>19</v>
      </c>
      <c r="E669" s="37">
        <v>145.01070000000001</v>
      </c>
      <c r="F6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9"/>
      <c r="H669"/>
      <c r="I669"/>
    </row>
    <row r="670" spans="1:9" x14ac:dyDescent="0.25">
      <c r="A670" s="29">
        <v>46046</v>
      </c>
      <c r="B670" s="47">
        <v>1</v>
      </c>
      <c r="C670" s="47">
        <v>6</v>
      </c>
      <c r="D670" s="47">
        <v>20</v>
      </c>
      <c r="E670" s="37">
        <v>141.88380000000001</v>
      </c>
      <c r="F6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0"/>
      <c r="H670"/>
      <c r="I670"/>
    </row>
    <row r="671" spans="1:9" x14ac:dyDescent="0.25">
      <c r="A671" s="29">
        <v>46046</v>
      </c>
      <c r="B671" s="47">
        <v>1</v>
      </c>
      <c r="C671" s="47">
        <v>6</v>
      </c>
      <c r="D671" s="47">
        <v>21</v>
      </c>
      <c r="E671" s="37">
        <v>128.1403</v>
      </c>
      <c r="F6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1"/>
      <c r="H671"/>
      <c r="I671"/>
    </row>
    <row r="672" spans="1:9" x14ac:dyDescent="0.25">
      <c r="A672" s="29">
        <v>46046</v>
      </c>
      <c r="B672" s="47">
        <v>1</v>
      </c>
      <c r="C672" s="47">
        <v>6</v>
      </c>
      <c r="D672" s="47">
        <v>22</v>
      </c>
      <c r="E672" s="37">
        <v>189.4162</v>
      </c>
      <c r="F6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2"/>
      <c r="H672"/>
      <c r="I672"/>
    </row>
    <row r="673" spans="1:9" x14ac:dyDescent="0.25">
      <c r="A673" s="29">
        <v>46046</v>
      </c>
      <c r="B673" s="47">
        <v>1</v>
      </c>
      <c r="C673" s="47">
        <v>6</v>
      </c>
      <c r="D673" s="47">
        <v>23</v>
      </c>
      <c r="E673" s="37">
        <v>134.73220000000001</v>
      </c>
      <c r="F6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3"/>
      <c r="H673"/>
      <c r="I673"/>
    </row>
    <row r="674" spans="1:9" x14ac:dyDescent="0.25">
      <c r="A674" s="29">
        <v>46046</v>
      </c>
      <c r="B674" s="47">
        <v>1</v>
      </c>
      <c r="C674" s="47">
        <v>6</v>
      </c>
      <c r="D674" s="47">
        <v>24</v>
      </c>
      <c r="E674" s="37">
        <v>113.4128</v>
      </c>
      <c r="F6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4"/>
      <c r="H674"/>
      <c r="I674"/>
    </row>
    <row r="675" spans="1:9" x14ac:dyDescent="0.25">
      <c r="A675" s="29">
        <v>46047</v>
      </c>
      <c r="B675" s="47">
        <v>1</v>
      </c>
      <c r="C675" s="47">
        <v>7</v>
      </c>
      <c r="D675" s="47">
        <v>1</v>
      </c>
      <c r="E675" s="37">
        <v>109.6507</v>
      </c>
      <c r="F6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5"/>
      <c r="H675"/>
      <c r="I675"/>
    </row>
    <row r="676" spans="1:9" x14ac:dyDescent="0.25">
      <c r="A676" s="29">
        <v>46047</v>
      </c>
      <c r="B676" s="47">
        <v>1</v>
      </c>
      <c r="C676" s="47">
        <v>7</v>
      </c>
      <c r="D676" s="47">
        <v>2</v>
      </c>
      <c r="E676" s="37">
        <v>109.0305</v>
      </c>
      <c r="F6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6"/>
      <c r="H676"/>
      <c r="I676"/>
    </row>
    <row r="677" spans="1:9" x14ac:dyDescent="0.25">
      <c r="A677" s="29">
        <v>46047</v>
      </c>
      <c r="B677" s="47">
        <v>1</v>
      </c>
      <c r="C677" s="47">
        <v>7</v>
      </c>
      <c r="D677" s="47">
        <v>3</v>
      </c>
      <c r="E677" s="37">
        <v>108.32040000000001</v>
      </c>
      <c r="F6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7"/>
      <c r="H677"/>
      <c r="I677"/>
    </row>
    <row r="678" spans="1:9" x14ac:dyDescent="0.25">
      <c r="A678" s="29">
        <v>46047</v>
      </c>
      <c r="B678" s="47">
        <v>1</v>
      </c>
      <c r="C678" s="47">
        <v>7</v>
      </c>
      <c r="D678" s="47">
        <v>4</v>
      </c>
      <c r="E678" s="37">
        <v>108.0671</v>
      </c>
      <c r="F6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8"/>
      <c r="H678"/>
      <c r="I678"/>
    </row>
    <row r="679" spans="1:9" x14ac:dyDescent="0.25">
      <c r="A679" s="29">
        <v>46047</v>
      </c>
      <c r="B679" s="47">
        <v>1</v>
      </c>
      <c r="C679" s="47">
        <v>7</v>
      </c>
      <c r="D679" s="47">
        <v>5</v>
      </c>
      <c r="E679" s="37">
        <v>109.2127</v>
      </c>
      <c r="F6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9"/>
      <c r="H679"/>
      <c r="I679"/>
    </row>
    <row r="680" spans="1:9" x14ac:dyDescent="0.25">
      <c r="A680" s="29">
        <v>46047</v>
      </c>
      <c r="B680" s="47">
        <v>1</v>
      </c>
      <c r="C680" s="47">
        <v>7</v>
      </c>
      <c r="D680" s="47">
        <v>6</v>
      </c>
      <c r="E680" s="37">
        <v>114.77800000000001</v>
      </c>
      <c r="F6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0"/>
      <c r="H680"/>
      <c r="I680"/>
    </row>
    <row r="681" spans="1:9" x14ac:dyDescent="0.25">
      <c r="A681" s="29">
        <v>46047</v>
      </c>
      <c r="B681" s="47">
        <v>1</v>
      </c>
      <c r="C681" s="47">
        <v>7</v>
      </c>
      <c r="D681" s="47">
        <v>7</v>
      </c>
      <c r="E681" s="37">
        <v>117.8116</v>
      </c>
      <c r="F6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1"/>
      <c r="H681"/>
      <c r="I681"/>
    </row>
    <row r="682" spans="1:9" x14ac:dyDescent="0.25">
      <c r="A682" s="29">
        <v>46047</v>
      </c>
      <c r="B682" s="47">
        <v>1</v>
      </c>
      <c r="C682" s="47">
        <v>7</v>
      </c>
      <c r="D682" s="47">
        <v>8</v>
      </c>
      <c r="E682" s="37">
        <v>203.58199999999999</v>
      </c>
      <c r="F6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2"/>
      <c r="H682"/>
      <c r="I682"/>
    </row>
    <row r="683" spans="1:9" x14ac:dyDescent="0.25">
      <c r="A683" s="29">
        <v>46047</v>
      </c>
      <c r="B683" s="47">
        <v>1</v>
      </c>
      <c r="C683" s="47">
        <v>7</v>
      </c>
      <c r="D683" s="47">
        <v>9</v>
      </c>
      <c r="E683" s="37">
        <v>108.53870000000001</v>
      </c>
      <c r="F6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3"/>
      <c r="H683"/>
      <c r="I683"/>
    </row>
    <row r="684" spans="1:9" x14ac:dyDescent="0.25">
      <c r="A684" s="29">
        <v>46047</v>
      </c>
      <c r="B684" s="47">
        <v>1</v>
      </c>
      <c r="C684" s="47">
        <v>7</v>
      </c>
      <c r="D684" s="47">
        <v>10</v>
      </c>
      <c r="E684" s="37">
        <v>106.8206</v>
      </c>
      <c r="F6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4"/>
      <c r="H684"/>
      <c r="I684"/>
    </row>
    <row r="685" spans="1:9" x14ac:dyDescent="0.25">
      <c r="A685" s="29">
        <v>46047</v>
      </c>
      <c r="B685" s="47">
        <v>1</v>
      </c>
      <c r="C685" s="47">
        <v>7</v>
      </c>
      <c r="D685" s="47">
        <v>11</v>
      </c>
      <c r="E685" s="37">
        <v>75.872200000000007</v>
      </c>
      <c r="F6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5"/>
      <c r="H685"/>
      <c r="I685"/>
    </row>
    <row r="686" spans="1:9" x14ac:dyDescent="0.25">
      <c r="A686" s="29">
        <v>46047</v>
      </c>
      <c r="B686" s="47">
        <v>1</v>
      </c>
      <c r="C686" s="47">
        <v>7</v>
      </c>
      <c r="D686" s="47">
        <v>12</v>
      </c>
      <c r="E686" s="37">
        <v>54.636499999999998</v>
      </c>
      <c r="F6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6"/>
      <c r="H686"/>
      <c r="I686"/>
    </row>
    <row r="687" spans="1:9" x14ac:dyDescent="0.25">
      <c r="A687" s="29">
        <v>46047</v>
      </c>
      <c r="B687" s="47">
        <v>1</v>
      </c>
      <c r="C687" s="47">
        <v>7</v>
      </c>
      <c r="D687" s="47">
        <v>13</v>
      </c>
      <c r="E687" s="37">
        <v>32.9373</v>
      </c>
      <c r="F6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7"/>
      <c r="H687"/>
      <c r="I687"/>
    </row>
    <row r="688" spans="1:9" x14ac:dyDescent="0.25">
      <c r="A688" s="29">
        <v>46047</v>
      </c>
      <c r="B688" s="47">
        <v>1</v>
      </c>
      <c r="C688" s="47">
        <v>7</v>
      </c>
      <c r="D688" s="47">
        <v>14</v>
      </c>
      <c r="E688" s="37">
        <v>9.3064999999999998</v>
      </c>
      <c r="F6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8"/>
      <c r="H688"/>
      <c r="I688"/>
    </row>
    <row r="689" spans="1:9" x14ac:dyDescent="0.25">
      <c r="A689" s="29">
        <v>46047</v>
      </c>
      <c r="B689" s="47">
        <v>1</v>
      </c>
      <c r="C689" s="47">
        <v>7</v>
      </c>
      <c r="D689" s="47">
        <v>15</v>
      </c>
      <c r="E689" s="37">
        <v>-46.201700000000002</v>
      </c>
      <c r="F6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9"/>
      <c r="H689"/>
      <c r="I689"/>
    </row>
    <row r="690" spans="1:9" x14ac:dyDescent="0.25">
      <c r="A690" s="29">
        <v>46047</v>
      </c>
      <c r="B690" s="47">
        <v>1</v>
      </c>
      <c r="C690" s="47">
        <v>7</v>
      </c>
      <c r="D690" s="47">
        <v>16</v>
      </c>
      <c r="E690" s="37">
        <v>13.843</v>
      </c>
      <c r="F6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0"/>
      <c r="H690"/>
      <c r="I690"/>
    </row>
    <row r="691" spans="1:9" x14ac:dyDescent="0.25">
      <c r="A691" s="29">
        <v>46047</v>
      </c>
      <c r="B691" s="47">
        <v>1</v>
      </c>
      <c r="C691" s="47">
        <v>7</v>
      </c>
      <c r="D691" s="47">
        <v>17</v>
      </c>
      <c r="E691" s="37">
        <v>122.845</v>
      </c>
      <c r="F6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1"/>
      <c r="H691"/>
      <c r="I691"/>
    </row>
    <row r="692" spans="1:9" x14ac:dyDescent="0.25">
      <c r="A692" s="29">
        <v>46047</v>
      </c>
      <c r="B692" s="47">
        <v>1</v>
      </c>
      <c r="C692" s="47">
        <v>7</v>
      </c>
      <c r="D692" s="47">
        <v>18</v>
      </c>
      <c r="E692" s="37">
        <v>128.43129999999999</v>
      </c>
      <c r="F6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2"/>
      <c r="H692"/>
      <c r="I692"/>
    </row>
    <row r="693" spans="1:9" x14ac:dyDescent="0.25">
      <c r="A693" s="29">
        <v>46047</v>
      </c>
      <c r="B693" s="47">
        <v>1</v>
      </c>
      <c r="C693" s="47">
        <v>7</v>
      </c>
      <c r="D693" s="47">
        <v>19</v>
      </c>
      <c r="E693" s="37">
        <v>277.03809999999999</v>
      </c>
      <c r="F6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3"/>
      <c r="H693"/>
      <c r="I693"/>
    </row>
    <row r="694" spans="1:9" x14ac:dyDescent="0.25">
      <c r="A694" s="29">
        <v>46047</v>
      </c>
      <c r="B694" s="47">
        <v>1</v>
      </c>
      <c r="C694" s="47">
        <v>7</v>
      </c>
      <c r="D694" s="47">
        <v>20</v>
      </c>
      <c r="E694" s="37">
        <v>125.973</v>
      </c>
      <c r="F6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4"/>
      <c r="H694"/>
      <c r="I694"/>
    </row>
    <row r="695" spans="1:9" x14ac:dyDescent="0.25">
      <c r="A695" s="29">
        <v>46047</v>
      </c>
      <c r="B695" s="47">
        <v>1</v>
      </c>
      <c r="C695" s="47">
        <v>7</v>
      </c>
      <c r="D695" s="47">
        <v>21</v>
      </c>
      <c r="E695" s="37">
        <v>141.73660000000001</v>
      </c>
      <c r="F6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5"/>
      <c r="H695"/>
      <c r="I695"/>
    </row>
    <row r="696" spans="1:9" x14ac:dyDescent="0.25">
      <c r="A696" s="29">
        <v>46047</v>
      </c>
      <c r="B696" s="47">
        <v>1</v>
      </c>
      <c r="C696" s="47">
        <v>7</v>
      </c>
      <c r="D696" s="47">
        <v>22</v>
      </c>
      <c r="E696" s="37">
        <v>142.04060000000001</v>
      </c>
      <c r="F6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6"/>
      <c r="H696"/>
      <c r="I696"/>
    </row>
    <row r="697" spans="1:9" x14ac:dyDescent="0.25">
      <c r="A697" s="29">
        <v>46047</v>
      </c>
      <c r="B697" s="47">
        <v>1</v>
      </c>
      <c r="C697" s="47">
        <v>7</v>
      </c>
      <c r="D697" s="47">
        <v>23</v>
      </c>
      <c r="E697" s="37">
        <v>140.93100000000001</v>
      </c>
      <c r="F6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7"/>
      <c r="H697"/>
      <c r="I697"/>
    </row>
    <row r="698" spans="1:9" x14ac:dyDescent="0.25">
      <c r="A698" s="29">
        <v>46047</v>
      </c>
      <c r="B698" s="47">
        <v>1</v>
      </c>
      <c r="C698" s="47">
        <v>7</v>
      </c>
      <c r="D698" s="47">
        <v>24</v>
      </c>
      <c r="E698" s="37">
        <v>150.10980000000001</v>
      </c>
      <c r="F6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8"/>
      <c r="H698"/>
      <c r="I698"/>
    </row>
    <row r="699" spans="1:9" x14ac:dyDescent="0.25">
      <c r="A699" s="29">
        <v>46048</v>
      </c>
      <c r="B699" s="47">
        <v>1</v>
      </c>
      <c r="C699" s="47">
        <v>1</v>
      </c>
      <c r="D699" s="47">
        <v>1</v>
      </c>
      <c r="E699" s="37">
        <v>114.6833</v>
      </c>
      <c r="F6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9"/>
      <c r="H699"/>
      <c r="I699"/>
    </row>
    <row r="700" spans="1:9" x14ac:dyDescent="0.25">
      <c r="A700" s="29">
        <v>46048</v>
      </c>
      <c r="B700" s="47">
        <v>1</v>
      </c>
      <c r="C700" s="47">
        <v>1</v>
      </c>
      <c r="D700" s="47">
        <v>2</v>
      </c>
      <c r="E700" s="37">
        <v>115.7</v>
      </c>
      <c r="F7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0"/>
      <c r="H700"/>
      <c r="I700"/>
    </row>
    <row r="701" spans="1:9" x14ac:dyDescent="0.25">
      <c r="A701" s="29">
        <v>46048</v>
      </c>
      <c r="B701" s="47">
        <v>1</v>
      </c>
      <c r="C701" s="47">
        <v>1</v>
      </c>
      <c r="D701" s="47">
        <v>3</v>
      </c>
      <c r="E701" s="37">
        <v>142.16409999999999</v>
      </c>
      <c r="F7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1"/>
      <c r="H701"/>
      <c r="I701"/>
    </row>
    <row r="702" spans="1:9" x14ac:dyDescent="0.25">
      <c r="A702" s="29">
        <v>46048</v>
      </c>
      <c r="B702" s="47">
        <v>1</v>
      </c>
      <c r="C702" s="47">
        <v>1</v>
      </c>
      <c r="D702" s="47">
        <v>4</v>
      </c>
      <c r="E702" s="37">
        <v>266.91180000000003</v>
      </c>
      <c r="F7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2"/>
      <c r="H702"/>
      <c r="I702"/>
    </row>
    <row r="703" spans="1:9" x14ac:dyDescent="0.25">
      <c r="A703" s="29">
        <v>46048</v>
      </c>
      <c r="B703" s="47">
        <v>1</v>
      </c>
      <c r="C703" s="47">
        <v>1</v>
      </c>
      <c r="D703" s="47">
        <v>5</v>
      </c>
      <c r="E703" s="37">
        <v>249.43770000000001</v>
      </c>
      <c r="F7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3"/>
      <c r="H703"/>
      <c r="I703"/>
    </row>
    <row r="704" spans="1:9" x14ac:dyDescent="0.25">
      <c r="A704" s="29">
        <v>46048</v>
      </c>
      <c r="B704" s="47">
        <v>1</v>
      </c>
      <c r="C704" s="47">
        <v>1</v>
      </c>
      <c r="D704" s="47">
        <v>6</v>
      </c>
      <c r="E704" s="37">
        <v>150.3612</v>
      </c>
      <c r="F7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4"/>
      <c r="H704"/>
      <c r="I704"/>
    </row>
    <row r="705" spans="1:9" x14ac:dyDescent="0.25">
      <c r="A705" s="29">
        <v>46048</v>
      </c>
      <c r="B705" s="47">
        <v>1</v>
      </c>
      <c r="C705" s="47">
        <v>1</v>
      </c>
      <c r="D705" s="47">
        <v>7</v>
      </c>
      <c r="E705" s="37">
        <v>134.2978</v>
      </c>
      <c r="F7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5"/>
      <c r="H705"/>
      <c r="I705"/>
    </row>
    <row r="706" spans="1:9" x14ac:dyDescent="0.25">
      <c r="A706" s="29">
        <v>46048</v>
      </c>
      <c r="B706" s="47">
        <v>1</v>
      </c>
      <c r="C706" s="47">
        <v>1</v>
      </c>
      <c r="D706" s="47">
        <v>8</v>
      </c>
      <c r="E706" s="37">
        <v>103.8875</v>
      </c>
      <c r="F7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6"/>
      <c r="H706"/>
      <c r="I706"/>
    </row>
    <row r="707" spans="1:9" x14ac:dyDescent="0.25">
      <c r="A707" s="29">
        <v>46048</v>
      </c>
      <c r="B707" s="47">
        <v>1</v>
      </c>
      <c r="C707" s="47">
        <v>1</v>
      </c>
      <c r="D707" s="47">
        <v>9</v>
      </c>
      <c r="E707" s="37">
        <v>73.118899999999996</v>
      </c>
      <c r="F7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7"/>
      <c r="H707"/>
      <c r="I707"/>
    </row>
    <row r="708" spans="1:9" x14ac:dyDescent="0.25">
      <c r="A708" s="29">
        <v>46048</v>
      </c>
      <c r="B708" s="47">
        <v>1</v>
      </c>
      <c r="C708" s="47">
        <v>1</v>
      </c>
      <c r="D708" s="47">
        <v>10</v>
      </c>
      <c r="E708" s="37">
        <v>61.744900000000001</v>
      </c>
      <c r="F7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8"/>
      <c r="H708"/>
      <c r="I708"/>
    </row>
    <row r="709" spans="1:9" x14ac:dyDescent="0.25">
      <c r="A709" s="29">
        <v>46048</v>
      </c>
      <c r="B709" s="47">
        <v>1</v>
      </c>
      <c r="C709" s="47">
        <v>1</v>
      </c>
      <c r="D709" s="47">
        <v>11</v>
      </c>
      <c r="E709" s="37">
        <v>70.407899999999998</v>
      </c>
      <c r="F7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9"/>
      <c r="H709"/>
      <c r="I709"/>
    </row>
    <row r="710" spans="1:9" x14ac:dyDescent="0.25">
      <c r="A710" s="29">
        <v>46048</v>
      </c>
      <c r="B710" s="47">
        <v>1</v>
      </c>
      <c r="C710" s="47">
        <v>1</v>
      </c>
      <c r="D710" s="47">
        <v>12</v>
      </c>
      <c r="E710" s="37">
        <v>39.579099999999997</v>
      </c>
      <c r="F7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0"/>
      <c r="H710"/>
      <c r="I710"/>
    </row>
    <row r="711" spans="1:9" x14ac:dyDescent="0.25">
      <c r="A711" s="29">
        <v>46048</v>
      </c>
      <c r="B711" s="47">
        <v>1</v>
      </c>
      <c r="C711" s="47">
        <v>1</v>
      </c>
      <c r="D711" s="47">
        <v>13</v>
      </c>
      <c r="E711" s="37">
        <v>46.328299999999999</v>
      </c>
      <c r="F7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1"/>
      <c r="H711"/>
      <c r="I711"/>
    </row>
    <row r="712" spans="1:9" x14ac:dyDescent="0.25">
      <c r="A712" s="29">
        <v>46048</v>
      </c>
      <c r="B712" s="47">
        <v>1</v>
      </c>
      <c r="C712" s="47">
        <v>1</v>
      </c>
      <c r="D712" s="47">
        <v>14</v>
      </c>
      <c r="E712" s="37">
        <v>0.45879999999999999</v>
      </c>
      <c r="F7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2"/>
      <c r="H712"/>
      <c r="I712"/>
    </row>
    <row r="713" spans="1:9" x14ac:dyDescent="0.25">
      <c r="A713" s="29">
        <v>46048</v>
      </c>
      <c r="B713" s="47">
        <v>1</v>
      </c>
      <c r="C713" s="47">
        <v>1</v>
      </c>
      <c r="D713" s="47">
        <v>15</v>
      </c>
      <c r="E713" s="37">
        <v>4.2096</v>
      </c>
      <c r="F7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3"/>
      <c r="H713"/>
      <c r="I713"/>
    </row>
    <row r="714" spans="1:9" x14ac:dyDescent="0.25">
      <c r="A714" s="29">
        <v>46048</v>
      </c>
      <c r="B714" s="47">
        <v>1</v>
      </c>
      <c r="C714" s="47">
        <v>1</v>
      </c>
      <c r="D714" s="47">
        <v>16</v>
      </c>
      <c r="E714" s="37">
        <v>101.35680000000001</v>
      </c>
      <c r="F7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4"/>
      <c r="H714"/>
      <c r="I714"/>
    </row>
    <row r="715" spans="1:9" x14ac:dyDescent="0.25">
      <c r="A715" s="29">
        <v>46048</v>
      </c>
      <c r="B715" s="47">
        <v>1</v>
      </c>
      <c r="C715" s="47">
        <v>1</v>
      </c>
      <c r="D715" s="47">
        <v>17</v>
      </c>
      <c r="E715" s="37">
        <v>292.82299999999998</v>
      </c>
      <c r="F7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5"/>
      <c r="H715"/>
      <c r="I715"/>
    </row>
    <row r="716" spans="1:9" x14ac:dyDescent="0.25">
      <c r="A716" s="29">
        <v>46048</v>
      </c>
      <c r="B716" s="47">
        <v>1</v>
      </c>
      <c r="C716" s="47">
        <v>1</v>
      </c>
      <c r="D716" s="47">
        <v>18</v>
      </c>
      <c r="E716" s="37">
        <v>110.6554</v>
      </c>
      <c r="F7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6"/>
      <c r="H716"/>
      <c r="I716"/>
    </row>
    <row r="717" spans="1:9" x14ac:dyDescent="0.25">
      <c r="A717" s="29">
        <v>46048</v>
      </c>
      <c r="B717" s="47">
        <v>1</v>
      </c>
      <c r="C717" s="47">
        <v>1</v>
      </c>
      <c r="D717" s="47">
        <v>19</v>
      </c>
      <c r="E717" s="37">
        <v>113.0316</v>
      </c>
      <c r="F7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7"/>
      <c r="H717"/>
      <c r="I717"/>
    </row>
    <row r="718" spans="1:9" x14ac:dyDescent="0.25">
      <c r="A718" s="29">
        <v>46048</v>
      </c>
      <c r="B718" s="47">
        <v>1</v>
      </c>
      <c r="C718" s="47">
        <v>1</v>
      </c>
      <c r="D718" s="47">
        <v>20</v>
      </c>
      <c r="E718" s="37">
        <v>109.983</v>
      </c>
      <c r="F7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8"/>
      <c r="H718"/>
      <c r="I718"/>
    </row>
    <row r="719" spans="1:9" x14ac:dyDescent="0.25">
      <c r="A719" s="29">
        <v>46048</v>
      </c>
      <c r="B719" s="47">
        <v>1</v>
      </c>
      <c r="C719" s="47">
        <v>1</v>
      </c>
      <c r="D719" s="47">
        <v>21</v>
      </c>
      <c r="E719" s="37">
        <v>116.84820000000001</v>
      </c>
      <c r="F7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9"/>
      <c r="H719"/>
      <c r="I719"/>
    </row>
    <row r="720" spans="1:9" x14ac:dyDescent="0.25">
      <c r="A720" s="29">
        <v>46048</v>
      </c>
      <c r="B720" s="47">
        <v>1</v>
      </c>
      <c r="C720" s="47">
        <v>1</v>
      </c>
      <c r="D720" s="47">
        <v>22</v>
      </c>
      <c r="E720" s="37">
        <v>108.9813</v>
      </c>
      <c r="F7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20"/>
      <c r="H720"/>
      <c r="I720"/>
    </row>
    <row r="721" spans="1:9" x14ac:dyDescent="0.25">
      <c r="A721" s="29">
        <v>46048</v>
      </c>
      <c r="B721" s="47">
        <v>1</v>
      </c>
      <c r="C721" s="47">
        <v>1</v>
      </c>
      <c r="D721" s="47">
        <v>23</v>
      </c>
      <c r="E721" s="37">
        <v>108.71729999999999</v>
      </c>
      <c r="F7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D48F-4EFD-44AB-9489-F9223309968B}">
  <dimension ref="A1:AE65"/>
  <sheetViews>
    <sheetView zoomScale="90" zoomScaleNormal="90" workbookViewId="0">
      <selection activeCell="G20" sqref="G20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26" width="7.140625" bestFit="1" customWidth="1"/>
    <col min="27" max="27" width="8.140625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1" x14ac:dyDescent="0.25">
      <c r="A3" s="32"/>
      <c r="B3" s="54">
        <v>46018</v>
      </c>
      <c r="C3" s="33">
        <v>18.8569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1" x14ac:dyDescent="0.25">
      <c r="A4" s="32"/>
      <c r="B4" s="54">
        <v>46019</v>
      </c>
      <c r="C4" s="33">
        <v>19.8413</v>
      </c>
      <c r="D4" s="33">
        <v>24.993500000000001</v>
      </c>
      <c r="E4" s="33">
        <v>26.1386</v>
      </c>
      <c r="F4" s="33">
        <v>27.191099999999999</v>
      </c>
      <c r="G4" s="33">
        <v>22.422000000000001</v>
      </c>
      <c r="H4" s="33">
        <v>13.429</v>
      </c>
      <c r="I4" s="33">
        <v>20.643000000000001</v>
      </c>
      <c r="J4" s="33">
        <v>6.9966999999999997</v>
      </c>
      <c r="K4" s="33">
        <v>-9.6742000000000008</v>
      </c>
      <c r="L4" s="33">
        <v>-58.510199999999998</v>
      </c>
      <c r="M4" s="33">
        <v>-14.106400000000001</v>
      </c>
      <c r="N4" s="33">
        <v>-11.716900000000001</v>
      </c>
      <c r="O4" s="33">
        <v>-9.2335999999999991</v>
      </c>
      <c r="P4" s="33">
        <v>4.3146000000000004</v>
      </c>
      <c r="Q4" s="33">
        <v>17.7149</v>
      </c>
      <c r="R4" s="33">
        <v>18.402699999999999</v>
      </c>
      <c r="S4" s="33">
        <v>17.691299999999998</v>
      </c>
      <c r="T4" s="33">
        <v>30.729700000000001</v>
      </c>
      <c r="U4" s="33">
        <v>29.1937</v>
      </c>
      <c r="V4" s="33">
        <v>29.6097</v>
      </c>
      <c r="W4" s="33">
        <v>30.271999999999998</v>
      </c>
      <c r="X4" s="33">
        <v>22.781700000000001</v>
      </c>
      <c r="Y4" s="33">
        <v>23.9176</v>
      </c>
      <c r="Z4" s="33">
        <v>29.847899999999999</v>
      </c>
    </row>
    <row r="5" spans="1:31" x14ac:dyDescent="0.25">
      <c r="A5" s="32"/>
      <c r="B5" s="54">
        <v>46020</v>
      </c>
      <c r="C5" s="33">
        <v>22.0883</v>
      </c>
      <c r="D5" s="33">
        <v>18.536300000000001</v>
      </c>
      <c r="E5" s="33">
        <v>18.230499999999999</v>
      </c>
      <c r="F5" s="33">
        <v>18.032</v>
      </c>
      <c r="G5" s="33">
        <v>19.532900000000001</v>
      </c>
      <c r="H5" s="33">
        <v>21.102399999999999</v>
      </c>
      <c r="I5" s="33">
        <v>30.2974</v>
      </c>
      <c r="J5" s="33">
        <v>32.084200000000003</v>
      </c>
      <c r="K5" s="33">
        <v>24.836300000000001</v>
      </c>
      <c r="L5" s="33">
        <v>48.153300000000002</v>
      </c>
      <c r="M5" s="33">
        <v>17.496200000000002</v>
      </c>
      <c r="N5" s="33">
        <v>18.218800000000002</v>
      </c>
      <c r="O5" s="33">
        <v>26.035799999999998</v>
      </c>
      <c r="P5" s="33">
        <v>24.426200000000001</v>
      </c>
      <c r="Q5" s="33">
        <v>17.795100000000001</v>
      </c>
      <c r="R5" s="33">
        <v>8.2464999999999993</v>
      </c>
      <c r="S5" s="33">
        <v>18.834700000000002</v>
      </c>
      <c r="T5" s="33">
        <v>29.827300000000001</v>
      </c>
      <c r="U5" s="33">
        <v>29.6265</v>
      </c>
      <c r="V5" s="33">
        <v>29.439299999999999</v>
      </c>
      <c r="W5" s="33">
        <v>28.897400000000001</v>
      </c>
      <c r="X5" s="33">
        <v>27.369399999999999</v>
      </c>
      <c r="Y5" s="33">
        <v>26.759799999999998</v>
      </c>
      <c r="Z5" s="33">
        <v>22.335899999999999</v>
      </c>
    </row>
    <row r="6" spans="1:31" x14ac:dyDescent="0.25">
      <c r="A6" s="32"/>
      <c r="B6" s="54">
        <v>46021</v>
      </c>
      <c r="C6" s="33">
        <v>29.3231</v>
      </c>
      <c r="D6" s="33">
        <v>31.309100000000001</v>
      </c>
      <c r="E6" s="33">
        <v>30.180800000000001</v>
      </c>
      <c r="F6" s="33">
        <v>31.002199999999998</v>
      </c>
      <c r="G6" s="33">
        <v>32.369900000000001</v>
      </c>
      <c r="H6" s="33">
        <v>31.3886</v>
      </c>
      <c r="I6" s="33">
        <v>28.8504</v>
      </c>
      <c r="J6" s="33">
        <v>35.154499999999999</v>
      </c>
      <c r="K6" s="33">
        <v>32.2179</v>
      </c>
      <c r="L6" s="33">
        <v>30.268000000000001</v>
      </c>
      <c r="M6" s="33">
        <v>34.208300000000001</v>
      </c>
      <c r="N6" s="33">
        <v>35.500399999999999</v>
      </c>
      <c r="O6" s="33">
        <v>32.966999999999999</v>
      </c>
      <c r="P6" s="33">
        <v>32.203800000000001</v>
      </c>
      <c r="Q6" s="33">
        <v>34.051600000000001</v>
      </c>
      <c r="R6" s="33">
        <v>31.623999999999999</v>
      </c>
      <c r="S6" s="33">
        <v>30.512</v>
      </c>
      <c r="T6" s="33">
        <v>34.034700000000001</v>
      </c>
      <c r="U6" s="33">
        <v>35.7059</v>
      </c>
      <c r="V6" s="33">
        <v>37.096800000000002</v>
      </c>
      <c r="W6" s="33">
        <v>34.189300000000003</v>
      </c>
      <c r="X6" s="33">
        <v>34.808799999999998</v>
      </c>
      <c r="Y6" s="33">
        <v>33.413699999999999</v>
      </c>
      <c r="Z6" s="33">
        <v>33.871200000000002</v>
      </c>
    </row>
    <row r="7" spans="1:31" x14ac:dyDescent="0.25">
      <c r="A7" s="32"/>
      <c r="B7" s="54">
        <v>46022</v>
      </c>
      <c r="C7" s="33">
        <v>34.284799999999997</v>
      </c>
      <c r="D7" s="33">
        <v>28.8767</v>
      </c>
      <c r="E7" s="33">
        <v>30.202300000000001</v>
      </c>
      <c r="F7" s="33">
        <v>28.346800000000002</v>
      </c>
      <c r="G7" s="33">
        <v>30.142099999999999</v>
      </c>
      <c r="H7" s="33">
        <v>35.436</v>
      </c>
      <c r="I7" s="33">
        <v>33.967399999999998</v>
      </c>
      <c r="J7" s="33">
        <v>37.057299999999998</v>
      </c>
      <c r="K7" s="33">
        <v>36.375100000000003</v>
      </c>
      <c r="L7" s="33">
        <v>40.133200000000002</v>
      </c>
      <c r="M7" s="33">
        <v>37.098799999999997</v>
      </c>
      <c r="N7" s="33">
        <v>38.527700000000003</v>
      </c>
      <c r="O7" s="33">
        <v>34.927999999999997</v>
      </c>
      <c r="P7" s="33">
        <v>33.909999999999997</v>
      </c>
      <c r="Q7" s="33">
        <v>33.14</v>
      </c>
      <c r="R7" s="33">
        <v>556.23059999999998</v>
      </c>
      <c r="S7" s="33">
        <v>24.502199999999998</v>
      </c>
      <c r="T7" s="33">
        <v>33.997300000000003</v>
      </c>
      <c r="U7" s="33">
        <v>37.257399999999997</v>
      </c>
      <c r="V7" s="33">
        <v>30.831199999999999</v>
      </c>
      <c r="W7" s="33">
        <v>29.5242</v>
      </c>
      <c r="X7" s="33">
        <v>32.503</v>
      </c>
      <c r="Y7" s="33">
        <v>30.850999999999999</v>
      </c>
      <c r="Z7" s="33">
        <v>31.1189</v>
      </c>
    </row>
    <row r="8" spans="1:31" x14ac:dyDescent="0.25">
      <c r="A8" s="32"/>
      <c r="B8" s="54">
        <v>46023</v>
      </c>
      <c r="C8" s="33">
        <v>24.921099999999999</v>
      </c>
      <c r="D8" s="33">
        <v>29.42</v>
      </c>
      <c r="E8" s="33">
        <v>27.458500000000001</v>
      </c>
      <c r="F8" s="33">
        <v>25.448899999999998</v>
      </c>
      <c r="G8" s="33">
        <v>24.029199999999999</v>
      </c>
      <c r="H8" s="33">
        <v>23.442900000000002</v>
      </c>
      <c r="I8" s="33">
        <v>25.3813</v>
      </c>
      <c r="J8" s="33">
        <v>22.263999999999999</v>
      </c>
      <c r="K8" s="33">
        <v>31.162099999999999</v>
      </c>
      <c r="L8" s="33">
        <v>38.394599999999997</v>
      </c>
      <c r="M8" s="33">
        <v>37.061500000000002</v>
      </c>
      <c r="N8" s="33">
        <v>31.1327</v>
      </c>
      <c r="O8" s="33">
        <v>29.1342</v>
      </c>
      <c r="P8" s="33">
        <v>4.1002999999999998</v>
      </c>
      <c r="Q8" s="33">
        <v>14.9369</v>
      </c>
      <c r="R8" s="33">
        <v>16.216799999999999</v>
      </c>
      <c r="S8" s="33">
        <v>-1.0984</v>
      </c>
      <c r="T8" s="33">
        <v>31.008500000000002</v>
      </c>
      <c r="U8" s="33">
        <v>29.370799999999999</v>
      </c>
      <c r="V8" s="33">
        <v>29.810500000000001</v>
      </c>
      <c r="W8" s="33">
        <v>28.684899999999999</v>
      </c>
      <c r="X8" s="33">
        <v>28.9375</v>
      </c>
      <c r="Y8" s="33">
        <v>27.4971</v>
      </c>
      <c r="Z8" s="33">
        <v>28.380800000000001</v>
      </c>
    </row>
    <row r="9" spans="1:31" x14ac:dyDescent="0.25">
      <c r="A9" s="32"/>
      <c r="B9" s="54">
        <v>46024</v>
      </c>
      <c r="C9" s="33">
        <v>20.9207</v>
      </c>
      <c r="D9" s="33">
        <v>23.8491</v>
      </c>
      <c r="E9" s="33">
        <v>23.634699999999999</v>
      </c>
      <c r="F9" s="33">
        <v>24.357900000000001</v>
      </c>
      <c r="G9" s="33">
        <v>21.974499999999999</v>
      </c>
      <c r="H9" s="33">
        <v>22.7422</v>
      </c>
      <c r="I9" s="33">
        <v>26.621300000000002</v>
      </c>
      <c r="J9" s="33">
        <v>31.345500000000001</v>
      </c>
      <c r="K9" s="33">
        <v>36.198999999999998</v>
      </c>
      <c r="L9" s="33">
        <v>-84.972999999999999</v>
      </c>
      <c r="M9" s="33">
        <v>-4.4442000000000004</v>
      </c>
      <c r="N9" s="33">
        <v>11.8187</v>
      </c>
      <c r="O9" s="33">
        <v>12.746</v>
      </c>
      <c r="P9" s="33">
        <v>11.0297</v>
      </c>
      <c r="Q9" s="33">
        <v>10.4413</v>
      </c>
      <c r="R9" s="33">
        <v>13.9831</v>
      </c>
      <c r="S9" s="33">
        <v>5.7831999999999999</v>
      </c>
      <c r="T9" s="33">
        <v>21.070399999999999</v>
      </c>
      <c r="U9" s="33">
        <v>29.124300000000002</v>
      </c>
      <c r="V9" s="33">
        <v>22.356200000000001</v>
      </c>
      <c r="W9" s="33">
        <v>21.613099999999999</v>
      </c>
      <c r="X9" s="33">
        <v>26.494800000000001</v>
      </c>
      <c r="Y9" s="33">
        <v>29.331099999999999</v>
      </c>
      <c r="Z9" s="33">
        <v>20.601099999999999</v>
      </c>
    </row>
    <row r="10" spans="1:31" x14ac:dyDescent="0.25">
      <c r="A10" s="32"/>
      <c r="B10" s="54">
        <v>46025</v>
      </c>
      <c r="C10" s="33">
        <v>21.909700000000001</v>
      </c>
      <c r="D10" s="33">
        <v>19.176200000000001</v>
      </c>
      <c r="E10" s="33">
        <v>19.305700000000002</v>
      </c>
      <c r="F10" s="33">
        <v>19.224599999999999</v>
      </c>
      <c r="G10" s="33">
        <v>19.364599999999999</v>
      </c>
      <c r="H10" s="33">
        <v>20.207799999999999</v>
      </c>
      <c r="I10" s="33">
        <v>22.059200000000001</v>
      </c>
      <c r="J10" s="33">
        <v>22.650500000000001</v>
      </c>
      <c r="K10" s="33">
        <v>24.630600000000001</v>
      </c>
      <c r="L10" s="33">
        <v>28.960599999999999</v>
      </c>
      <c r="M10" s="33">
        <v>28.440999999999999</v>
      </c>
      <c r="N10" s="33">
        <v>30.3032</v>
      </c>
      <c r="O10" s="33">
        <v>25.325900000000001</v>
      </c>
      <c r="P10" s="33">
        <v>26.4697</v>
      </c>
      <c r="Q10" s="33">
        <v>29.206099999999999</v>
      </c>
      <c r="R10" s="33">
        <v>27.8108</v>
      </c>
      <c r="S10" s="33">
        <v>35.553400000000003</v>
      </c>
      <c r="T10" s="33">
        <v>31.9726</v>
      </c>
      <c r="U10" s="33">
        <v>30.128599999999999</v>
      </c>
      <c r="V10" s="33">
        <v>26.561</v>
      </c>
      <c r="W10" s="33">
        <v>28.5777</v>
      </c>
      <c r="X10" s="33">
        <v>30.174800000000001</v>
      </c>
      <c r="Y10" s="33">
        <v>28.885200000000001</v>
      </c>
      <c r="Z10" s="33">
        <v>23.657599999999999</v>
      </c>
    </row>
    <row r="11" spans="1:31" x14ac:dyDescent="0.25">
      <c r="A11" s="32"/>
      <c r="B11" s="54">
        <v>46026</v>
      </c>
      <c r="C11" s="33">
        <v>19.132000000000001</v>
      </c>
      <c r="D11" s="33">
        <v>16.747399999999999</v>
      </c>
      <c r="E11" s="33">
        <v>16.912199999999999</v>
      </c>
      <c r="F11" s="33">
        <v>16.445499999999999</v>
      </c>
      <c r="G11" s="33">
        <v>15.6043</v>
      </c>
      <c r="H11" s="33">
        <v>15.9612</v>
      </c>
      <c r="I11" s="33">
        <v>16.803599999999999</v>
      </c>
      <c r="J11" s="33">
        <v>21.147500000000001</v>
      </c>
      <c r="K11" s="33">
        <v>22.292000000000002</v>
      </c>
      <c r="L11" s="33">
        <v>22.160699999999999</v>
      </c>
      <c r="M11" s="33">
        <v>23.6858</v>
      </c>
      <c r="N11" s="33">
        <v>19.504300000000001</v>
      </c>
      <c r="O11" s="33">
        <v>18.5122</v>
      </c>
      <c r="P11" s="33">
        <v>20.318000000000001</v>
      </c>
      <c r="Q11" s="33">
        <v>24.057600000000001</v>
      </c>
      <c r="R11" s="33">
        <v>28.345800000000001</v>
      </c>
      <c r="S11" s="33">
        <v>32.1721</v>
      </c>
      <c r="T11" s="33">
        <v>33.327300000000001</v>
      </c>
      <c r="U11" s="33">
        <v>29.3996</v>
      </c>
      <c r="V11" s="33">
        <v>28.704699999999999</v>
      </c>
      <c r="W11" s="33">
        <v>28.9999</v>
      </c>
      <c r="X11" s="33">
        <v>23.8142</v>
      </c>
      <c r="Y11" s="33">
        <v>25.566099999999999</v>
      </c>
      <c r="Z11" s="33">
        <v>21.5351</v>
      </c>
    </row>
    <row r="12" spans="1:31" x14ac:dyDescent="0.25">
      <c r="A12" s="32"/>
      <c r="B12" s="54">
        <v>46027</v>
      </c>
      <c r="C12" s="33">
        <v>16.9419</v>
      </c>
      <c r="D12" s="33">
        <v>21.812000000000001</v>
      </c>
      <c r="E12" s="33">
        <v>22.8842</v>
      </c>
      <c r="F12" s="33">
        <v>23.250800000000002</v>
      </c>
      <c r="G12" s="33">
        <v>22.427600000000002</v>
      </c>
      <c r="H12" s="33">
        <v>19.790600000000001</v>
      </c>
      <c r="I12" s="33">
        <v>21.688600000000001</v>
      </c>
      <c r="J12" s="33">
        <v>31.535699999999999</v>
      </c>
      <c r="K12" s="33">
        <v>18.767800000000001</v>
      </c>
      <c r="L12" s="33">
        <v>15.888199999999999</v>
      </c>
      <c r="M12" s="33">
        <v>14.756500000000001</v>
      </c>
      <c r="N12" s="33">
        <v>6.1753999999999998</v>
      </c>
      <c r="O12" s="33">
        <v>0.73280000000000001</v>
      </c>
      <c r="P12" s="33">
        <v>7.4631999999999996</v>
      </c>
      <c r="Q12" s="33">
        <v>3.9552</v>
      </c>
      <c r="R12" s="33">
        <v>-1.9638</v>
      </c>
      <c r="S12" s="33">
        <v>6.3472</v>
      </c>
      <c r="T12" s="33">
        <v>30.188199999999998</v>
      </c>
      <c r="U12" s="33">
        <v>28.511600000000001</v>
      </c>
      <c r="V12" s="33">
        <v>28.1248</v>
      </c>
      <c r="W12" s="33">
        <v>26.5474</v>
      </c>
      <c r="X12" s="33">
        <v>25.042899999999999</v>
      </c>
      <c r="Y12" s="33">
        <v>22.140899999999998</v>
      </c>
      <c r="Z12" s="33">
        <v>18.285900000000002</v>
      </c>
    </row>
    <row r="13" spans="1:31" x14ac:dyDescent="0.25">
      <c r="A13" s="32"/>
      <c r="B13" s="54">
        <v>46028</v>
      </c>
      <c r="C13" s="33">
        <v>16.7468</v>
      </c>
      <c r="D13" s="33">
        <v>16.296399999999998</v>
      </c>
      <c r="E13" s="33">
        <v>15.9857</v>
      </c>
      <c r="F13" s="33">
        <v>15.667899999999999</v>
      </c>
      <c r="G13" s="33">
        <v>16.242000000000001</v>
      </c>
      <c r="H13" s="33">
        <v>18.527200000000001</v>
      </c>
      <c r="I13" s="33">
        <v>21.970800000000001</v>
      </c>
      <c r="J13" s="33">
        <v>29.834299999999999</v>
      </c>
      <c r="K13" s="33">
        <v>26.623999999999999</v>
      </c>
      <c r="L13" s="33">
        <v>18.922999999999998</v>
      </c>
      <c r="M13" s="33">
        <v>19.116</v>
      </c>
      <c r="N13" s="33">
        <v>19.615600000000001</v>
      </c>
      <c r="O13" s="33">
        <v>20.9452</v>
      </c>
      <c r="P13" s="33">
        <v>22.210699999999999</v>
      </c>
      <c r="Q13" s="33">
        <v>12.803800000000001</v>
      </c>
      <c r="R13" s="33">
        <v>8.3725000000000005</v>
      </c>
      <c r="S13" s="33">
        <v>7.0377000000000001</v>
      </c>
      <c r="T13" s="33">
        <v>24.872</v>
      </c>
      <c r="U13" s="33">
        <v>21.331700000000001</v>
      </c>
      <c r="V13" s="33">
        <v>20.7226</v>
      </c>
      <c r="W13" s="33">
        <v>19.977699999999999</v>
      </c>
      <c r="X13" s="33">
        <v>23.537700000000001</v>
      </c>
      <c r="Y13" s="33">
        <v>18.5623</v>
      </c>
      <c r="Z13" s="33">
        <v>16.347000000000001</v>
      </c>
    </row>
    <row r="14" spans="1:31" x14ac:dyDescent="0.25">
      <c r="A14" s="32"/>
      <c r="B14" s="54">
        <v>46029</v>
      </c>
      <c r="C14" s="33">
        <v>25.854299999999999</v>
      </c>
      <c r="D14" s="33">
        <v>14.7432</v>
      </c>
      <c r="E14" s="33">
        <v>13.901199999999999</v>
      </c>
      <c r="F14" s="33">
        <v>13.3706</v>
      </c>
      <c r="G14" s="33">
        <v>13.504</v>
      </c>
      <c r="H14" s="33">
        <v>14.7561</v>
      </c>
      <c r="I14" s="33">
        <v>19.725100000000001</v>
      </c>
      <c r="J14" s="33">
        <v>28.851800000000001</v>
      </c>
      <c r="K14" s="33">
        <v>21.311</v>
      </c>
      <c r="L14" s="33">
        <v>26.988700000000001</v>
      </c>
      <c r="M14" s="33">
        <v>26.229900000000001</v>
      </c>
      <c r="N14" s="33">
        <v>16.548200000000001</v>
      </c>
      <c r="O14" s="33">
        <v>29.636900000000001</v>
      </c>
      <c r="P14" s="33">
        <v>21.3507</v>
      </c>
      <c r="Q14" s="33">
        <v>23.520900000000001</v>
      </c>
      <c r="R14" s="33">
        <v>24.945</v>
      </c>
      <c r="S14" s="33">
        <v>25.1647</v>
      </c>
      <c r="T14" s="33">
        <v>25.479500000000002</v>
      </c>
      <c r="U14" s="33">
        <v>20.0962</v>
      </c>
      <c r="V14" s="33">
        <v>21.935300000000002</v>
      </c>
      <c r="W14" s="33">
        <v>25.1356</v>
      </c>
      <c r="X14" s="33">
        <v>24.356000000000002</v>
      </c>
      <c r="Y14" s="33">
        <v>27.0992</v>
      </c>
      <c r="Z14" s="33">
        <v>22.379300000000001</v>
      </c>
    </row>
    <row r="15" spans="1:31" x14ac:dyDescent="0.25">
      <c r="A15" s="32"/>
      <c r="B15" s="54">
        <v>46030</v>
      </c>
      <c r="C15" s="33">
        <v>21.360800000000001</v>
      </c>
      <c r="D15" s="33">
        <v>29.712399999999999</v>
      </c>
      <c r="E15" s="33">
        <v>21.410399999999999</v>
      </c>
      <c r="F15" s="33">
        <v>22.818200000000001</v>
      </c>
      <c r="G15" s="33">
        <v>8.5962999999999994</v>
      </c>
      <c r="H15" s="33">
        <v>11.5533</v>
      </c>
      <c r="I15" s="33">
        <v>16.1555</v>
      </c>
      <c r="J15" s="33">
        <v>32.270699999999998</v>
      </c>
      <c r="K15" s="33">
        <v>20.228300000000001</v>
      </c>
      <c r="L15" s="33">
        <v>175.05080000000001</v>
      </c>
      <c r="M15" s="33">
        <v>6.6210000000000004</v>
      </c>
      <c r="N15" s="33">
        <v>13.425000000000001</v>
      </c>
      <c r="O15" s="33">
        <v>13.8362</v>
      </c>
      <c r="P15" s="33">
        <v>15.803100000000001</v>
      </c>
      <c r="Q15" s="33">
        <v>13.6837</v>
      </c>
      <c r="R15" s="33">
        <v>0.87719999999999998</v>
      </c>
      <c r="S15" s="33">
        <v>6.7949000000000002</v>
      </c>
      <c r="T15" s="33">
        <v>28.2529</v>
      </c>
      <c r="U15" s="33">
        <v>31.222200000000001</v>
      </c>
      <c r="V15" s="33">
        <v>29.663499999999999</v>
      </c>
      <c r="W15" s="33">
        <v>28.640799999999999</v>
      </c>
      <c r="X15" s="33">
        <v>27.459099999999999</v>
      </c>
      <c r="Y15" s="33">
        <v>28.942900000000002</v>
      </c>
      <c r="Z15" s="33">
        <v>25.049199999999999</v>
      </c>
    </row>
    <row r="16" spans="1:31" x14ac:dyDescent="0.25">
      <c r="A16" s="32"/>
      <c r="B16" s="54">
        <v>46031</v>
      </c>
      <c r="C16" s="33">
        <v>27.430599999999998</v>
      </c>
      <c r="D16" s="33">
        <v>29.921700000000001</v>
      </c>
      <c r="E16" s="33">
        <v>28.832999999999998</v>
      </c>
      <c r="F16" s="33">
        <v>31.3322</v>
      </c>
      <c r="G16" s="33">
        <v>32.101900000000001</v>
      </c>
      <c r="H16" s="33">
        <v>29.4025</v>
      </c>
      <c r="I16" s="33">
        <v>33.160600000000002</v>
      </c>
      <c r="J16" s="33">
        <v>37.761099999999999</v>
      </c>
      <c r="K16" s="33">
        <v>28.256599999999999</v>
      </c>
      <c r="L16" s="33">
        <v>23.026800000000001</v>
      </c>
      <c r="M16" s="33">
        <v>16.578499999999998</v>
      </c>
      <c r="N16" s="33">
        <v>14.039899999999999</v>
      </c>
      <c r="O16" s="33">
        <v>13.783899999999999</v>
      </c>
      <c r="P16" s="33">
        <v>12.234</v>
      </c>
      <c r="Q16" s="33">
        <v>2.2709999999999999</v>
      </c>
      <c r="R16" s="33">
        <v>-33.255499999999998</v>
      </c>
      <c r="S16" s="33">
        <v>8.2652999999999999</v>
      </c>
      <c r="T16" s="33">
        <v>28.492799999999999</v>
      </c>
      <c r="U16" s="33">
        <v>33.391399999999997</v>
      </c>
      <c r="V16" s="33">
        <v>23.653500000000001</v>
      </c>
      <c r="W16" s="33">
        <v>32.149299999999997</v>
      </c>
      <c r="X16" s="33">
        <v>30.565200000000001</v>
      </c>
      <c r="Y16" s="33">
        <v>25.0871</v>
      </c>
      <c r="Z16" s="33">
        <v>27.356000000000002</v>
      </c>
    </row>
    <row r="17" spans="1:26" x14ac:dyDescent="0.25">
      <c r="A17" s="32"/>
      <c r="B17" s="54">
        <v>46032</v>
      </c>
      <c r="C17" s="33">
        <v>32.0595</v>
      </c>
      <c r="D17" s="33">
        <v>30.2593</v>
      </c>
      <c r="E17" s="33">
        <v>27.598400000000002</v>
      </c>
      <c r="F17" s="33">
        <v>29.377700000000001</v>
      </c>
      <c r="G17" s="33">
        <v>31.0608</v>
      </c>
      <c r="H17" s="33">
        <v>32.733499999999999</v>
      </c>
      <c r="I17" s="33">
        <v>33.890300000000003</v>
      </c>
      <c r="J17" s="33">
        <v>28.262799999999999</v>
      </c>
      <c r="K17" s="33">
        <v>36.446300000000001</v>
      </c>
      <c r="L17" s="33">
        <v>10.5928</v>
      </c>
      <c r="M17" s="33">
        <v>4.1067</v>
      </c>
      <c r="N17" s="33">
        <v>6.3552</v>
      </c>
      <c r="O17" s="33">
        <v>7.9588999999999999</v>
      </c>
      <c r="P17" s="33">
        <v>6.4284999999999997</v>
      </c>
      <c r="Q17" s="33">
        <v>2.9295</v>
      </c>
      <c r="R17" s="33">
        <v>-10.5251</v>
      </c>
      <c r="S17" s="33">
        <v>9.2789000000000001</v>
      </c>
      <c r="T17" s="33">
        <v>29.2073</v>
      </c>
      <c r="U17" s="33">
        <v>38.725299999999997</v>
      </c>
      <c r="V17" s="33">
        <v>30.499099999999999</v>
      </c>
      <c r="W17" s="33">
        <v>23.9099</v>
      </c>
      <c r="X17" s="33">
        <v>67.562600000000003</v>
      </c>
      <c r="Y17" s="33">
        <v>37.614899999999999</v>
      </c>
      <c r="Z17" s="33">
        <v>34.705300000000001</v>
      </c>
    </row>
    <row r="18" spans="1:26" x14ac:dyDescent="0.25">
      <c r="A18" s="32"/>
      <c r="B18" s="54">
        <v>46033</v>
      </c>
      <c r="C18" s="33">
        <v>23.326699999999999</v>
      </c>
      <c r="D18" s="33">
        <v>28.565000000000001</v>
      </c>
      <c r="E18" s="33">
        <v>28.4969</v>
      </c>
      <c r="F18" s="33">
        <v>23.1829</v>
      </c>
      <c r="G18" s="33">
        <v>24.752300000000002</v>
      </c>
      <c r="H18" s="33">
        <v>25.249400000000001</v>
      </c>
      <c r="I18" s="33">
        <v>33.537999999999997</v>
      </c>
      <c r="J18" s="33">
        <v>33.553600000000003</v>
      </c>
      <c r="K18" s="33">
        <v>18.6828</v>
      </c>
      <c r="L18" s="33">
        <v>8.5283999999999995</v>
      </c>
      <c r="M18" s="33">
        <v>-0.372</v>
      </c>
      <c r="N18" s="33">
        <v>1.8100000000000002E-2</v>
      </c>
      <c r="O18" s="33">
        <v>0.7117</v>
      </c>
      <c r="P18" s="33">
        <v>0.67679999999999996</v>
      </c>
      <c r="Q18" s="33">
        <v>2.0133000000000001</v>
      </c>
      <c r="R18" s="33">
        <v>1.3634999999999999</v>
      </c>
      <c r="S18" s="33">
        <v>449.67619999999999</v>
      </c>
      <c r="T18" s="33">
        <v>35.076099999999997</v>
      </c>
      <c r="U18" s="33">
        <v>34.162199999999999</v>
      </c>
      <c r="V18" s="33">
        <v>31.710699999999999</v>
      </c>
      <c r="W18" s="33">
        <v>29.090599999999998</v>
      </c>
      <c r="X18" s="33">
        <v>27.576699999999999</v>
      </c>
      <c r="Y18" s="33">
        <v>23.7943</v>
      </c>
      <c r="Z18" s="33">
        <v>20.392299999999999</v>
      </c>
    </row>
    <row r="19" spans="1:26" x14ac:dyDescent="0.25">
      <c r="A19" s="32"/>
      <c r="B19" s="54">
        <v>46034</v>
      </c>
      <c r="C19" s="33">
        <v>21.727699999999999</v>
      </c>
      <c r="D19" s="33">
        <v>26.0609</v>
      </c>
      <c r="E19" s="33">
        <v>19.699400000000001</v>
      </c>
      <c r="F19" s="33">
        <v>20.9392</v>
      </c>
      <c r="G19" s="33">
        <v>26.526299999999999</v>
      </c>
      <c r="H19" s="33">
        <v>28.824000000000002</v>
      </c>
      <c r="I19" s="33">
        <v>28.3752</v>
      </c>
      <c r="J19" s="33">
        <v>33.990400000000001</v>
      </c>
      <c r="K19" s="33">
        <v>32.110100000000003</v>
      </c>
      <c r="L19" s="33">
        <v>15.356199999999999</v>
      </c>
      <c r="M19" s="33">
        <v>6.4221000000000004</v>
      </c>
      <c r="N19" s="33">
        <v>8.4789999999999992</v>
      </c>
      <c r="O19" s="33">
        <v>7.4494999999999996</v>
      </c>
      <c r="P19" s="33">
        <v>6.9600999999999997</v>
      </c>
      <c r="Q19" s="33">
        <v>4.3867000000000003</v>
      </c>
      <c r="R19" s="33">
        <v>-0.27860000000000001</v>
      </c>
      <c r="S19" s="33">
        <v>6.5815000000000001</v>
      </c>
      <c r="T19" s="33">
        <v>31.634599999999999</v>
      </c>
      <c r="U19" s="33">
        <v>32.238599999999998</v>
      </c>
      <c r="V19" s="33">
        <v>26.843299999999999</v>
      </c>
      <c r="W19" s="33">
        <v>29.3355</v>
      </c>
      <c r="X19" s="33">
        <v>22.726099999999999</v>
      </c>
      <c r="Y19" s="33">
        <v>26.6831</v>
      </c>
      <c r="Z19" s="33">
        <v>18.844100000000001</v>
      </c>
    </row>
    <row r="20" spans="1:26" x14ac:dyDescent="0.25">
      <c r="A20" s="32"/>
      <c r="B20" s="54">
        <v>46035</v>
      </c>
      <c r="C20" s="33">
        <v>26.1569</v>
      </c>
      <c r="D20" s="33">
        <v>20.617999999999999</v>
      </c>
      <c r="E20" s="33">
        <v>20.458500000000001</v>
      </c>
      <c r="F20" s="33">
        <v>18.304099999999998</v>
      </c>
      <c r="G20" s="33">
        <v>18.2087</v>
      </c>
      <c r="H20" s="33">
        <v>19.1691</v>
      </c>
      <c r="I20" s="33">
        <v>25.515499999999999</v>
      </c>
      <c r="J20" s="33">
        <v>32.558799999999998</v>
      </c>
      <c r="K20" s="33">
        <v>16.559999999999999</v>
      </c>
      <c r="L20" s="33">
        <v>5.0155000000000003</v>
      </c>
      <c r="M20" s="33">
        <v>6.1353999999999997</v>
      </c>
      <c r="N20" s="33">
        <v>6.6658999999999997</v>
      </c>
      <c r="O20" s="33">
        <v>6.7896999999999998</v>
      </c>
      <c r="P20" s="33">
        <v>10.4472</v>
      </c>
      <c r="Q20" s="33">
        <v>6.7869999999999999</v>
      </c>
      <c r="R20" s="33">
        <v>-81.658299999999997</v>
      </c>
      <c r="S20" s="33">
        <v>-0.94940000000000002</v>
      </c>
      <c r="T20" s="33">
        <v>24.936699999999998</v>
      </c>
      <c r="U20" s="33">
        <v>19.703199999999999</v>
      </c>
      <c r="V20" s="33">
        <v>21.363199999999999</v>
      </c>
      <c r="W20" s="33">
        <v>26.6097</v>
      </c>
      <c r="X20" s="33">
        <v>25.6739</v>
      </c>
      <c r="Y20" s="33">
        <v>19</v>
      </c>
      <c r="Z20" s="33">
        <v>23.910900000000002</v>
      </c>
    </row>
    <row r="21" spans="1:26" x14ac:dyDescent="0.25">
      <c r="A21" s="32"/>
      <c r="B21" s="54">
        <v>46036</v>
      </c>
      <c r="C21" s="33">
        <v>26.279299999999999</v>
      </c>
      <c r="D21" s="33">
        <v>21.479800000000001</v>
      </c>
      <c r="E21" s="33">
        <v>18.292300000000001</v>
      </c>
      <c r="F21" s="33">
        <v>18.256799999999998</v>
      </c>
      <c r="G21" s="33">
        <v>17.235499999999998</v>
      </c>
      <c r="H21" s="33">
        <v>20.690799999999999</v>
      </c>
      <c r="I21" s="33">
        <v>28.904299999999999</v>
      </c>
      <c r="J21" s="33">
        <v>33.837499999999999</v>
      </c>
      <c r="K21" s="33">
        <v>54.012</v>
      </c>
      <c r="L21" s="33">
        <v>8.9300999999999995</v>
      </c>
      <c r="M21" s="33">
        <v>5.3028000000000004</v>
      </c>
      <c r="N21" s="33">
        <v>7.2214</v>
      </c>
      <c r="O21" s="33">
        <v>6.3670999999999998</v>
      </c>
      <c r="P21" s="33">
        <v>6.7563000000000004</v>
      </c>
      <c r="Q21" s="33">
        <v>4.2699999999999996</v>
      </c>
      <c r="R21" s="33">
        <v>-0.93189999999999995</v>
      </c>
      <c r="S21" s="33">
        <v>6.1116999999999999</v>
      </c>
      <c r="T21" s="33">
        <v>29.0246</v>
      </c>
      <c r="U21" s="33">
        <v>29.985700000000001</v>
      </c>
      <c r="V21" s="33">
        <v>25.152899999999999</v>
      </c>
      <c r="W21" s="33">
        <v>24.702999999999999</v>
      </c>
      <c r="X21" s="33">
        <v>23.618200000000002</v>
      </c>
      <c r="Y21" s="33">
        <v>22.680599999999998</v>
      </c>
      <c r="Z21" s="33">
        <v>25.8779</v>
      </c>
    </row>
    <row r="22" spans="1:26" x14ac:dyDescent="0.25">
      <c r="A22" s="32"/>
      <c r="B22" s="54">
        <v>46037</v>
      </c>
      <c r="C22" s="33">
        <v>21.753799999999998</v>
      </c>
      <c r="D22" s="33">
        <v>24.712499999999999</v>
      </c>
      <c r="E22" s="33">
        <v>24.408999999999999</v>
      </c>
      <c r="F22" s="33">
        <v>18.945699999999999</v>
      </c>
      <c r="G22" s="33">
        <v>17.011700000000001</v>
      </c>
      <c r="H22" s="33">
        <v>19.402799999999999</v>
      </c>
      <c r="I22" s="33">
        <v>20.555</v>
      </c>
      <c r="J22" s="33">
        <v>29.357199999999999</v>
      </c>
      <c r="K22" s="33">
        <v>28.326000000000001</v>
      </c>
      <c r="L22" s="33">
        <v>6.9941000000000004</v>
      </c>
      <c r="M22" s="33">
        <v>4.9015000000000004</v>
      </c>
      <c r="N22" s="33">
        <v>8.4383999999999997</v>
      </c>
      <c r="O22" s="33">
        <v>31.568300000000001</v>
      </c>
      <c r="P22" s="33">
        <v>33.439100000000003</v>
      </c>
      <c r="Q22" s="33">
        <v>53.2804</v>
      </c>
      <c r="R22" s="33">
        <v>59.765000000000001</v>
      </c>
      <c r="S22" s="33">
        <v>-14.9444</v>
      </c>
      <c r="T22" s="33">
        <v>44.953699999999998</v>
      </c>
      <c r="U22" s="33">
        <v>29.123000000000001</v>
      </c>
      <c r="V22" s="33">
        <v>24.452500000000001</v>
      </c>
      <c r="W22" s="33">
        <v>35.4377</v>
      </c>
      <c r="X22" s="33">
        <v>21.049600000000002</v>
      </c>
      <c r="Y22" s="33">
        <v>21.619399999999999</v>
      </c>
      <c r="Z22" s="33">
        <v>59.686500000000002</v>
      </c>
    </row>
    <row r="23" spans="1:26" x14ac:dyDescent="0.25">
      <c r="A23" s="32"/>
      <c r="B23" s="54">
        <v>46038</v>
      </c>
      <c r="C23" s="33">
        <v>17.489999999999998</v>
      </c>
      <c r="D23" s="33">
        <v>16.291599999999999</v>
      </c>
      <c r="E23" s="33">
        <v>14.2026</v>
      </c>
      <c r="F23" s="33">
        <v>13.813800000000001</v>
      </c>
      <c r="G23" s="33">
        <v>13.782999999999999</v>
      </c>
      <c r="H23" s="33">
        <v>14.872999999999999</v>
      </c>
      <c r="I23" s="33">
        <v>16.642499999999998</v>
      </c>
      <c r="J23" s="33">
        <v>24.2133</v>
      </c>
      <c r="K23" s="33">
        <v>18.334700000000002</v>
      </c>
      <c r="L23" s="33">
        <v>8.3759999999999994</v>
      </c>
      <c r="M23" s="33">
        <v>8.4114000000000004</v>
      </c>
      <c r="N23" s="33">
        <v>8.1631999999999998</v>
      </c>
      <c r="O23" s="33">
        <v>9.2085000000000008</v>
      </c>
      <c r="P23" s="33">
        <v>10.8545</v>
      </c>
      <c r="Q23" s="33">
        <v>12.5541</v>
      </c>
      <c r="R23" s="33">
        <v>11.543799999999999</v>
      </c>
      <c r="S23" s="33">
        <v>7.2790999999999997</v>
      </c>
      <c r="T23" s="33">
        <v>17.288900000000002</v>
      </c>
      <c r="U23" s="33">
        <v>20.891400000000001</v>
      </c>
      <c r="V23" s="33">
        <v>19.303999999999998</v>
      </c>
      <c r="W23" s="33">
        <v>18.796500000000002</v>
      </c>
      <c r="X23" s="33">
        <v>20.5901</v>
      </c>
      <c r="Y23" s="33">
        <v>21.604800000000001</v>
      </c>
      <c r="Z23" s="33">
        <v>17.920300000000001</v>
      </c>
    </row>
    <row r="24" spans="1:26" x14ac:dyDescent="0.25">
      <c r="A24" s="32"/>
      <c r="B24" s="54">
        <v>46039</v>
      </c>
      <c r="C24" s="33">
        <v>29.464500000000001</v>
      </c>
      <c r="D24" s="33">
        <v>21.788900000000002</v>
      </c>
      <c r="E24" s="33">
        <v>20.107600000000001</v>
      </c>
      <c r="F24" s="33">
        <v>20.119399999999999</v>
      </c>
      <c r="G24" s="33">
        <v>20.115400000000001</v>
      </c>
      <c r="H24" s="33">
        <v>18.0747</v>
      </c>
      <c r="I24" s="33">
        <v>22.8797</v>
      </c>
      <c r="J24" s="33">
        <v>17.784300000000002</v>
      </c>
      <c r="K24" s="33">
        <v>21.556899999999999</v>
      </c>
      <c r="L24" s="33">
        <v>13.2082</v>
      </c>
      <c r="M24" s="33">
        <v>11.176</v>
      </c>
      <c r="N24" s="33">
        <v>12.827</v>
      </c>
      <c r="O24" s="33">
        <v>13.352600000000001</v>
      </c>
      <c r="P24" s="33">
        <v>14.37</v>
      </c>
      <c r="Q24" s="33">
        <v>12.7577</v>
      </c>
      <c r="R24" s="33">
        <v>11.0901</v>
      </c>
      <c r="S24" s="33">
        <v>8.4347999999999992</v>
      </c>
      <c r="T24" s="33">
        <v>21.262599999999999</v>
      </c>
      <c r="U24" s="33">
        <v>25.5444</v>
      </c>
      <c r="V24" s="33">
        <v>27.882899999999999</v>
      </c>
      <c r="W24" s="33">
        <v>29.092500000000001</v>
      </c>
      <c r="X24" s="33">
        <v>27.035799999999998</v>
      </c>
      <c r="Y24" s="33">
        <v>29.984400000000001</v>
      </c>
      <c r="Z24" s="33">
        <v>28.574300000000001</v>
      </c>
    </row>
    <row r="25" spans="1:26" x14ac:dyDescent="0.25">
      <c r="A25" s="32"/>
      <c r="B25" s="54">
        <v>46040</v>
      </c>
      <c r="C25" s="33">
        <v>29.882000000000001</v>
      </c>
      <c r="D25" s="33">
        <v>19.459700000000002</v>
      </c>
      <c r="E25" s="33">
        <v>18.4312</v>
      </c>
      <c r="F25" s="33">
        <v>16.469799999999999</v>
      </c>
      <c r="G25" s="33">
        <v>15.902900000000001</v>
      </c>
      <c r="H25" s="33">
        <v>17.152999999999999</v>
      </c>
      <c r="I25" s="33">
        <v>19.558</v>
      </c>
      <c r="J25" s="33">
        <v>22.293299999999999</v>
      </c>
      <c r="K25" s="33">
        <v>63.967599999999997</v>
      </c>
      <c r="L25" s="33">
        <v>11.4476</v>
      </c>
      <c r="M25" s="33">
        <v>10.806100000000001</v>
      </c>
      <c r="N25" s="33">
        <v>12.2903</v>
      </c>
      <c r="O25" s="33">
        <v>12.7951</v>
      </c>
      <c r="P25" s="33">
        <v>13.006399999999999</v>
      </c>
      <c r="Q25" s="33">
        <v>14.0152</v>
      </c>
      <c r="R25" s="33">
        <v>12.7758</v>
      </c>
      <c r="S25" s="33">
        <v>19.5456</v>
      </c>
      <c r="T25" s="33">
        <v>23.1312</v>
      </c>
      <c r="U25" s="33">
        <v>24.1144</v>
      </c>
      <c r="V25" s="33">
        <v>28.764600000000002</v>
      </c>
      <c r="W25" s="33">
        <v>28.616599999999998</v>
      </c>
      <c r="X25" s="33">
        <v>28.7378</v>
      </c>
      <c r="Y25" s="33">
        <v>31.969000000000001</v>
      </c>
      <c r="Z25" s="33">
        <v>32.740299999999998</v>
      </c>
    </row>
    <row r="26" spans="1:26" x14ac:dyDescent="0.25">
      <c r="A26" s="32"/>
      <c r="B26" s="54">
        <v>46041</v>
      </c>
      <c r="C26" s="33">
        <v>32.307200000000002</v>
      </c>
      <c r="D26" s="33">
        <v>36.099200000000003</v>
      </c>
      <c r="E26" s="33">
        <v>34.010300000000001</v>
      </c>
      <c r="F26" s="33">
        <v>34.063000000000002</v>
      </c>
      <c r="G26" s="33">
        <v>36.038400000000003</v>
      </c>
      <c r="H26" s="33">
        <v>38.925800000000002</v>
      </c>
      <c r="I26" s="33">
        <v>38.275199999999998</v>
      </c>
      <c r="J26" s="33">
        <v>47.940199999999997</v>
      </c>
      <c r="K26" s="33">
        <v>38.353200000000001</v>
      </c>
      <c r="L26" s="33">
        <v>20.3734</v>
      </c>
      <c r="M26" s="33">
        <v>21.486699999999999</v>
      </c>
      <c r="N26" s="33">
        <v>19.391200000000001</v>
      </c>
      <c r="O26" s="33">
        <v>26.025200000000002</v>
      </c>
      <c r="P26" s="33">
        <v>26.8931</v>
      </c>
      <c r="Q26" s="33">
        <v>23.026599999999998</v>
      </c>
      <c r="R26" s="33">
        <v>9.2086000000000006</v>
      </c>
      <c r="S26" s="33">
        <v>23.491700000000002</v>
      </c>
      <c r="T26" s="33">
        <v>16.790800000000001</v>
      </c>
      <c r="U26" s="33">
        <v>31.767600000000002</v>
      </c>
      <c r="V26" s="33">
        <v>35.32</v>
      </c>
      <c r="W26" s="33">
        <v>37.111199999999997</v>
      </c>
      <c r="X26" s="33">
        <v>38.668900000000001</v>
      </c>
      <c r="Y26" s="33">
        <v>36.417200000000001</v>
      </c>
      <c r="Z26" s="33">
        <v>33.306399999999996</v>
      </c>
    </row>
    <row r="27" spans="1:26" x14ac:dyDescent="0.25">
      <c r="A27" s="32"/>
      <c r="B27" s="54">
        <v>46042</v>
      </c>
      <c r="C27" s="33">
        <v>29.127600000000001</v>
      </c>
      <c r="D27" s="33">
        <v>29.2468</v>
      </c>
      <c r="E27" s="33">
        <v>28.718499999999999</v>
      </c>
      <c r="F27" s="33">
        <v>29.927499999999998</v>
      </c>
      <c r="G27" s="33">
        <v>30.994499999999999</v>
      </c>
      <c r="H27" s="33">
        <v>32.245899999999999</v>
      </c>
      <c r="I27" s="33">
        <v>35.319499999999998</v>
      </c>
      <c r="J27" s="33">
        <v>36.685400000000001</v>
      </c>
      <c r="K27" s="33">
        <v>25.843399999999999</v>
      </c>
      <c r="L27" s="33">
        <v>15.157400000000001</v>
      </c>
      <c r="M27" s="33">
        <v>18.326799999999999</v>
      </c>
      <c r="N27" s="33">
        <v>10.270899999999999</v>
      </c>
      <c r="O27" s="33">
        <v>21.2682</v>
      </c>
      <c r="P27" s="33">
        <v>23.2759</v>
      </c>
      <c r="Q27" s="33">
        <v>21.4663</v>
      </c>
      <c r="R27" s="33">
        <v>19.262799999999999</v>
      </c>
      <c r="S27" s="33">
        <v>23.329799999999999</v>
      </c>
      <c r="T27" s="33">
        <v>32.123199999999997</v>
      </c>
      <c r="U27" s="33">
        <v>29.143799999999999</v>
      </c>
      <c r="V27" s="33">
        <v>35.104900000000001</v>
      </c>
      <c r="W27" s="33">
        <v>36.136000000000003</v>
      </c>
      <c r="X27" s="33">
        <v>35.682299999999998</v>
      </c>
      <c r="Y27" s="33">
        <v>33.317900000000002</v>
      </c>
      <c r="Z27" s="33">
        <v>31.921700000000001</v>
      </c>
    </row>
    <row r="28" spans="1:26" x14ac:dyDescent="0.25">
      <c r="A28" s="32"/>
      <c r="B28" s="54">
        <v>46043</v>
      </c>
      <c r="C28" s="33">
        <v>31.7424</v>
      </c>
      <c r="D28" s="33">
        <v>27.4251</v>
      </c>
      <c r="E28" s="33">
        <v>32.617899999999999</v>
      </c>
      <c r="F28" s="33">
        <v>32.604599999999998</v>
      </c>
      <c r="G28" s="33">
        <v>30.657399999999999</v>
      </c>
      <c r="H28" s="33">
        <v>29.612200000000001</v>
      </c>
      <c r="I28" s="33">
        <v>33.439900000000002</v>
      </c>
      <c r="J28" s="33">
        <v>39.4589</v>
      </c>
      <c r="K28" s="33">
        <v>4.8589000000000002</v>
      </c>
      <c r="L28" s="33">
        <v>4.2710999999999997</v>
      </c>
      <c r="M28" s="33">
        <v>11.599500000000001</v>
      </c>
      <c r="N28" s="33">
        <v>11.992800000000001</v>
      </c>
      <c r="O28" s="33">
        <v>32.073</v>
      </c>
      <c r="P28" s="33">
        <v>20.105799999999999</v>
      </c>
      <c r="Q28" s="33">
        <v>16.927900000000001</v>
      </c>
      <c r="R28" s="33">
        <v>18.3171</v>
      </c>
      <c r="S28" s="33">
        <v>32.014099999999999</v>
      </c>
      <c r="T28" s="33">
        <v>34.7727</v>
      </c>
      <c r="U28" s="33">
        <v>36.945700000000002</v>
      </c>
      <c r="V28" s="33">
        <v>40.096400000000003</v>
      </c>
      <c r="W28" s="33">
        <v>43.416600000000003</v>
      </c>
      <c r="X28" s="33">
        <v>47.592599999999997</v>
      </c>
      <c r="Y28" s="33">
        <v>45.1721</v>
      </c>
      <c r="Z28" s="33">
        <v>40.8279</v>
      </c>
    </row>
    <row r="29" spans="1:26" x14ac:dyDescent="0.25">
      <c r="A29" s="32"/>
      <c r="B29" s="54">
        <v>46044</v>
      </c>
      <c r="C29" s="33">
        <v>8.8384</v>
      </c>
      <c r="D29" s="33">
        <v>31.173999999999999</v>
      </c>
      <c r="E29" s="33">
        <v>33.315800000000003</v>
      </c>
      <c r="F29" s="33">
        <v>34.023699999999998</v>
      </c>
      <c r="G29" s="33">
        <v>36.853400000000001</v>
      </c>
      <c r="H29" s="33">
        <v>35.344900000000003</v>
      </c>
      <c r="I29" s="33">
        <v>37.739100000000001</v>
      </c>
      <c r="J29" s="33">
        <v>42.991100000000003</v>
      </c>
      <c r="K29" s="33">
        <v>52.371499999999997</v>
      </c>
      <c r="L29" s="33">
        <v>32.849600000000002</v>
      </c>
      <c r="M29" s="33">
        <v>12.277799999999999</v>
      </c>
      <c r="N29" s="33">
        <v>4.4006999999999996</v>
      </c>
      <c r="O29" s="33">
        <v>-29.779900000000001</v>
      </c>
      <c r="P29" s="33">
        <v>13.7293</v>
      </c>
      <c r="Q29" s="33">
        <v>9.0641999999999996</v>
      </c>
      <c r="R29" s="33">
        <v>-62.226599999999998</v>
      </c>
      <c r="S29" s="33">
        <v>8.0202000000000009</v>
      </c>
      <c r="T29" s="33">
        <v>8.8664000000000005</v>
      </c>
      <c r="U29" s="33">
        <v>8.9916999999999998</v>
      </c>
      <c r="V29" s="33">
        <v>8.9596999999999998</v>
      </c>
      <c r="W29" s="33">
        <v>9.0663999999999998</v>
      </c>
      <c r="X29" s="33">
        <v>9.0542999999999996</v>
      </c>
      <c r="Y29" s="33">
        <v>8.9238</v>
      </c>
      <c r="Z29" s="33">
        <v>8.9917999999999996</v>
      </c>
    </row>
    <row r="30" spans="1:26" x14ac:dyDescent="0.25">
      <c r="A30" s="32"/>
      <c r="B30" s="54">
        <v>46045</v>
      </c>
      <c r="C30" s="33">
        <v>32.1</v>
      </c>
      <c r="D30" s="33">
        <v>8.9239999999999995</v>
      </c>
      <c r="E30" s="33">
        <v>8.8485999999999994</v>
      </c>
      <c r="F30" s="33">
        <v>8.8268000000000004</v>
      </c>
      <c r="G30" s="33">
        <v>8.9468999999999994</v>
      </c>
      <c r="H30" s="33">
        <v>9.5160999999999998</v>
      </c>
      <c r="I30" s="33">
        <v>10.289</v>
      </c>
      <c r="J30" s="33">
        <v>9.5418000000000003</v>
      </c>
      <c r="K30" s="33">
        <v>13.0984</v>
      </c>
      <c r="L30" s="33">
        <v>30.113399999999999</v>
      </c>
      <c r="M30" s="33">
        <v>41.697000000000003</v>
      </c>
      <c r="N30" s="33">
        <v>26.013400000000001</v>
      </c>
      <c r="O30" s="33">
        <v>26.276199999999999</v>
      </c>
      <c r="P30" s="33">
        <v>25.036899999999999</v>
      </c>
      <c r="Q30" s="33">
        <v>23.148900000000001</v>
      </c>
      <c r="R30" s="33">
        <v>22.645</v>
      </c>
      <c r="S30" s="33">
        <v>22.027200000000001</v>
      </c>
      <c r="T30" s="33">
        <v>21.286899999999999</v>
      </c>
      <c r="U30" s="33">
        <v>24.8766</v>
      </c>
      <c r="V30" s="33">
        <v>22.753399999999999</v>
      </c>
      <c r="W30" s="33">
        <v>22.153600000000001</v>
      </c>
      <c r="X30" s="33">
        <v>22.155999999999999</v>
      </c>
      <c r="Y30" s="33">
        <v>22.275099999999998</v>
      </c>
      <c r="Z30" s="33">
        <v>22.929600000000001</v>
      </c>
    </row>
    <row r="31" spans="1:26" x14ac:dyDescent="0.25">
      <c r="A31" s="32"/>
      <c r="B31" s="54">
        <v>46046</v>
      </c>
      <c r="C31" s="33">
        <v>113.4128</v>
      </c>
      <c r="D31" s="33">
        <v>22.6968</v>
      </c>
      <c r="E31" s="33">
        <v>22.439</v>
      </c>
      <c r="F31" s="33">
        <v>22.586500000000001</v>
      </c>
      <c r="G31" s="33">
        <v>26.066099999999999</v>
      </c>
      <c r="H31" s="33">
        <v>26.526199999999999</v>
      </c>
      <c r="I31" s="33">
        <v>23.366399999999999</v>
      </c>
      <c r="J31" s="33">
        <v>22.569099999999999</v>
      </c>
      <c r="K31" s="33">
        <v>25.358499999999999</v>
      </c>
      <c r="L31" s="33">
        <v>52.940399999999997</v>
      </c>
      <c r="M31" s="33">
        <v>118.56359999999999</v>
      </c>
      <c r="N31" s="33">
        <v>113.33750000000001</v>
      </c>
      <c r="O31" s="33">
        <v>110.58150000000001</v>
      </c>
      <c r="P31" s="33">
        <v>113.2313</v>
      </c>
      <c r="Q31" s="33">
        <v>113.7978</v>
      </c>
      <c r="R31" s="33">
        <v>111.5256</v>
      </c>
      <c r="S31" s="33">
        <v>-6.2050999999999998</v>
      </c>
      <c r="T31" s="33">
        <v>131.3176</v>
      </c>
      <c r="U31" s="33">
        <v>139.72030000000001</v>
      </c>
      <c r="V31" s="33">
        <v>145.01070000000001</v>
      </c>
      <c r="W31" s="33">
        <v>141.88380000000001</v>
      </c>
      <c r="X31" s="33">
        <v>128.1403</v>
      </c>
      <c r="Y31" s="33">
        <v>189.4162</v>
      </c>
      <c r="Z31" s="33">
        <v>134.73220000000001</v>
      </c>
    </row>
    <row r="32" spans="1:26" x14ac:dyDescent="0.25">
      <c r="A32" s="32"/>
      <c r="B32" s="54">
        <v>46047</v>
      </c>
      <c r="C32" s="33">
        <v>150.10980000000001</v>
      </c>
      <c r="D32" s="33">
        <v>109.6507</v>
      </c>
      <c r="E32" s="33">
        <v>109.0305</v>
      </c>
      <c r="F32" s="33">
        <v>108.32040000000001</v>
      </c>
      <c r="G32" s="33">
        <v>108.0671</v>
      </c>
      <c r="H32" s="33">
        <v>109.2127</v>
      </c>
      <c r="I32" s="33">
        <v>114.77800000000001</v>
      </c>
      <c r="J32" s="33">
        <v>117.8116</v>
      </c>
      <c r="K32" s="33">
        <v>203.58199999999999</v>
      </c>
      <c r="L32" s="33">
        <v>108.53870000000001</v>
      </c>
      <c r="M32" s="33">
        <v>106.8206</v>
      </c>
      <c r="N32" s="33">
        <v>75.872200000000007</v>
      </c>
      <c r="O32" s="33">
        <v>54.636499999999998</v>
      </c>
      <c r="P32" s="33">
        <v>32.9373</v>
      </c>
      <c r="Q32" s="33">
        <v>9.3064999999999998</v>
      </c>
      <c r="R32" s="33">
        <v>-46.201700000000002</v>
      </c>
      <c r="S32" s="33">
        <v>13.843</v>
      </c>
      <c r="T32" s="33">
        <v>122.845</v>
      </c>
      <c r="U32" s="33">
        <v>128.43129999999999</v>
      </c>
      <c r="V32" s="33">
        <v>277.03809999999999</v>
      </c>
      <c r="W32" s="33">
        <v>125.973</v>
      </c>
      <c r="X32" s="33">
        <v>141.73660000000001</v>
      </c>
      <c r="Y32" s="33">
        <v>142.04060000000001</v>
      </c>
      <c r="Z32" s="33">
        <v>140.93100000000001</v>
      </c>
    </row>
    <row r="33" spans="2:29" x14ac:dyDescent="0.25">
      <c r="B33" s="54">
        <v>46048</v>
      </c>
      <c r="C33" s="33"/>
      <c r="D33" s="33">
        <v>114.6833</v>
      </c>
      <c r="E33" s="33">
        <v>115.7</v>
      </c>
      <c r="F33" s="33">
        <v>142.16409999999999</v>
      </c>
      <c r="G33" s="33">
        <v>266.91180000000003</v>
      </c>
      <c r="H33" s="33">
        <v>249.43770000000001</v>
      </c>
      <c r="I33" s="33">
        <v>150.3612</v>
      </c>
      <c r="J33" s="33">
        <v>134.2978</v>
      </c>
      <c r="K33" s="33">
        <v>103.8875</v>
      </c>
      <c r="L33" s="33">
        <v>73.118899999999996</v>
      </c>
      <c r="M33" s="33">
        <v>61.744900000000001</v>
      </c>
      <c r="N33" s="33">
        <v>70.407899999999998</v>
      </c>
      <c r="O33" s="33">
        <v>39.579099999999997</v>
      </c>
      <c r="P33" s="33">
        <v>46.328299999999999</v>
      </c>
      <c r="Q33" s="33">
        <v>0.45879999999999999</v>
      </c>
      <c r="R33" s="33">
        <v>4.2096</v>
      </c>
      <c r="S33" s="33">
        <v>101.35680000000001</v>
      </c>
      <c r="T33" s="33">
        <v>292.82299999999998</v>
      </c>
      <c r="U33" s="33">
        <v>110.6554</v>
      </c>
      <c r="V33" s="33">
        <v>113.0316</v>
      </c>
      <c r="W33" s="33">
        <v>109.983</v>
      </c>
      <c r="X33" s="33">
        <v>116.84820000000001</v>
      </c>
      <c r="Y33" s="33">
        <v>108.9813</v>
      </c>
      <c r="Z33" s="33">
        <v>108.71729999999999</v>
      </c>
    </row>
    <row r="34" spans="2:29" x14ac:dyDescent="0.25"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041DC-FF7C-4914-9A47-44A6CC07E181}">
  <sheetPr>
    <pageSetUpPr fitToPage="1"/>
  </sheetPr>
  <dimension ref="A1:U35"/>
  <sheetViews>
    <sheetView workbookViewId="0">
      <selection activeCell="M12" sqref="M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76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3.0144472638888864E-2</v>
      </c>
      <c r="H10" s="42"/>
      <c r="I10" s="8">
        <v>0</v>
      </c>
      <c r="J10" s="42"/>
      <c r="K10" s="8">
        <v>3.0144472638888864E-2</v>
      </c>
      <c r="L10" s="42"/>
      <c r="M10" s="8">
        <v>3.0144000000000001E-2</v>
      </c>
      <c r="N10" s="8"/>
      <c r="O10" s="8">
        <v>0</v>
      </c>
      <c r="P10" s="17"/>
      <c r="Q10" s="8">
        <v>3.0144000000000001E-2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3.0144472638888864E-2</v>
      </c>
      <c r="H12" s="43"/>
      <c r="I12" s="8">
        <v>0</v>
      </c>
      <c r="J12" s="43"/>
      <c r="K12" s="8">
        <v>3.0144472638888864E-2</v>
      </c>
      <c r="L12" s="43"/>
      <c r="M12" s="8">
        <v>3.0304000000000001E-2</v>
      </c>
      <c r="N12" s="8"/>
      <c r="O12" s="8">
        <v>0</v>
      </c>
      <c r="P12" s="17"/>
      <c r="Q12" s="8">
        <v>3.0304000000000001E-2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3.0144472638888864E-2</v>
      </c>
      <c r="H14" s="8"/>
      <c r="I14" s="8">
        <v>0</v>
      </c>
      <c r="J14" s="8"/>
      <c r="K14" s="8">
        <v>3.0144472638888864E-2</v>
      </c>
      <c r="L14" s="8"/>
      <c r="M14" s="8">
        <v>2.9537999999999998E-2</v>
      </c>
      <c r="N14" s="8"/>
      <c r="O14" s="8">
        <v>0</v>
      </c>
      <c r="P14" s="17"/>
      <c r="Q14" s="8">
        <v>2.9537999999999998E-2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3.0144472638888864E-2</v>
      </c>
      <c r="H16" s="8"/>
      <c r="I16" s="8">
        <v>0</v>
      </c>
      <c r="J16" s="8"/>
      <c r="K16" s="8">
        <v>3.0144472638888864E-2</v>
      </c>
      <c r="L16" s="8"/>
      <c r="M16" s="8">
        <v>2.8917999999999999E-2</v>
      </c>
      <c r="N16" s="8"/>
      <c r="O16" s="8">
        <v>0</v>
      </c>
      <c r="P16" s="17"/>
      <c r="Q16" s="8">
        <v>2.8917999999999999E-2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3.0144472638888864E-2</v>
      </c>
      <c r="H18" s="8"/>
      <c r="I18" s="8">
        <v>0</v>
      </c>
      <c r="J18" s="8"/>
      <c r="K18" s="8">
        <v>3.0144472638888864E-2</v>
      </c>
      <c r="L18" s="8"/>
      <c r="M18" s="8">
        <v>2.8847999999999999E-2</v>
      </c>
      <c r="N18" s="8"/>
      <c r="O18" s="8">
        <v>0</v>
      </c>
      <c r="P18" s="17"/>
      <c r="Q18" s="8">
        <v>2.8847999999999999E-2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97A3-EC13-4B41-AD69-B0A4EB7DBF0B}">
  <dimension ref="A1:O721"/>
  <sheetViews>
    <sheetView workbookViewId="0">
      <selection activeCell="D24" sqref="D24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45987</v>
      </c>
      <c r="B2" s="47">
        <v>11</v>
      </c>
      <c r="C2" s="47">
        <v>3</v>
      </c>
      <c r="D2" s="47">
        <v>24</v>
      </c>
      <c r="E2" s="37">
        <v>41.778199999999998</v>
      </c>
      <c r="F2" s="47" t="str">
        <f>IF(AND(RTO__39[[#This Row],[Month]]&gt;4,RTO__39[[#This Row],[Month]]&lt;9,RTO__39[[#This Row],[Day of Week]]&lt;=5,RTO__39[[#This Row],[Hour]]&gt;=15,RTO__39[[#This Row],[Hour]]&lt;=18),"ON","OFF")</f>
        <v>OFF</v>
      </c>
      <c r="G2"/>
      <c r="H2" s="45" t="s">
        <v>55</v>
      </c>
      <c r="I2" s="39">
        <f>AVERAGE(RTO__39[Pricing])</f>
        <v>30.144472638888864</v>
      </c>
      <c r="J2" s="30">
        <f>I2/1000</f>
        <v>3.0144472638888864E-2</v>
      </c>
      <c r="L2" s="45" t="str">
        <f>UPPER(TEXT(EDATE(A721,1),"MMMM"))</f>
        <v>JANUARY</v>
      </c>
    </row>
    <row r="3" spans="1:15" x14ac:dyDescent="0.25">
      <c r="A3" s="29">
        <v>45988</v>
      </c>
      <c r="B3" s="47">
        <v>11</v>
      </c>
      <c r="C3" s="47">
        <v>4</v>
      </c>
      <c r="D3" s="47">
        <v>1</v>
      </c>
      <c r="E3" s="37">
        <v>38.295000000000002</v>
      </c>
      <c r="F3" s="47" t="str">
        <f>IF(AND(RTO__39[[#This Row],[Month]]&gt;4,RTO__39[[#This Row],[Month]]&lt;9,RTO__39[[#This Row],[Day of Week]]&lt;=5,RTO__39[[#This Row],[Hour]]&gt;=15,RTO__39[[#This Row],[Hour]]&lt;=18),"ON","OFF")</f>
        <v>OFF</v>
      </c>
      <c r="G3"/>
      <c r="H3" s="45" t="s">
        <v>61</v>
      </c>
      <c r="I3" s="40">
        <f>IFERROR(AVERAGEIF(RTO__39[On / Off-Peak],"ON",RTO__39[Pricing]),0)</f>
        <v>0</v>
      </c>
      <c r="J3" s="30">
        <f>IFERROR(I3/1000,0)</f>
        <v>0</v>
      </c>
      <c r="L3" s="45" t="str">
        <f>TEXT(EDATE(A721,1),"YYYY")</f>
        <v>2026</v>
      </c>
    </row>
    <row r="4" spans="1:15" x14ac:dyDescent="0.25">
      <c r="A4" s="29">
        <v>45988</v>
      </c>
      <c r="B4" s="47">
        <v>11</v>
      </c>
      <c r="C4" s="47">
        <v>4</v>
      </c>
      <c r="D4" s="47">
        <v>2</v>
      </c>
      <c r="E4" s="37">
        <v>37.9968</v>
      </c>
      <c r="F4" s="47" t="str">
        <f>IF(AND(RTO__39[[#This Row],[Month]]&gt;4,RTO__39[[#This Row],[Month]]&lt;9,RTO__39[[#This Row],[Day of Week]]&lt;=5,RTO__39[[#This Row],[Hour]]&gt;=15,RTO__39[[#This Row],[Hour]]&lt;=18),"ON","OFF")</f>
        <v>OFF</v>
      </c>
      <c r="G4"/>
      <c r="H4" s="45" t="s">
        <v>58</v>
      </c>
      <c r="I4" s="40">
        <f>IFERROR(AVERAGEIF(RTO__39[On / Off-Peak],"OFF",RTO__39[Pricing]),0)</f>
        <v>30.144472638888864</v>
      </c>
      <c r="J4" s="30">
        <f>IFERROR(I4/1000,0)</f>
        <v>3.0144472638888864E-2</v>
      </c>
      <c r="L4" s="28"/>
    </row>
    <row r="5" spans="1:15" x14ac:dyDescent="0.25">
      <c r="A5" s="29">
        <v>45988</v>
      </c>
      <c r="B5" s="47">
        <v>11</v>
      </c>
      <c r="C5" s="47">
        <v>4</v>
      </c>
      <c r="D5" s="47">
        <v>3</v>
      </c>
      <c r="E5" s="37">
        <v>39.530700000000003</v>
      </c>
      <c r="F5" s="47" t="str">
        <f>IF(AND(RTO__39[[#This Row],[Month]]&gt;4,RTO__39[[#This Row],[Month]]&lt;9,RTO__39[[#This Row],[Day of Week]]&lt;=5,RTO__39[[#This Row],[Hour]]&gt;=15,RTO__39[[#This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45988</v>
      </c>
      <c r="B6" s="47">
        <v>11</v>
      </c>
      <c r="C6" s="47">
        <v>4</v>
      </c>
      <c r="D6" s="47">
        <v>4</v>
      </c>
      <c r="E6" s="37">
        <v>40.125999999999998</v>
      </c>
      <c r="F6" s="47" t="str">
        <f>IF(AND(RTO__39[[#This Row],[Month]]&gt;4,RTO__39[[#This Row],[Month]]&lt;9,RTO__39[[#This Row],[Day of Week]]&lt;=5,RTO__39[[#This Row],[Hour]]&gt;=15,RTO__39[[#This Row],[Hour]]&lt;=18),"ON","OFF")</f>
        <v>OFF</v>
      </c>
      <c r="G6"/>
      <c r="H6" s="47"/>
      <c r="I6"/>
      <c r="L6" s="50" t="str">
        <f>TEXT(A2,"MMMM")</f>
        <v>November</v>
      </c>
      <c r="M6" s="50" t="str">
        <f>TEXT(A2,"dd")</f>
        <v>26</v>
      </c>
    </row>
    <row r="7" spans="1:15" x14ac:dyDescent="0.25">
      <c r="A7" s="29">
        <v>45988</v>
      </c>
      <c r="B7" s="47">
        <v>11</v>
      </c>
      <c r="C7" s="47">
        <v>4</v>
      </c>
      <c r="D7" s="47">
        <v>5</v>
      </c>
      <c r="E7" s="37">
        <v>41.872399999999999</v>
      </c>
      <c r="F7" s="47" t="str">
        <f>IF(AND(RTO__39[[#This Row],[Month]]&gt;4,RTO__39[[#This Row],[Month]]&lt;9,RTO__39[[#This Row],[Day of Week]]&lt;=5,RTO__39[[#This Row],[Hour]]&gt;=15,RTO__39[[#This Row],[Hour]]&lt;=18),"ON","OFF")</f>
        <v>OFF</v>
      </c>
      <c r="G7"/>
      <c r="H7" s="47"/>
      <c r="I7" s="29"/>
      <c r="L7" s="50" t="str">
        <f>TEXT(A721,"MMMM")</f>
        <v>December</v>
      </c>
      <c r="M7" s="45" t="str">
        <f>TEXT(A721,"dd")</f>
        <v>26</v>
      </c>
    </row>
    <row r="8" spans="1:15" x14ac:dyDescent="0.25">
      <c r="A8" s="29">
        <v>45988</v>
      </c>
      <c r="B8" s="47">
        <v>11</v>
      </c>
      <c r="C8" s="47">
        <v>4</v>
      </c>
      <c r="D8" s="47">
        <v>6</v>
      </c>
      <c r="E8" s="37">
        <v>44.188699999999997</v>
      </c>
      <c r="F8" s="47" t="str">
        <f>IF(AND(RTO__39[[#This Row],[Month]]&gt;4,RTO__39[[#This Row],[Month]]&lt;9,RTO__39[[#This Row],[Day of Week]]&lt;=5,RTO__39[[#This Row],[Hour]]&gt;=15,RTO__39[[#This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45988</v>
      </c>
      <c r="B9" s="47">
        <v>11</v>
      </c>
      <c r="C9" s="47">
        <v>4</v>
      </c>
      <c r="D9" s="47">
        <v>7</v>
      </c>
      <c r="E9" s="37">
        <v>41.1051</v>
      </c>
      <c r="F9" s="47" t="str">
        <f>IF(AND(RTO__39[[#This Row],[Month]]&gt;4,RTO__39[[#This Row],[Month]]&lt;9,RTO__39[[#This Row],[Day of Week]]&lt;=5,RTO__39[[#This Row],[Hour]]&gt;=15,RTO__39[[#This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45988</v>
      </c>
      <c r="B10" s="47">
        <v>11</v>
      </c>
      <c r="C10" s="47">
        <v>4</v>
      </c>
      <c r="D10" s="47">
        <v>8</v>
      </c>
      <c r="E10" s="37">
        <v>27.929300000000001</v>
      </c>
      <c r="F10" s="47" t="str">
        <f>IF(AND(RTO__39[[#This Row],[Month]]&gt;4,RTO__39[[#This Row],[Month]]&lt;9,RTO__39[[#This Row],[Day of Week]]&lt;=5,RTO__39[[#This Row],[Hour]]&gt;=15,RTO__39[[#This Row],[Hour]]&lt;=18),"ON","OFF")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45988</v>
      </c>
      <c r="B11" s="47">
        <v>11</v>
      </c>
      <c r="C11" s="47">
        <v>4</v>
      </c>
      <c r="D11" s="47">
        <v>9</v>
      </c>
      <c r="E11" s="37">
        <v>35.169699999999999</v>
      </c>
      <c r="F11" s="47" t="str">
        <f>IF(AND(RTO__39[[#This Row],[Month]]&gt;4,RTO__39[[#This Row],[Month]]&lt;9,RTO__39[[#This Row],[Day of Week]]&lt;=5,RTO__39[[#This Row],[Hour]]&gt;=15,RTO__39[[#This Row],[Hour]]&lt;=18),"ON","OFF")</f>
        <v>OFF</v>
      </c>
      <c r="G11"/>
      <c r="H11" s="47"/>
      <c r="I11"/>
    </row>
    <row r="12" spans="1:15" x14ac:dyDescent="0.25">
      <c r="A12" s="29">
        <v>45988</v>
      </c>
      <c r="B12" s="47">
        <v>11</v>
      </c>
      <c r="C12" s="47">
        <v>4</v>
      </c>
      <c r="D12" s="47">
        <v>10</v>
      </c>
      <c r="E12" s="37">
        <v>32.856299999999997</v>
      </c>
      <c r="F12" s="47" t="str">
        <f>IF(AND(RTO__39[[#This Row],[Month]]&gt;4,RTO__39[[#This Row],[Month]]&lt;9,RTO__39[[#This Row],[Day of Week]]&lt;=5,RTO__39[[#This Row],[Hour]]&gt;=15,RTO__39[[#This Row],[Hour]]&lt;=18),"ON","OFF")</f>
        <v>OFF</v>
      </c>
      <c r="G12"/>
      <c r="H12" s="47"/>
      <c r="I12"/>
    </row>
    <row r="13" spans="1:15" x14ac:dyDescent="0.25">
      <c r="A13" s="29">
        <v>45988</v>
      </c>
      <c r="B13" s="47">
        <v>11</v>
      </c>
      <c r="C13" s="47">
        <v>4</v>
      </c>
      <c r="D13" s="47">
        <v>11</v>
      </c>
      <c r="E13" s="37">
        <v>34.166800000000002</v>
      </c>
      <c r="F13" s="47" t="str">
        <f>IF(AND(RTO__39[[#This Row],[Month]]&gt;4,RTO__39[[#This Row],[Month]]&lt;9,RTO__39[[#This Row],[Day of Week]]&lt;=5,RTO__39[[#This Row],[Hour]]&gt;=15,RTO__39[[#This Row],[Hour]]&lt;=18),"ON","OFF")</f>
        <v>OFF</v>
      </c>
      <c r="G13"/>
      <c r="H13" s="47"/>
      <c r="I13"/>
    </row>
    <row r="14" spans="1:15" x14ac:dyDescent="0.25">
      <c r="A14" s="29">
        <v>45988</v>
      </c>
      <c r="B14" s="47">
        <v>11</v>
      </c>
      <c r="C14" s="47">
        <v>4</v>
      </c>
      <c r="D14" s="47">
        <v>12</v>
      </c>
      <c r="E14" s="37">
        <v>37.588000000000001</v>
      </c>
      <c r="F14" s="47" t="str">
        <f>IF(AND(RTO__39[[#This Row],[Month]]&gt;4,RTO__39[[#This Row],[Month]]&lt;9,RTO__39[[#This Row],[Day of Week]]&lt;=5,RTO__39[[#This Row],[Hour]]&gt;=15,RTO__39[[#This Row],[Hour]]&lt;=18),"ON","OFF")</f>
        <v>OFF</v>
      </c>
      <c r="G14"/>
      <c r="H14" s="47"/>
      <c r="I14"/>
    </row>
    <row r="15" spans="1:15" x14ac:dyDescent="0.25">
      <c r="A15" s="29">
        <v>45988</v>
      </c>
      <c r="B15" s="47">
        <v>11</v>
      </c>
      <c r="C15" s="47">
        <v>4</v>
      </c>
      <c r="D15" s="47">
        <v>13</v>
      </c>
      <c r="E15" s="37">
        <v>30.213799999999999</v>
      </c>
      <c r="F15" s="47" t="str">
        <f>IF(AND(RTO__39[[#This Row],[Month]]&gt;4,RTO__39[[#This Row],[Month]]&lt;9,RTO__39[[#This Row],[Day of Week]]&lt;=5,RTO__39[[#This Row],[Hour]]&gt;=15,RTO__39[[#This Row],[Hour]]&lt;=18),"ON","OFF")</f>
        <v>OFF</v>
      </c>
      <c r="G15"/>
      <c r="H15"/>
      <c r="I15"/>
    </row>
    <row r="16" spans="1:15" x14ac:dyDescent="0.25">
      <c r="A16" s="29">
        <v>45988</v>
      </c>
      <c r="B16" s="47">
        <v>11</v>
      </c>
      <c r="C16" s="47">
        <v>4</v>
      </c>
      <c r="D16" s="47">
        <v>14</v>
      </c>
      <c r="E16" s="37">
        <v>22.740200000000002</v>
      </c>
      <c r="F16" s="47" t="str">
        <f>IF(AND(RTO__39[[#This Row],[Month]]&gt;4,RTO__39[[#This Row],[Month]]&lt;9,RTO__39[[#This Row],[Day of Week]]&lt;=5,RTO__39[[#This Row],[Hour]]&gt;=15,RTO__39[[#This Row],[Hour]]&lt;=18),"ON","OFF")</f>
        <v>OFF</v>
      </c>
      <c r="G16"/>
      <c r="H16"/>
      <c r="I16"/>
    </row>
    <row r="17" spans="1:9" x14ac:dyDescent="0.25">
      <c r="A17" s="29">
        <v>45988</v>
      </c>
      <c r="B17" s="47">
        <v>11</v>
      </c>
      <c r="C17" s="47">
        <v>4</v>
      </c>
      <c r="D17" s="47">
        <v>15</v>
      </c>
      <c r="E17" s="37">
        <v>33.787700000000001</v>
      </c>
      <c r="F17" s="47" t="str">
        <f>IF(AND(RTO__39[[#This Row],[Month]]&gt;4,RTO__39[[#This Row],[Month]]&lt;9,RTO__39[[#This Row],[Day of Week]]&lt;=5,RTO__39[[#This Row],[Hour]]&gt;=15,RTO__39[[#This Row],[Hour]]&lt;=18),"ON","OFF")</f>
        <v>OFF</v>
      </c>
      <c r="G17"/>
      <c r="H17"/>
      <c r="I17"/>
    </row>
    <row r="18" spans="1:9" x14ac:dyDescent="0.25">
      <c r="A18" s="29">
        <v>45988</v>
      </c>
      <c r="B18" s="47">
        <v>11</v>
      </c>
      <c r="C18" s="47">
        <v>4</v>
      </c>
      <c r="D18" s="47">
        <v>16</v>
      </c>
      <c r="E18" s="37">
        <v>37.9163</v>
      </c>
      <c r="F18" s="47" t="str">
        <f>IF(AND(RTO__39[[#This Row],[Month]]&gt;4,RTO__39[[#This Row],[Month]]&lt;9,RTO__39[[#This Row],[Day of Week]]&lt;=5,RTO__39[[#This Row],[Hour]]&gt;=15,RTO__39[[#This Row],[Hour]]&lt;=18),"ON","OFF")</f>
        <v>OFF</v>
      </c>
      <c r="G18"/>
      <c r="H18"/>
      <c r="I18"/>
    </row>
    <row r="19" spans="1:9" x14ac:dyDescent="0.25">
      <c r="A19" s="29">
        <v>45988</v>
      </c>
      <c r="B19" s="47">
        <v>11</v>
      </c>
      <c r="C19" s="47">
        <v>4</v>
      </c>
      <c r="D19" s="47">
        <v>17</v>
      </c>
      <c r="E19" s="37">
        <v>39.504800000000003</v>
      </c>
      <c r="F19" s="47" t="str">
        <f>IF(AND(RTO__39[[#This Row],[Month]]&gt;4,RTO__39[[#This Row],[Month]]&lt;9,RTO__39[[#This Row],[Day of Week]]&lt;=5,RTO__39[[#This Row],[Hour]]&gt;=15,RTO__39[[#This Row],[Hour]]&lt;=18),"ON","OFF")</f>
        <v>OFF</v>
      </c>
      <c r="G19"/>
      <c r="H19"/>
      <c r="I19"/>
    </row>
    <row r="20" spans="1:9" x14ac:dyDescent="0.25">
      <c r="A20" s="29">
        <v>45988</v>
      </c>
      <c r="B20" s="47">
        <v>11</v>
      </c>
      <c r="C20" s="47">
        <v>4</v>
      </c>
      <c r="D20" s="47">
        <v>18</v>
      </c>
      <c r="E20" s="37">
        <v>38.659300000000002</v>
      </c>
      <c r="F20" s="47" t="str">
        <f>IF(AND(RTO__39[[#This Row],[Month]]&gt;4,RTO__39[[#This Row],[Month]]&lt;9,RTO__39[[#This Row],[Day of Week]]&lt;=5,RTO__39[[#This Row],[Hour]]&gt;=15,RTO__39[[#This Row],[Hour]]&lt;=18),"ON","OFF")</f>
        <v>OFF</v>
      </c>
      <c r="G20"/>
      <c r="H20"/>
      <c r="I20"/>
    </row>
    <row r="21" spans="1:9" x14ac:dyDescent="0.25">
      <c r="A21" s="29">
        <v>45988</v>
      </c>
      <c r="B21" s="47">
        <v>11</v>
      </c>
      <c r="C21" s="47">
        <v>4</v>
      </c>
      <c r="D21" s="47">
        <v>19</v>
      </c>
      <c r="E21" s="37">
        <v>36.592700000000001</v>
      </c>
      <c r="F21" s="47" t="str">
        <f>IF(AND(RTO__39[[#This Row],[Month]]&gt;4,RTO__39[[#This Row],[Month]]&lt;9,RTO__39[[#This Row],[Day of Week]]&lt;=5,RTO__39[[#This Row],[Hour]]&gt;=15,RTO__39[[#This Row],[Hour]]&lt;=18),"ON","OFF")</f>
        <v>OFF</v>
      </c>
      <c r="G21"/>
      <c r="H21"/>
      <c r="I21"/>
    </row>
    <row r="22" spans="1:9" x14ac:dyDescent="0.25">
      <c r="A22" s="29">
        <v>45988</v>
      </c>
      <c r="B22" s="47">
        <v>11</v>
      </c>
      <c r="C22" s="47">
        <v>4</v>
      </c>
      <c r="D22" s="47">
        <v>20</v>
      </c>
      <c r="E22" s="37">
        <v>37.440100000000001</v>
      </c>
      <c r="F22" s="47" t="str">
        <f>IF(AND(RTO__39[[#This Row],[Month]]&gt;4,RTO__39[[#This Row],[Month]]&lt;9,RTO__39[[#This Row],[Day of Week]]&lt;=5,RTO__39[[#This Row],[Hour]]&gt;=15,RTO__39[[#This Row],[Hour]]&lt;=18),"ON","OFF")</f>
        <v>OFF</v>
      </c>
      <c r="G22"/>
      <c r="H22"/>
      <c r="I22"/>
    </row>
    <row r="23" spans="1:9" x14ac:dyDescent="0.25">
      <c r="A23" s="29">
        <v>45988</v>
      </c>
      <c r="B23" s="47">
        <v>11</v>
      </c>
      <c r="C23" s="47">
        <v>4</v>
      </c>
      <c r="D23" s="47">
        <v>21</v>
      </c>
      <c r="E23" s="37">
        <v>38.139000000000003</v>
      </c>
      <c r="F23" s="47" t="str">
        <f>IF(AND(RTO__39[[#This Row],[Month]]&gt;4,RTO__39[[#This Row],[Month]]&lt;9,RTO__39[[#This Row],[Day of Week]]&lt;=5,RTO__39[[#This Row],[Hour]]&gt;=15,RTO__39[[#This Row],[Hour]]&lt;=18),"ON","OFF")</f>
        <v>OFF</v>
      </c>
      <c r="G23"/>
      <c r="H23"/>
      <c r="I23"/>
    </row>
    <row r="24" spans="1:9" x14ac:dyDescent="0.25">
      <c r="A24" s="29">
        <v>45988</v>
      </c>
      <c r="B24" s="47">
        <v>11</v>
      </c>
      <c r="C24" s="47">
        <v>4</v>
      </c>
      <c r="D24" s="47">
        <v>22</v>
      </c>
      <c r="E24" s="37">
        <v>37.066600000000001</v>
      </c>
      <c r="F24" s="47" t="str">
        <f>IF(AND(RTO__39[[#This Row],[Month]]&gt;4,RTO__39[[#This Row],[Month]]&lt;9,RTO__39[[#This Row],[Day of Week]]&lt;=5,RTO__39[[#This Row],[Hour]]&gt;=15,RTO__39[[#This Row],[Hour]]&lt;=18),"ON","OFF")</f>
        <v>OFF</v>
      </c>
      <c r="G24"/>
      <c r="H24"/>
      <c r="I24"/>
    </row>
    <row r="25" spans="1:9" x14ac:dyDescent="0.25">
      <c r="A25" s="29">
        <v>45988</v>
      </c>
      <c r="B25" s="47">
        <v>11</v>
      </c>
      <c r="C25" s="47">
        <v>4</v>
      </c>
      <c r="D25" s="47">
        <v>23</v>
      </c>
      <c r="E25" s="37">
        <v>41.7712</v>
      </c>
      <c r="F25" s="47" t="str">
        <f>IF(AND(RTO__39[[#This Row],[Month]]&gt;4,RTO__39[[#This Row],[Month]]&lt;9,RTO__39[[#This Row],[Day of Week]]&lt;=5,RTO__39[[#This Row],[Hour]]&gt;=15,RTO__39[[#This Row],[Hour]]&lt;=18),"ON","OFF")</f>
        <v>OFF</v>
      </c>
      <c r="G25"/>
      <c r="H25"/>
      <c r="I25"/>
    </row>
    <row r="26" spans="1:9" x14ac:dyDescent="0.25">
      <c r="A26" s="29">
        <v>45988</v>
      </c>
      <c r="B26" s="47">
        <v>11</v>
      </c>
      <c r="C26" s="47">
        <v>4</v>
      </c>
      <c r="D26" s="47">
        <v>24</v>
      </c>
      <c r="E26" s="37">
        <v>39.103700000000003</v>
      </c>
      <c r="F26" s="47" t="str">
        <f>IF(AND(RTO__39[[#This Row],[Month]]&gt;4,RTO__39[[#This Row],[Month]]&lt;9,RTO__39[[#This Row],[Day of Week]]&lt;=5,RTO__39[[#This Row],[Hour]]&gt;=15,RTO__39[[#This Row],[Hour]]&lt;=18),"ON","OFF")</f>
        <v>OFF</v>
      </c>
      <c r="G26"/>
      <c r="H26"/>
      <c r="I26"/>
    </row>
    <row r="27" spans="1:9" x14ac:dyDescent="0.25">
      <c r="A27" s="29">
        <v>45989</v>
      </c>
      <c r="B27" s="47">
        <v>11</v>
      </c>
      <c r="C27" s="47">
        <v>5</v>
      </c>
      <c r="D27" s="47">
        <v>1</v>
      </c>
      <c r="E27" s="37">
        <v>32.752000000000002</v>
      </c>
      <c r="F27" s="47" t="str">
        <f>IF(AND(RTO__39[[#This Row],[Month]]&gt;4,RTO__39[[#This Row],[Month]]&lt;9,RTO__39[[#This Row],[Day of Week]]&lt;=5,RTO__39[[#This Row],[Hour]]&gt;=15,RTO__39[[#This Row],[Hour]]&lt;=18),"ON","OFF")</f>
        <v>OFF</v>
      </c>
      <c r="G27"/>
      <c r="H27"/>
      <c r="I27"/>
    </row>
    <row r="28" spans="1:9" x14ac:dyDescent="0.25">
      <c r="A28" s="29">
        <v>45989</v>
      </c>
      <c r="B28" s="47">
        <v>11</v>
      </c>
      <c r="C28" s="47">
        <v>5</v>
      </c>
      <c r="D28" s="47">
        <v>2</v>
      </c>
      <c r="E28" s="37">
        <v>30.057700000000001</v>
      </c>
      <c r="F28" s="47" t="str">
        <f>IF(AND(RTO__39[[#This Row],[Month]]&gt;4,RTO__39[[#This Row],[Month]]&lt;9,RTO__39[[#This Row],[Day of Week]]&lt;=5,RTO__39[[#This Row],[Hour]]&gt;=15,RTO__39[[#This Row],[Hour]]&lt;=18),"ON","OFF")</f>
        <v>OFF</v>
      </c>
      <c r="G28"/>
      <c r="H28"/>
      <c r="I28"/>
    </row>
    <row r="29" spans="1:9" x14ac:dyDescent="0.25">
      <c r="A29" s="29">
        <v>45989</v>
      </c>
      <c r="B29" s="47">
        <v>11</v>
      </c>
      <c r="C29" s="47">
        <v>5</v>
      </c>
      <c r="D29" s="47">
        <v>3</v>
      </c>
      <c r="E29" s="37">
        <v>30.642900000000001</v>
      </c>
      <c r="F29" s="47" t="str">
        <f>IF(AND(RTO__39[[#This Row],[Month]]&gt;4,RTO__39[[#This Row],[Month]]&lt;9,RTO__39[[#This Row],[Day of Week]]&lt;=5,RTO__39[[#This Row],[Hour]]&gt;=15,RTO__39[[#This Row],[Hour]]&lt;=18),"ON","OFF")</f>
        <v>OFF</v>
      </c>
      <c r="G29"/>
      <c r="H29"/>
      <c r="I29"/>
    </row>
    <row r="30" spans="1:9" x14ac:dyDescent="0.25">
      <c r="A30" s="29">
        <v>45989</v>
      </c>
      <c r="B30" s="47">
        <v>11</v>
      </c>
      <c r="C30" s="47">
        <v>5</v>
      </c>
      <c r="D30" s="47">
        <v>4</v>
      </c>
      <c r="E30" s="37">
        <v>32.642800000000001</v>
      </c>
      <c r="F30" s="47" t="str">
        <f>IF(AND(RTO__39[[#This Row],[Month]]&gt;4,RTO__39[[#This Row],[Month]]&lt;9,RTO__39[[#This Row],[Day of Week]]&lt;=5,RTO__39[[#This Row],[Hour]]&gt;=15,RTO__39[[#This Row],[Hour]]&lt;=18),"ON","OFF")</f>
        <v>OFF</v>
      </c>
      <c r="G30"/>
      <c r="H30"/>
      <c r="I30"/>
    </row>
    <row r="31" spans="1:9" x14ac:dyDescent="0.25">
      <c r="A31" s="29">
        <v>45989</v>
      </c>
      <c r="B31" s="47">
        <v>11</v>
      </c>
      <c r="C31" s="47">
        <v>5</v>
      </c>
      <c r="D31" s="47">
        <v>5</v>
      </c>
      <c r="E31" s="37">
        <v>31.772200000000002</v>
      </c>
      <c r="F31" s="47" t="str">
        <f>IF(AND(RTO__39[[#This Row],[Month]]&gt;4,RTO__39[[#This Row],[Month]]&lt;9,RTO__39[[#This Row],[Day of Week]]&lt;=5,RTO__39[[#This Row],[Hour]]&gt;=15,RTO__39[[#This Row],[Hour]]&lt;=18),"ON","OFF")</f>
        <v>OFF</v>
      </c>
      <c r="G31"/>
      <c r="H31"/>
      <c r="I31"/>
    </row>
    <row r="32" spans="1:9" x14ac:dyDescent="0.25">
      <c r="A32" s="29">
        <v>45989</v>
      </c>
      <c r="B32" s="47">
        <v>11</v>
      </c>
      <c r="C32" s="47">
        <v>5</v>
      </c>
      <c r="D32" s="47">
        <v>6</v>
      </c>
      <c r="E32" s="37">
        <v>34.5655</v>
      </c>
      <c r="F32" s="47" t="str">
        <f>IF(AND(RTO__39[[#This Row],[Month]]&gt;4,RTO__39[[#This Row],[Month]]&lt;9,RTO__39[[#This Row],[Day of Week]]&lt;=5,RTO__39[[#This Row],[Hour]]&gt;=15,RTO__39[[#This Row],[Hour]]&lt;=18),"ON","OFF")</f>
        <v>OFF</v>
      </c>
      <c r="G32"/>
      <c r="H32"/>
      <c r="I32"/>
    </row>
    <row r="33" spans="1:9" x14ac:dyDescent="0.25">
      <c r="A33" s="29">
        <v>45989</v>
      </c>
      <c r="B33" s="47">
        <v>11</v>
      </c>
      <c r="C33" s="47">
        <v>5</v>
      </c>
      <c r="D33" s="47">
        <v>7</v>
      </c>
      <c r="E33" s="37">
        <v>29.883400000000002</v>
      </c>
      <c r="F33" s="47" t="str">
        <f>IF(AND(RTO__39[[#This Row],[Month]]&gt;4,RTO__39[[#This Row],[Month]]&lt;9,RTO__39[[#This Row],[Day of Week]]&lt;=5,RTO__39[[#This Row],[Hour]]&gt;=15,RTO__39[[#This Row],[Hour]]&lt;=18),"ON","OFF")</f>
        <v>OFF</v>
      </c>
      <c r="G33"/>
      <c r="H33"/>
      <c r="I33"/>
    </row>
    <row r="34" spans="1:9" x14ac:dyDescent="0.25">
      <c r="A34" s="29">
        <v>45989</v>
      </c>
      <c r="B34" s="47">
        <v>11</v>
      </c>
      <c r="C34" s="47">
        <v>5</v>
      </c>
      <c r="D34" s="47">
        <v>8</v>
      </c>
      <c r="E34" s="37">
        <v>19.6401</v>
      </c>
      <c r="F34" s="47" t="str">
        <f>IF(AND(RTO__39[[#This Row],[Month]]&gt;4,RTO__39[[#This Row],[Month]]&lt;9,RTO__39[[#This Row],[Day of Week]]&lt;=5,RTO__39[[#This Row],[Hour]]&gt;=15,RTO__39[[#This Row],[Hour]]&lt;=18),"ON","OFF")</f>
        <v>OFF</v>
      </c>
      <c r="G34"/>
      <c r="H34"/>
      <c r="I34"/>
    </row>
    <row r="35" spans="1:9" x14ac:dyDescent="0.25">
      <c r="A35" s="29">
        <v>45989</v>
      </c>
      <c r="B35" s="47">
        <v>11</v>
      </c>
      <c r="C35" s="47">
        <v>5</v>
      </c>
      <c r="D35" s="47">
        <v>9</v>
      </c>
      <c r="E35" s="37">
        <v>18.6906</v>
      </c>
      <c r="F35" s="47" t="str">
        <f>IF(AND(RTO__39[[#This Row],[Month]]&gt;4,RTO__39[[#This Row],[Month]]&lt;9,RTO__39[[#This Row],[Day of Week]]&lt;=5,RTO__39[[#This Row],[Hour]]&gt;=15,RTO__39[[#This Row],[Hour]]&lt;=18),"ON","OFF")</f>
        <v>OFF</v>
      </c>
      <c r="G35"/>
      <c r="H35"/>
      <c r="I35"/>
    </row>
    <row r="36" spans="1:9" x14ac:dyDescent="0.25">
      <c r="A36" s="29">
        <v>45989</v>
      </c>
      <c r="B36" s="47">
        <v>11</v>
      </c>
      <c r="C36" s="47">
        <v>5</v>
      </c>
      <c r="D36" s="47">
        <v>10</v>
      </c>
      <c r="E36" s="37">
        <v>18.798200000000001</v>
      </c>
      <c r="F36" s="47" t="str">
        <f>IF(AND(RTO__39[[#This Row],[Month]]&gt;4,RTO__39[[#This Row],[Month]]&lt;9,RTO__39[[#This Row],[Day of Week]]&lt;=5,RTO__39[[#This Row],[Hour]]&gt;=15,RTO__39[[#This Row],[Hour]]&lt;=18),"ON","OFF")</f>
        <v>OFF</v>
      </c>
      <c r="G36"/>
      <c r="H36"/>
      <c r="I36"/>
    </row>
    <row r="37" spans="1:9" x14ac:dyDescent="0.25">
      <c r="A37" s="29">
        <v>45989</v>
      </c>
      <c r="B37" s="47">
        <v>11</v>
      </c>
      <c r="C37" s="47">
        <v>5</v>
      </c>
      <c r="D37" s="47">
        <v>11</v>
      </c>
      <c r="E37" s="37">
        <v>15.899100000000001</v>
      </c>
      <c r="F37" s="47" t="str">
        <f>IF(AND(RTO__39[[#This Row],[Month]]&gt;4,RTO__39[[#This Row],[Month]]&lt;9,RTO__39[[#This Row],[Day of Week]]&lt;=5,RTO__39[[#This Row],[Hour]]&gt;=15,RTO__39[[#This Row],[Hour]]&lt;=18),"ON","OFF")</f>
        <v>OFF</v>
      </c>
      <c r="G37"/>
      <c r="H37"/>
      <c r="I37"/>
    </row>
    <row r="38" spans="1:9" x14ac:dyDescent="0.25">
      <c r="A38" s="29">
        <v>45989</v>
      </c>
      <c r="B38" s="47">
        <v>11</v>
      </c>
      <c r="C38" s="47">
        <v>5</v>
      </c>
      <c r="D38" s="47">
        <v>12</v>
      </c>
      <c r="E38" s="37">
        <v>3.3123999999999998</v>
      </c>
      <c r="F38" s="47" t="str">
        <f>IF(AND(RTO__39[[#This Row],[Month]]&gt;4,RTO__39[[#This Row],[Month]]&lt;9,RTO__39[[#This Row],[Day of Week]]&lt;=5,RTO__39[[#This Row],[Hour]]&gt;=15,RTO__39[[#This Row],[Hour]]&lt;=18),"ON","OFF")</f>
        <v>OFF</v>
      </c>
      <c r="G38"/>
      <c r="H38"/>
      <c r="I38"/>
    </row>
    <row r="39" spans="1:9" x14ac:dyDescent="0.25">
      <c r="A39" s="29">
        <v>45989</v>
      </c>
      <c r="B39" s="47">
        <v>11</v>
      </c>
      <c r="C39" s="47">
        <v>5</v>
      </c>
      <c r="D39" s="47">
        <v>13</v>
      </c>
      <c r="E39" s="37">
        <v>4.1391999999999998</v>
      </c>
      <c r="F39" s="47" t="str">
        <f>IF(AND(RTO__39[[#This Row],[Month]]&gt;4,RTO__39[[#This Row],[Month]]&lt;9,RTO__39[[#This Row],[Day of Week]]&lt;=5,RTO__39[[#This Row],[Hour]]&gt;=15,RTO__39[[#This Row],[Hour]]&lt;=18),"ON","OFF")</f>
        <v>OFF</v>
      </c>
      <c r="G39"/>
      <c r="H39"/>
      <c r="I39"/>
    </row>
    <row r="40" spans="1:9" x14ac:dyDescent="0.25">
      <c r="A40" s="29">
        <v>45989</v>
      </c>
      <c r="B40" s="47">
        <v>11</v>
      </c>
      <c r="C40" s="47">
        <v>5</v>
      </c>
      <c r="D40" s="47">
        <v>14</v>
      </c>
      <c r="E40" s="37">
        <v>-5.7233000000000001</v>
      </c>
      <c r="F40" s="47" t="str">
        <f>IF(AND(RTO__39[[#This Row],[Month]]&gt;4,RTO__39[[#This Row],[Month]]&lt;9,RTO__39[[#This Row],[Day of Week]]&lt;=5,RTO__39[[#This Row],[Hour]]&gt;=15,RTO__39[[#This Row],[Hour]]&lt;=18),"ON","OFF")</f>
        <v>OFF</v>
      </c>
      <c r="G40"/>
      <c r="H40"/>
      <c r="I40"/>
    </row>
    <row r="41" spans="1:9" x14ac:dyDescent="0.25">
      <c r="A41" s="29">
        <v>45989</v>
      </c>
      <c r="B41" s="47">
        <v>11</v>
      </c>
      <c r="C41" s="47">
        <v>5</v>
      </c>
      <c r="D41" s="47">
        <v>15</v>
      </c>
      <c r="E41" s="37">
        <v>-11.900600000000001</v>
      </c>
      <c r="F41" s="47" t="str">
        <f>IF(AND(RTO__39[[#This Row],[Month]]&gt;4,RTO__39[[#This Row],[Month]]&lt;9,RTO__39[[#This Row],[Day of Week]]&lt;=5,RTO__39[[#This Row],[Hour]]&gt;=15,RTO__39[[#This Row],[Hour]]&lt;=18),"ON","OFF")</f>
        <v>OFF</v>
      </c>
      <c r="G41"/>
      <c r="H41"/>
      <c r="I41"/>
    </row>
    <row r="42" spans="1:9" x14ac:dyDescent="0.25">
      <c r="A42" s="29">
        <v>45989</v>
      </c>
      <c r="B42" s="47">
        <v>11</v>
      </c>
      <c r="C42" s="47">
        <v>5</v>
      </c>
      <c r="D42" s="47">
        <v>16</v>
      </c>
      <c r="E42" s="37">
        <v>29.941199999999998</v>
      </c>
      <c r="F42" s="47" t="str">
        <f>IF(AND(RTO__39[[#This Row],[Month]]&gt;4,RTO__39[[#This Row],[Month]]&lt;9,RTO__39[[#This Row],[Day of Week]]&lt;=5,RTO__39[[#This Row],[Hour]]&gt;=15,RTO__39[[#This Row],[Hour]]&lt;=18),"ON","OFF")</f>
        <v>OFF</v>
      </c>
      <c r="G42"/>
      <c r="H42"/>
      <c r="I42"/>
    </row>
    <row r="43" spans="1:9" x14ac:dyDescent="0.25">
      <c r="A43" s="29">
        <v>45989</v>
      </c>
      <c r="B43" s="47">
        <v>11</v>
      </c>
      <c r="C43" s="47">
        <v>5</v>
      </c>
      <c r="D43" s="47">
        <v>17</v>
      </c>
      <c r="E43" s="37">
        <v>38.2789</v>
      </c>
      <c r="F43" s="47" t="str">
        <f>IF(AND(RTO__39[[#This Row],[Month]]&gt;4,RTO__39[[#This Row],[Month]]&lt;9,RTO__39[[#This Row],[Day of Week]]&lt;=5,RTO__39[[#This Row],[Hour]]&gt;=15,RTO__39[[#This Row],[Hour]]&lt;=18),"ON","OFF")</f>
        <v>OFF</v>
      </c>
      <c r="G43"/>
      <c r="H43"/>
      <c r="I43"/>
    </row>
    <row r="44" spans="1:9" x14ac:dyDescent="0.25">
      <c r="A44" s="29">
        <v>45989</v>
      </c>
      <c r="B44" s="47">
        <v>11</v>
      </c>
      <c r="C44" s="47">
        <v>5</v>
      </c>
      <c r="D44" s="47">
        <v>18</v>
      </c>
      <c r="E44" s="37">
        <v>31.4389</v>
      </c>
      <c r="F44" s="47" t="str">
        <f>IF(AND(RTO__39[[#This Row],[Month]]&gt;4,RTO__39[[#This Row],[Month]]&lt;9,RTO__39[[#This Row],[Day of Week]]&lt;=5,RTO__39[[#This Row],[Hour]]&gt;=15,RTO__39[[#This Row],[Hour]]&lt;=18),"ON","OFF")</f>
        <v>OFF</v>
      </c>
      <c r="G44"/>
      <c r="H44"/>
      <c r="I44"/>
    </row>
    <row r="45" spans="1:9" x14ac:dyDescent="0.25">
      <c r="A45" s="29">
        <v>45989</v>
      </c>
      <c r="B45" s="47">
        <v>11</v>
      </c>
      <c r="C45" s="47">
        <v>5</v>
      </c>
      <c r="D45" s="47">
        <v>19</v>
      </c>
      <c r="E45" s="37">
        <v>31.398800000000001</v>
      </c>
      <c r="F45" s="47" t="str">
        <f>IF(AND(RTO__39[[#This Row],[Month]]&gt;4,RTO__39[[#This Row],[Month]]&lt;9,RTO__39[[#This Row],[Day of Week]]&lt;=5,RTO__39[[#This Row],[Hour]]&gt;=15,RTO__39[[#This Row],[Hour]]&lt;=18),"ON","OFF")</f>
        <v>OFF</v>
      </c>
      <c r="G45"/>
      <c r="H45"/>
      <c r="I45"/>
    </row>
    <row r="46" spans="1:9" x14ac:dyDescent="0.25">
      <c r="A46" s="29">
        <v>45989</v>
      </c>
      <c r="B46" s="47">
        <v>11</v>
      </c>
      <c r="C46" s="47">
        <v>5</v>
      </c>
      <c r="D46" s="47">
        <v>20</v>
      </c>
      <c r="E46" s="37">
        <v>30.9619</v>
      </c>
      <c r="F46" s="47" t="str">
        <f>IF(AND(RTO__39[[#This Row],[Month]]&gt;4,RTO__39[[#This Row],[Month]]&lt;9,RTO__39[[#This Row],[Day of Week]]&lt;=5,RTO__39[[#This Row],[Hour]]&gt;=15,RTO__39[[#This Row],[Hour]]&lt;=18),"ON","OFF")</f>
        <v>OFF</v>
      </c>
      <c r="G46"/>
      <c r="H46"/>
      <c r="I46"/>
    </row>
    <row r="47" spans="1:9" x14ac:dyDescent="0.25">
      <c r="A47" s="29">
        <v>45989</v>
      </c>
      <c r="B47" s="47">
        <v>11</v>
      </c>
      <c r="C47" s="47">
        <v>5</v>
      </c>
      <c r="D47" s="47">
        <v>21</v>
      </c>
      <c r="E47" s="37">
        <v>32.790199999999999</v>
      </c>
      <c r="F47" s="47" t="str">
        <f>IF(AND(RTO__39[[#This Row],[Month]]&gt;4,RTO__39[[#This Row],[Month]]&lt;9,RTO__39[[#This Row],[Day of Week]]&lt;=5,RTO__39[[#This Row],[Hour]]&gt;=15,RTO__39[[#This Row],[Hour]]&lt;=18),"ON","OFF")</f>
        <v>OFF</v>
      </c>
      <c r="G47"/>
      <c r="H47"/>
      <c r="I47"/>
    </row>
    <row r="48" spans="1:9" x14ac:dyDescent="0.25">
      <c r="A48" s="29">
        <v>45989</v>
      </c>
      <c r="B48" s="47">
        <v>11</v>
      </c>
      <c r="C48" s="47">
        <v>5</v>
      </c>
      <c r="D48" s="47">
        <v>22</v>
      </c>
      <c r="E48" s="37">
        <v>30.328900000000001</v>
      </c>
      <c r="F48" s="47" t="str">
        <f>IF(AND(RTO__39[[#This Row],[Month]]&gt;4,RTO__39[[#This Row],[Month]]&lt;9,RTO__39[[#This Row],[Day of Week]]&lt;=5,RTO__39[[#This Row],[Hour]]&gt;=15,RTO__39[[#This Row],[Hour]]&lt;=18),"ON","OFF")</f>
        <v>OFF</v>
      </c>
      <c r="G48"/>
      <c r="H48"/>
      <c r="I48"/>
    </row>
    <row r="49" spans="1:9" x14ac:dyDescent="0.25">
      <c r="A49" s="29">
        <v>45989</v>
      </c>
      <c r="B49" s="47">
        <v>11</v>
      </c>
      <c r="C49" s="47">
        <v>5</v>
      </c>
      <c r="D49" s="47">
        <v>23</v>
      </c>
      <c r="E49" s="37">
        <v>29.341100000000001</v>
      </c>
      <c r="F49" s="47" t="str">
        <f>IF(AND(RTO__39[[#This Row],[Month]]&gt;4,RTO__39[[#This Row],[Month]]&lt;9,RTO__39[[#This Row],[Day of Week]]&lt;=5,RTO__39[[#This Row],[Hour]]&gt;=15,RTO__39[[#This Row],[Hour]]&lt;=18),"ON","OFF")</f>
        <v>OFF</v>
      </c>
      <c r="G49"/>
      <c r="H49"/>
      <c r="I49"/>
    </row>
    <row r="50" spans="1:9" x14ac:dyDescent="0.25">
      <c r="A50" s="29">
        <v>45989</v>
      </c>
      <c r="B50" s="47">
        <v>11</v>
      </c>
      <c r="C50" s="47">
        <v>5</v>
      </c>
      <c r="D50" s="47">
        <v>24</v>
      </c>
      <c r="E50" s="37">
        <v>33.805399999999999</v>
      </c>
      <c r="F50" s="47" t="str">
        <f>IF(AND(RTO__39[[#This Row],[Month]]&gt;4,RTO__39[[#This Row],[Month]]&lt;9,RTO__39[[#This Row],[Day of Week]]&lt;=5,RTO__39[[#This Row],[Hour]]&gt;=15,RTO__39[[#This Row],[Hour]]&lt;=18),"ON","OFF")</f>
        <v>OFF</v>
      </c>
      <c r="G50"/>
      <c r="H50"/>
      <c r="I50"/>
    </row>
    <row r="51" spans="1:9" x14ac:dyDescent="0.25">
      <c r="A51" s="29">
        <v>45990</v>
      </c>
      <c r="B51" s="47">
        <v>11</v>
      </c>
      <c r="C51" s="47">
        <v>6</v>
      </c>
      <c r="D51" s="47">
        <v>1</v>
      </c>
      <c r="E51" s="37">
        <v>31.806899999999999</v>
      </c>
      <c r="F51" s="47" t="str">
        <f>IF(AND(RTO__39[[#This Row],[Month]]&gt;4,RTO__39[[#This Row],[Month]]&lt;9,RTO__39[[#This Row],[Day of Week]]&lt;=5,RTO__39[[#This Row],[Hour]]&gt;=15,RTO__39[[#This Row],[Hour]]&lt;=18),"ON","OFF")</f>
        <v>OFF</v>
      </c>
      <c r="G51"/>
      <c r="H51"/>
      <c r="I51"/>
    </row>
    <row r="52" spans="1:9" x14ac:dyDescent="0.25">
      <c r="A52" s="29">
        <v>45990</v>
      </c>
      <c r="B52" s="47">
        <v>11</v>
      </c>
      <c r="C52" s="47">
        <v>6</v>
      </c>
      <c r="D52" s="47">
        <v>2</v>
      </c>
      <c r="E52" s="37">
        <v>33.577800000000003</v>
      </c>
      <c r="F52" s="47" t="str">
        <f>IF(AND(RTO__39[[#This Row],[Month]]&gt;4,RTO__39[[#This Row],[Month]]&lt;9,RTO__39[[#This Row],[Day of Week]]&lt;=5,RTO__39[[#This Row],[Hour]]&gt;=15,RTO__39[[#This Row],[Hour]]&lt;=18),"ON","OFF")</f>
        <v>OFF</v>
      </c>
      <c r="G52"/>
      <c r="H52"/>
      <c r="I52"/>
    </row>
    <row r="53" spans="1:9" x14ac:dyDescent="0.25">
      <c r="A53" s="29">
        <v>45990</v>
      </c>
      <c r="B53" s="47">
        <v>11</v>
      </c>
      <c r="C53" s="47">
        <v>6</v>
      </c>
      <c r="D53" s="47">
        <v>3</v>
      </c>
      <c r="E53" s="37">
        <v>34.770499999999998</v>
      </c>
      <c r="F53" s="47" t="str">
        <f>IF(AND(RTO__39[[#This Row],[Month]]&gt;4,RTO__39[[#This Row],[Month]]&lt;9,RTO__39[[#This Row],[Day of Week]]&lt;=5,RTO__39[[#This Row],[Hour]]&gt;=15,RTO__39[[#This Row],[Hour]]&lt;=18),"ON","OFF")</f>
        <v>OFF</v>
      </c>
      <c r="G53"/>
      <c r="H53"/>
      <c r="I53"/>
    </row>
    <row r="54" spans="1:9" x14ac:dyDescent="0.25">
      <c r="A54" s="29">
        <v>45990</v>
      </c>
      <c r="B54" s="47">
        <v>11</v>
      </c>
      <c r="C54" s="47">
        <v>6</v>
      </c>
      <c r="D54" s="47">
        <v>4</v>
      </c>
      <c r="E54" s="37">
        <v>36.485199999999999</v>
      </c>
      <c r="F54" s="47" t="str">
        <f>IF(AND(RTO__39[[#This Row],[Month]]&gt;4,RTO__39[[#This Row],[Month]]&lt;9,RTO__39[[#This Row],[Day of Week]]&lt;=5,RTO__39[[#This Row],[Hour]]&gt;=15,RTO__39[[#This Row],[Hour]]&lt;=18),"ON","OFF")</f>
        <v>OFF</v>
      </c>
      <c r="G54"/>
      <c r="H54"/>
      <c r="I54"/>
    </row>
    <row r="55" spans="1:9" x14ac:dyDescent="0.25">
      <c r="A55" s="29">
        <v>45990</v>
      </c>
      <c r="B55" s="47">
        <v>11</v>
      </c>
      <c r="C55" s="47">
        <v>6</v>
      </c>
      <c r="D55" s="47">
        <v>5</v>
      </c>
      <c r="E55" s="37">
        <v>34.4437</v>
      </c>
      <c r="F55" s="47" t="str">
        <f>IF(AND(RTO__39[[#This Row],[Month]]&gt;4,RTO__39[[#This Row],[Month]]&lt;9,RTO__39[[#This Row],[Day of Week]]&lt;=5,RTO__39[[#This Row],[Hour]]&gt;=15,RTO__39[[#This Row],[Hour]]&lt;=18),"ON","OFF")</f>
        <v>OFF</v>
      </c>
      <c r="G55"/>
      <c r="H55"/>
      <c r="I55"/>
    </row>
    <row r="56" spans="1:9" x14ac:dyDescent="0.25">
      <c r="A56" s="29">
        <v>45990</v>
      </c>
      <c r="B56" s="47">
        <v>11</v>
      </c>
      <c r="C56" s="47">
        <v>6</v>
      </c>
      <c r="D56" s="47">
        <v>6</v>
      </c>
      <c r="E56" s="37">
        <v>36.096800000000002</v>
      </c>
      <c r="F56" s="47" t="str">
        <f>IF(AND(RTO__39[[#This Row],[Month]]&gt;4,RTO__39[[#This Row],[Month]]&lt;9,RTO__39[[#This Row],[Day of Week]]&lt;=5,RTO__39[[#This Row],[Hour]]&gt;=15,RTO__39[[#This Row],[Hour]]&lt;=18),"ON","OFF")</f>
        <v>OFF</v>
      </c>
      <c r="G56"/>
      <c r="H56"/>
      <c r="I56"/>
    </row>
    <row r="57" spans="1:9" x14ac:dyDescent="0.25">
      <c r="A57" s="29">
        <v>45990</v>
      </c>
      <c r="B57" s="47">
        <v>11</v>
      </c>
      <c r="C57" s="47">
        <v>6</v>
      </c>
      <c r="D57" s="47">
        <v>7</v>
      </c>
      <c r="E57" s="37">
        <v>23.498899999999999</v>
      </c>
      <c r="F57" s="47" t="str">
        <f>IF(AND(RTO__39[[#This Row],[Month]]&gt;4,RTO__39[[#This Row],[Month]]&lt;9,RTO__39[[#This Row],[Day of Week]]&lt;=5,RTO__39[[#This Row],[Hour]]&gt;=15,RTO__39[[#This Row],[Hour]]&lt;=18),"ON","OFF")</f>
        <v>OFF</v>
      </c>
      <c r="G57"/>
      <c r="H57"/>
      <c r="I57"/>
    </row>
    <row r="58" spans="1:9" x14ac:dyDescent="0.25">
      <c r="A58" s="29">
        <v>45990</v>
      </c>
      <c r="B58" s="47">
        <v>11</v>
      </c>
      <c r="C58" s="47">
        <v>6</v>
      </c>
      <c r="D58" s="47">
        <v>8</v>
      </c>
      <c r="E58" s="37">
        <v>26.3596</v>
      </c>
      <c r="F58" s="47" t="str">
        <f>IF(AND(RTO__39[[#This Row],[Month]]&gt;4,RTO__39[[#This Row],[Month]]&lt;9,RTO__39[[#This Row],[Day of Week]]&lt;=5,RTO__39[[#This Row],[Hour]]&gt;=15,RTO__39[[#This Row],[Hour]]&lt;=18),"ON","OFF")</f>
        <v>OFF</v>
      </c>
      <c r="G58"/>
      <c r="H58"/>
      <c r="I58"/>
    </row>
    <row r="59" spans="1:9" x14ac:dyDescent="0.25">
      <c r="A59" s="29">
        <v>45990</v>
      </c>
      <c r="B59" s="47">
        <v>11</v>
      </c>
      <c r="C59" s="47">
        <v>6</v>
      </c>
      <c r="D59" s="47">
        <v>9</v>
      </c>
      <c r="E59" s="37">
        <v>22.8401</v>
      </c>
      <c r="F59" s="47" t="str">
        <f>IF(AND(RTO__39[[#This Row],[Month]]&gt;4,RTO__39[[#This Row],[Month]]&lt;9,RTO__39[[#This Row],[Day of Week]]&lt;=5,RTO__39[[#This Row],[Hour]]&gt;=15,RTO__39[[#This Row],[Hour]]&lt;=18),"ON","OFF")</f>
        <v>OFF</v>
      </c>
      <c r="G59"/>
      <c r="H59"/>
      <c r="I59"/>
    </row>
    <row r="60" spans="1:9" x14ac:dyDescent="0.25">
      <c r="A60" s="29">
        <v>45990</v>
      </c>
      <c r="B60" s="47">
        <v>11</v>
      </c>
      <c r="C60" s="47">
        <v>6</v>
      </c>
      <c r="D60" s="47">
        <v>10</v>
      </c>
      <c r="E60" s="37">
        <v>23.769500000000001</v>
      </c>
      <c r="F60" s="47" t="str">
        <f>IF(AND(RTO__39[[#This Row],[Month]]&gt;4,RTO__39[[#This Row],[Month]]&lt;9,RTO__39[[#This Row],[Day of Week]]&lt;=5,RTO__39[[#This Row],[Hour]]&gt;=15,RTO__39[[#This Row],[Hour]]&lt;=18),"ON","OFF")</f>
        <v>OFF</v>
      </c>
      <c r="G60"/>
      <c r="H60"/>
      <c r="I60"/>
    </row>
    <row r="61" spans="1:9" x14ac:dyDescent="0.25">
      <c r="A61" s="29">
        <v>45990</v>
      </c>
      <c r="B61" s="47">
        <v>11</v>
      </c>
      <c r="C61" s="47">
        <v>6</v>
      </c>
      <c r="D61" s="47">
        <v>11</v>
      </c>
      <c r="E61" s="37">
        <v>24.5383</v>
      </c>
      <c r="F61" s="47" t="str">
        <f>IF(AND(RTO__39[[#This Row],[Month]]&gt;4,RTO__39[[#This Row],[Month]]&lt;9,RTO__39[[#This Row],[Day of Week]]&lt;=5,RTO__39[[#This Row],[Hour]]&gt;=15,RTO__39[[#This Row],[Hour]]&lt;=18),"ON","OFF")</f>
        <v>OFF</v>
      </c>
      <c r="G61"/>
      <c r="H61"/>
      <c r="I61"/>
    </row>
    <row r="62" spans="1:9" x14ac:dyDescent="0.25">
      <c r="A62" s="29">
        <v>45990</v>
      </c>
      <c r="B62" s="47">
        <v>11</v>
      </c>
      <c r="C62" s="47">
        <v>6</v>
      </c>
      <c r="D62" s="47">
        <v>12</v>
      </c>
      <c r="E62" s="37">
        <v>26.172699999999999</v>
      </c>
      <c r="F62" s="47" t="str">
        <f>IF(AND(RTO__39[[#This Row],[Month]]&gt;4,RTO__39[[#This Row],[Month]]&lt;9,RTO__39[[#This Row],[Day of Week]]&lt;=5,RTO__39[[#This Row],[Hour]]&gt;=15,RTO__39[[#This Row],[Hour]]&lt;=18),"ON","OFF")</f>
        <v>OFF</v>
      </c>
      <c r="G62"/>
      <c r="H62"/>
      <c r="I62"/>
    </row>
    <row r="63" spans="1:9" x14ac:dyDescent="0.25">
      <c r="A63" s="29">
        <v>45990</v>
      </c>
      <c r="B63" s="47">
        <v>11</v>
      </c>
      <c r="C63" s="47">
        <v>6</v>
      </c>
      <c r="D63" s="47">
        <v>13</v>
      </c>
      <c r="E63" s="37">
        <v>27.205500000000001</v>
      </c>
      <c r="F63" s="47" t="str">
        <f>IF(AND(RTO__39[[#This Row],[Month]]&gt;4,RTO__39[[#This Row],[Month]]&lt;9,RTO__39[[#This Row],[Day of Week]]&lt;=5,RTO__39[[#This Row],[Hour]]&gt;=15,RTO__39[[#This Row],[Hour]]&lt;=18),"ON","OFF")</f>
        <v>OFF</v>
      </c>
      <c r="G63"/>
      <c r="H63"/>
      <c r="I63"/>
    </row>
    <row r="64" spans="1:9" x14ac:dyDescent="0.25">
      <c r="A64" s="29">
        <v>45990</v>
      </c>
      <c r="B64" s="47">
        <v>11</v>
      </c>
      <c r="C64" s="47">
        <v>6</v>
      </c>
      <c r="D64" s="47">
        <v>14</v>
      </c>
      <c r="E64" s="37">
        <v>24.138000000000002</v>
      </c>
      <c r="F64" s="47" t="str">
        <f>IF(AND(RTO__39[[#This Row],[Month]]&gt;4,RTO__39[[#This Row],[Month]]&lt;9,RTO__39[[#This Row],[Day of Week]]&lt;=5,RTO__39[[#This Row],[Hour]]&gt;=15,RTO__39[[#This Row],[Hour]]&lt;=18),"ON","OFF")</f>
        <v>OFF</v>
      </c>
      <c r="G64"/>
      <c r="H64"/>
      <c r="I64"/>
    </row>
    <row r="65" spans="1:9" x14ac:dyDescent="0.25">
      <c r="A65" s="29">
        <v>45990</v>
      </c>
      <c r="B65" s="47">
        <v>11</v>
      </c>
      <c r="C65" s="47">
        <v>6</v>
      </c>
      <c r="D65" s="47">
        <v>15</v>
      </c>
      <c r="E65" s="37">
        <v>317.66570000000002</v>
      </c>
      <c r="F65" s="47" t="str">
        <f>IF(AND(RTO__39[[#This Row],[Month]]&gt;4,RTO__39[[#This Row],[Month]]&lt;9,RTO__39[[#This Row],[Day of Week]]&lt;=5,RTO__39[[#This Row],[Hour]]&gt;=15,RTO__39[[#This Row],[Hour]]&lt;=18),"ON","OFF")</f>
        <v>OFF</v>
      </c>
      <c r="G65"/>
      <c r="H65"/>
      <c r="I65"/>
    </row>
    <row r="66" spans="1:9" x14ac:dyDescent="0.25">
      <c r="A66" s="29">
        <v>45990</v>
      </c>
      <c r="B66" s="47">
        <v>11</v>
      </c>
      <c r="C66" s="47">
        <v>6</v>
      </c>
      <c r="D66" s="47">
        <v>16</v>
      </c>
      <c r="E66" s="37">
        <v>32.075099999999999</v>
      </c>
      <c r="F66" s="47" t="str">
        <f>IF(AND(RTO__39[[#This Row],[Month]]&gt;4,RTO__39[[#This Row],[Month]]&lt;9,RTO__39[[#This Row],[Day of Week]]&lt;=5,RTO__39[[#This Row],[Hour]]&gt;=15,RTO__39[[#This Row],[Hour]]&lt;=18),"ON","OFF")</f>
        <v>OFF</v>
      </c>
      <c r="G66"/>
      <c r="H66"/>
      <c r="I66"/>
    </row>
    <row r="67" spans="1:9" x14ac:dyDescent="0.25">
      <c r="A67" s="29">
        <v>45990</v>
      </c>
      <c r="B67" s="47">
        <v>11</v>
      </c>
      <c r="C67" s="47">
        <v>6</v>
      </c>
      <c r="D67" s="47">
        <v>17</v>
      </c>
      <c r="E67" s="37">
        <v>40.328099999999999</v>
      </c>
      <c r="F67" s="47" t="str">
        <f>IF(AND(RTO__39[[#This Row],[Month]]&gt;4,RTO__39[[#This Row],[Month]]&lt;9,RTO__39[[#This Row],[Day of Week]]&lt;=5,RTO__39[[#This Row],[Hour]]&gt;=15,RTO__39[[#This Row],[Hour]]&lt;=18),"ON","OFF")</f>
        <v>OFF</v>
      </c>
      <c r="G67"/>
      <c r="H67"/>
      <c r="I67"/>
    </row>
    <row r="68" spans="1:9" x14ac:dyDescent="0.25">
      <c r="A68" s="29">
        <v>45990</v>
      </c>
      <c r="B68" s="47">
        <v>11</v>
      </c>
      <c r="C68" s="47">
        <v>6</v>
      </c>
      <c r="D68" s="47">
        <v>18</v>
      </c>
      <c r="E68" s="37">
        <v>44.199300000000001</v>
      </c>
      <c r="F68" s="47" t="str">
        <f>IF(AND(RTO__39[[#This Row],[Month]]&gt;4,RTO__39[[#This Row],[Month]]&lt;9,RTO__39[[#This Row],[Day of Week]]&lt;=5,RTO__39[[#This Row],[Hour]]&gt;=15,RTO__39[[#This Row],[Hour]]&lt;=18),"ON","OFF")</f>
        <v>OFF</v>
      </c>
      <c r="G68"/>
      <c r="H68"/>
      <c r="I68"/>
    </row>
    <row r="69" spans="1:9" x14ac:dyDescent="0.25">
      <c r="A69" s="29">
        <v>45990</v>
      </c>
      <c r="B69" s="47">
        <v>11</v>
      </c>
      <c r="C69" s="47">
        <v>6</v>
      </c>
      <c r="D69" s="47">
        <v>19</v>
      </c>
      <c r="E69" s="37">
        <v>47.37</v>
      </c>
      <c r="F69" s="47" t="str">
        <f>IF(AND(RTO__39[[#This Row],[Month]]&gt;4,RTO__39[[#This Row],[Month]]&lt;9,RTO__39[[#This Row],[Day of Week]]&lt;=5,RTO__39[[#This Row],[Hour]]&gt;=15,RTO__39[[#This Row],[Hour]]&lt;=18),"ON","OFF")</f>
        <v>OFF</v>
      </c>
      <c r="G69"/>
      <c r="H69"/>
      <c r="I69"/>
    </row>
    <row r="70" spans="1:9" x14ac:dyDescent="0.25">
      <c r="A70" s="29">
        <v>45990</v>
      </c>
      <c r="B70" s="47">
        <v>11</v>
      </c>
      <c r="C70" s="47">
        <v>6</v>
      </c>
      <c r="D70" s="47">
        <v>20</v>
      </c>
      <c r="E70" s="37">
        <v>52.554099999999998</v>
      </c>
      <c r="F70" s="47" t="str">
        <f>IF(AND(RTO__39[[#This Row],[Month]]&gt;4,RTO__39[[#This Row],[Month]]&lt;9,RTO__39[[#This Row],[Day of Week]]&lt;=5,RTO__39[[#This Row],[Hour]]&gt;=15,RTO__39[[#This Row],[Hour]]&lt;=18),"ON","OFF")</f>
        <v>OFF</v>
      </c>
      <c r="G70"/>
      <c r="H70"/>
      <c r="I70"/>
    </row>
    <row r="71" spans="1:9" x14ac:dyDescent="0.25">
      <c r="A71" s="29">
        <v>45990</v>
      </c>
      <c r="B71" s="47">
        <v>11</v>
      </c>
      <c r="C71" s="47">
        <v>6</v>
      </c>
      <c r="D71" s="47">
        <v>21</v>
      </c>
      <c r="E71" s="37">
        <v>56.444000000000003</v>
      </c>
      <c r="F71" s="47" t="str">
        <f>IF(AND(RTO__39[[#This Row],[Month]]&gt;4,RTO__39[[#This Row],[Month]]&lt;9,RTO__39[[#This Row],[Day of Week]]&lt;=5,RTO__39[[#This Row],[Hour]]&gt;=15,RTO__39[[#This Row],[Hour]]&lt;=18),"ON","OFF")</f>
        <v>OFF</v>
      </c>
      <c r="G71"/>
      <c r="H71"/>
      <c r="I71"/>
    </row>
    <row r="72" spans="1:9" x14ac:dyDescent="0.25">
      <c r="A72" s="29">
        <v>45990</v>
      </c>
      <c r="B72" s="47">
        <v>11</v>
      </c>
      <c r="C72" s="47">
        <v>6</v>
      </c>
      <c r="D72" s="47">
        <v>22</v>
      </c>
      <c r="E72" s="37">
        <v>56.386800000000001</v>
      </c>
      <c r="F72" s="47" t="str">
        <f>IF(AND(RTO__39[[#This Row],[Month]]&gt;4,RTO__39[[#This Row],[Month]]&lt;9,RTO__39[[#This Row],[Day of Week]]&lt;=5,RTO__39[[#This Row],[Hour]]&gt;=15,RTO__39[[#This Row],[Hour]]&lt;=18),"ON","OFF")</f>
        <v>OFF</v>
      </c>
      <c r="G72"/>
      <c r="H72"/>
      <c r="I72"/>
    </row>
    <row r="73" spans="1:9" x14ac:dyDescent="0.25">
      <c r="A73" s="29">
        <v>45990</v>
      </c>
      <c r="B73" s="47">
        <v>11</v>
      </c>
      <c r="C73" s="47">
        <v>6</v>
      </c>
      <c r="D73" s="47">
        <v>23</v>
      </c>
      <c r="E73" s="37">
        <v>58.951799999999999</v>
      </c>
      <c r="F73" s="47" t="str">
        <f>IF(AND(RTO__39[[#This Row],[Month]]&gt;4,RTO__39[[#This Row],[Month]]&lt;9,RTO__39[[#This Row],[Day of Week]]&lt;=5,RTO__39[[#This Row],[Hour]]&gt;=15,RTO__39[[#This Row],[Hour]]&lt;=18),"ON","OFF")</f>
        <v>OFF</v>
      </c>
      <c r="G73"/>
      <c r="H73"/>
      <c r="I73"/>
    </row>
    <row r="74" spans="1:9" x14ac:dyDescent="0.25">
      <c r="A74" s="29">
        <v>45990</v>
      </c>
      <c r="B74" s="47">
        <v>11</v>
      </c>
      <c r="C74" s="47">
        <v>6</v>
      </c>
      <c r="D74" s="47">
        <v>24</v>
      </c>
      <c r="E74" s="37">
        <v>62.772799999999997</v>
      </c>
      <c r="F74" s="47" t="str">
        <f>IF(AND(RTO__39[[#This Row],[Month]]&gt;4,RTO__39[[#This Row],[Month]]&lt;9,RTO__39[[#This Row],[Day of Week]]&lt;=5,RTO__39[[#This Row],[Hour]]&gt;=15,RTO__39[[#This Row],[Hour]]&lt;=18),"ON","OFF")</f>
        <v>OFF</v>
      </c>
      <c r="G74"/>
      <c r="H74"/>
      <c r="I74"/>
    </row>
    <row r="75" spans="1:9" x14ac:dyDescent="0.25">
      <c r="A75" s="29">
        <v>45991</v>
      </c>
      <c r="B75" s="47">
        <v>11</v>
      </c>
      <c r="C75" s="47">
        <v>7</v>
      </c>
      <c r="D75" s="47">
        <v>1</v>
      </c>
      <c r="E75" s="37">
        <v>51.597799999999999</v>
      </c>
      <c r="F75" s="47" t="str">
        <f>IF(AND(RTO__39[[#This Row],[Month]]&gt;4,RTO__39[[#This Row],[Month]]&lt;9,RTO__39[[#This Row],[Day of Week]]&lt;=5,RTO__39[[#This Row],[Hour]]&gt;=15,RTO__39[[#This Row],[Hour]]&lt;=18),"ON","OFF")</f>
        <v>OFF</v>
      </c>
      <c r="G75"/>
      <c r="H75"/>
      <c r="I75"/>
    </row>
    <row r="76" spans="1:9" x14ac:dyDescent="0.25">
      <c r="A76" s="29">
        <v>45991</v>
      </c>
      <c r="B76" s="47">
        <v>11</v>
      </c>
      <c r="C76" s="47">
        <v>7</v>
      </c>
      <c r="D76" s="47">
        <v>2</v>
      </c>
      <c r="E76" s="37">
        <v>57.736199999999997</v>
      </c>
      <c r="F76" s="47" t="str">
        <f>IF(AND(RTO__39[[#This Row],[Month]]&gt;4,RTO__39[[#This Row],[Month]]&lt;9,RTO__39[[#This Row],[Day of Week]]&lt;=5,RTO__39[[#This Row],[Hour]]&gt;=15,RTO__39[[#This Row],[Hour]]&lt;=18),"ON","OFF")</f>
        <v>OFF</v>
      </c>
      <c r="G76"/>
      <c r="H76"/>
      <c r="I76"/>
    </row>
    <row r="77" spans="1:9" x14ac:dyDescent="0.25">
      <c r="A77" s="29">
        <v>45991</v>
      </c>
      <c r="B77" s="47">
        <v>11</v>
      </c>
      <c r="C77" s="47">
        <v>7</v>
      </c>
      <c r="D77" s="47">
        <v>3</v>
      </c>
      <c r="E77" s="37">
        <v>61.687800000000003</v>
      </c>
      <c r="F77" s="47" t="str">
        <f>IF(AND(RTO__39[[#This Row],[Month]]&gt;4,RTO__39[[#This Row],[Month]]&lt;9,RTO__39[[#This Row],[Day of Week]]&lt;=5,RTO__39[[#This Row],[Hour]]&gt;=15,RTO__39[[#This Row],[Hour]]&lt;=18),"ON","OFF")</f>
        <v>OFF</v>
      </c>
      <c r="G77"/>
      <c r="H77"/>
      <c r="I77"/>
    </row>
    <row r="78" spans="1:9" x14ac:dyDescent="0.25">
      <c r="A78" s="29">
        <v>45991</v>
      </c>
      <c r="B78" s="47">
        <v>11</v>
      </c>
      <c r="C78" s="47">
        <v>7</v>
      </c>
      <c r="D78" s="47">
        <v>4</v>
      </c>
      <c r="E78" s="37">
        <v>58.439599999999999</v>
      </c>
      <c r="F78" s="47" t="str">
        <f>IF(AND(RTO__39[[#This Row],[Month]]&gt;4,RTO__39[[#This Row],[Month]]&lt;9,RTO__39[[#This Row],[Day of Week]]&lt;=5,RTO__39[[#This Row],[Hour]]&gt;=15,RTO__39[[#This Row],[Hour]]&lt;=18),"ON","OFF")</f>
        <v>OFF</v>
      </c>
      <c r="G78"/>
      <c r="H78"/>
      <c r="I78"/>
    </row>
    <row r="79" spans="1:9" x14ac:dyDescent="0.25">
      <c r="A79" s="29">
        <v>45991</v>
      </c>
      <c r="B79" s="47">
        <v>11</v>
      </c>
      <c r="C79" s="47">
        <v>7</v>
      </c>
      <c r="D79" s="47">
        <v>5</v>
      </c>
      <c r="E79" s="37">
        <v>56.801099999999998</v>
      </c>
      <c r="F79" s="47" t="str">
        <f>IF(AND(RTO__39[[#This Row],[Month]]&gt;4,RTO__39[[#This Row],[Month]]&lt;9,RTO__39[[#This Row],[Day of Week]]&lt;=5,RTO__39[[#This Row],[Hour]]&gt;=15,RTO__39[[#This Row],[Hour]]&lt;=18),"ON","OFF")</f>
        <v>OFF</v>
      </c>
      <c r="G79"/>
      <c r="H79"/>
      <c r="I79"/>
    </row>
    <row r="80" spans="1:9" x14ac:dyDescent="0.25">
      <c r="A80" s="29">
        <v>45991</v>
      </c>
      <c r="B80" s="47">
        <v>11</v>
      </c>
      <c r="C80" s="47">
        <v>7</v>
      </c>
      <c r="D80" s="47">
        <v>6</v>
      </c>
      <c r="E80" s="37">
        <v>60.095799999999997</v>
      </c>
      <c r="F80" s="47" t="str">
        <f>IF(AND(RTO__39[[#This Row],[Month]]&gt;4,RTO__39[[#This Row],[Month]]&lt;9,RTO__39[[#This Row],[Day of Week]]&lt;=5,RTO__39[[#This Row],[Hour]]&gt;=15,RTO__39[[#This Row],[Hour]]&lt;=18),"ON","OFF")</f>
        <v>OFF</v>
      </c>
      <c r="G80"/>
      <c r="H80"/>
      <c r="I80"/>
    </row>
    <row r="81" spans="1:9" x14ac:dyDescent="0.25">
      <c r="A81" s="29">
        <v>45991</v>
      </c>
      <c r="B81" s="47">
        <v>11</v>
      </c>
      <c r="C81" s="47">
        <v>7</v>
      </c>
      <c r="D81" s="47">
        <v>7</v>
      </c>
      <c r="E81" s="37">
        <v>54.775100000000002</v>
      </c>
      <c r="F81" s="47" t="str">
        <f>IF(AND(RTO__39[[#This Row],[Month]]&gt;4,RTO__39[[#This Row],[Month]]&lt;9,RTO__39[[#This Row],[Day of Week]]&lt;=5,RTO__39[[#This Row],[Hour]]&gt;=15,RTO__39[[#This Row],[Hour]]&lt;=18),"ON","OFF")</f>
        <v>OFF</v>
      </c>
      <c r="G81"/>
      <c r="H81"/>
      <c r="I81"/>
    </row>
    <row r="82" spans="1:9" x14ac:dyDescent="0.25">
      <c r="A82" s="29">
        <v>45991</v>
      </c>
      <c r="B82" s="47">
        <v>11</v>
      </c>
      <c r="C82" s="47">
        <v>7</v>
      </c>
      <c r="D82" s="47">
        <v>8</v>
      </c>
      <c r="E82" s="37">
        <v>41.036799999999999</v>
      </c>
      <c r="F82" s="47" t="str">
        <f>IF(AND(RTO__39[[#This Row],[Month]]&gt;4,RTO__39[[#This Row],[Month]]&lt;9,RTO__39[[#This Row],[Day of Week]]&lt;=5,RTO__39[[#This Row],[Hour]]&gt;=15,RTO__39[[#This Row],[Hour]]&lt;=18),"ON","OFF")</f>
        <v>OFF</v>
      </c>
      <c r="G82"/>
      <c r="H82"/>
      <c r="I82"/>
    </row>
    <row r="83" spans="1:9" x14ac:dyDescent="0.25">
      <c r="A83" s="29">
        <v>45991</v>
      </c>
      <c r="B83" s="47">
        <v>11</v>
      </c>
      <c r="C83" s="47">
        <v>7</v>
      </c>
      <c r="D83" s="47">
        <v>9</v>
      </c>
      <c r="E83" s="37">
        <v>26.150099999999998</v>
      </c>
      <c r="F83" s="47" t="str">
        <f>IF(AND(RTO__39[[#This Row],[Month]]&gt;4,RTO__39[[#This Row],[Month]]&lt;9,RTO__39[[#This Row],[Day of Week]]&lt;=5,RTO__39[[#This Row],[Hour]]&gt;=15,RTO__39[[#This Row],[Hour]]&lt;=18),"ON","OFF")</f>
        <v>OFF</v>
      </c>
      <c r="G83"/>
      <c r="H83"/>
      <c r="I83"/>
    </row>
    <row r="84" spans="1:9" x14ac:dyDescent="0.25">
      <c r="A84" s="29">
        <v>45991</v>
      </c>
      <c r="B84" s="47">
        <v>11</v>
      </c>
      <c r="C84" s="47">
        <v>7</v>
      </c>
      <c r="D84" s="47">
        <v>10</v>
      </c>
      <c r="E84" s="37">
        <v>26.544699999999999</v>
      </c>
      <c r="F84" s="47" t="str">
        <f>IF(AND(RTO__39[[#This Row],[Month]]&gt;4,RTO__39[[#This Row],[Month]]&lt;9,RTO__39[[#This Row],[Day of Week]]&lt;=5,RTO__39[[#This Row],[Hour]]&gt;=15,RTO__39[[#This Row],[Hour]]&lt;=18),"ON","OFF")</f>
        <v>OFF</v>
      </c>
      <c r="G84"/>
      <c r="H84"/>
      <c r="I84"/>
    </row>
    <row r="85" spans="1:9" x14ac:dyDescent="0.25">
      <c r="A85" s="29">
        <v>45991</v>
      </c>
      <c r="B85" s="47">
        <v>11</v>
      </c>
      <c r="C85" s="47">
        <v>7</v>
      </c>
      <c r="D85" s="47">
        <v>11</v>
      </c>
      <c r="E85" s="37">
        <v>27.8538</v>
      </c>
      <c r="F85" s="47" t="str">
        <f>IF(AND(RTO__39[[#This Row],[Month]]&gt;4,RTO__39[[#This Row],[Month]]&lt;9,RTO__39[[#This Row],[Day of Week]]&lt;=5,RTO__39[[#This Row],[Hour]]&gt;=15,RTO__39[[#This Row],[Hour]]&lt;=18),"ON","OFF")</f>
        <v>OFF</v>
      </c>
      <c r="G85"/>
      <c r="H85"/>
      <c r="I85"/>
    </row>
    <row r="86" spans="1:9" x14ac:dyDescent="0.25">
      <c r="A86" s="29">
        <v>45991</v>
      </c>
      <c r="B86" s="47">
        <v>11</v>
      </c>
      <c r="C86" s="47">
        <v>7</v>
      </c>
      <c r="D86" s="47">
        <v>12</v>
      </c>
      <c r="E86" s="37">
        <v>26.954000000000001</v>
      </c>
      <c r="F86" s="47" t="str">
        <f>IF(AND(RTO__39[[#This Row],[Month]]&gt;4,RTO__39[[#This Row],[Month]]&lt;9,RTO__39[[#This Row],[Day of Week]]&lt;=5,RTO__39[[#This Row],[Hour]]&gt;=15,RTO__39[[#This Row],[Hour]]&lt;=18),"ON","OFF")</f>
        <v>OFF</v>
      </c>
      <c r="G86"/>
      <c r="H86"/>
      <c r="I86"/>
    </row>
    <row r="87" spans="1:9" x14ac:dyDescent="0.25">
      <c r="A87" s="29">
        <v>45991</v>
      </c>
      <c r="B87" s="47">
        <v>11</v>
      </c>
      <c r="C87" s="47">
        <v>7</v>
      </c>
      <c r="D87" s="47">
        <v>13</v>
      </c>
      <c r="E87" s="37">
        <v>26.899100000000001</v>
      </c>
      <c r="F87" s="47" t="str">
        <f>IF(AND(RTO__39[[#This Row],[Month]]&gt;4,RTO__39[[#This Row],[Month]]&lt;9,RTO__39[[#This Row],[Day of Week]]&lt;=5,RTO__39[[#This Row],[Hour]]&gt;=15,RTO__39[[#This Row],[Hour]]&lt;=18),"ON","OFF")</f>
        <v>OFF</v>
      </c>
      <c r="G87"/>
      <c r="H87"/>
      <c r="I87"/>
    </row>
    <row r="88" spans="1:9" x14ac:dyDescent="0.25">
      <c r="A88" s="29">
        <v>45991</v>
      </c>
      <c r="B88" s="47">
        <v>11</v>
      </c>
      <c r="C88" s="47">
        <v>7</v>
      </c>
      <c r="D88" s="47">
        <v>14</v>
      </c>
      <c r="E88" s="37">
        <v>28.623999999999999</v>
      </c>
      <c r="F88" s="47" t="str">
        <f>IF(AND(RTO__39[[#This Row],[Month]]&gt;4,RTO__39[[#This Row],[Month]]&lt;9,RTO__39[[#This Row],[Day of Week]]&lt;=5,RTO__39[[#This Row],[Hour]]&gt;=15,RTO__39[[#This Row],[Hour]]&lt;=18),"ON","OFF")</f>
        <v>OFF</v>
      </c>
      <c r="G88"/>
      <c r="H88"/>
      <c r="I88"/>
    </row>
    <row r="89" spans="1:9" x14ac:dyDescent="0.25">
      <c r="A89" s="29">
        <v>45991</v>
      </c>
      <c r="B89" s="47">
        <v>11</v>
      </c>
      <c r="C89" s="47">
        <v>7</v>
      </c>
      <c r="D89" s="47">
        <v>15</v>
      </c>
      <c r="E89" s="37">
        <v>39.992600000000003</v>
      </c>
      <c r="F89" s="47" t="str">
        <f>IF(AND(RTO__39[[#This Row],[Month]]&gt;4,RTO__39[[#This Row],[Month]]&lt;9,RTO__39[[#This Row],[Day of Week]]&lt;=5,RTO__39[[#This Row],[Hour]]&gt;=15,RTO__39[[#This Row],[Hour]]&lt;=18),"ON","OFF")</f>
        <v>OFF</v>
      </c>
      <c r="G89"/>
      <c r="H89"/>
      <c r="I89"/>
    </row>
    <row r="90" spans="1:9" x14ac:dyDescent="0.25">
      <c r="A90" s="29">
        <v>45991</v>
      </c>
      <c r="B90" s="47">
        <v>11</v>
      </c>
      <c r="C90" s="47">
        <v>7</v>
      </c>
      <c r="D90" s="47">
        <v>16</v>
      </c>
      <c r="E90" s="37">
        <v>57.287399999999998</v>
      </c>
      <c r="F90" s="47" t="str">
        <f>IF(AND(RTO__39[[#This Row],[Month]]&gt;4,RTO__39[[#This Row],[Month]]&lt;9,RTO__39[[#This Row],[Day of Week]]&lt;=5,RTO__39[[#This Row],[Hour]]&gt;=15,RTO__39[[#This Row],[Hour]]&lt;=18),"ON","OFF")</f>
        <v>OFF</v>
      </c>
      <c r="G90"/>
      <c r="H90"/>
      <c r="I90"/>
    </row>
    <row r="91" spans="1:9" x14ac:dyDescent="0.25">
      <c r="A91" s="29">
        <v>45991</v>
      </c>
      <c r="B91" s="47">
        <v>11</v>
      </c>
      <c r="C91" s="47">
        <v>7</v>
      </c>
      <c r="D91" s="47">
        <v>17</v>
      </c>
      <c r="E91" s="37">
        <v>68.545400000000001</v>
      </c>
      <c r="F91" s="47" t="str">
        <f>IF(AND(RTO__39[[#This Row],[Month]]&gt;4,RTO__39[[#This Row],[Month]]&lt;9,RTO__39[[#This Row],[Day of Week]]&lt;=5,RTO__39[[#This Row],[Hour]]&gt;=15,RTO__39[[#This Row],[Hour]]&lt;=18),"ON","OFF")</f>
        <v>OFF</v>
      </c>
      <c r="G91"/>
      <c r="H91"/>
      <c r="I91"/>
    </row>
    <row r="92" spans="1:9" x14ac:dyDescent="0.25">
      <c r="A92" s="29">
        <v>45991</v>
      </c>
      <c r="B92" s="47">
        <v>11</v>
      </c>
      <c r="C92" s="47">
        <v>7</v>
      </c>
      <c r="D92" s="47">
        <v>18</v>
      </c>
      <c r="E92" s="37">
        <v>73.177400000000006</v>
      </c>
      <c r="F92" s="47" t="str">
        <f>IF(AND(RTO__39[[#This Row],[Month]]&gt;4,RTO__39[[#This Row],[Month]]&lt;9,RTO__39[[#This Row],[Day of Week]]&lt;=5,RTO__39[[#This Row],[Hour]]&gt;=15,RTO__39[[#This Row],[Hour]]&lt;=18),"ON","OFF")</f>
        <v>OFF</v>
      </c>
      <c r="G92"/>
      <c r="H92"/>
      <c r="I92"/>
    </row>
    <row r="93" spans="1:9" x14ac:dyDescent="0.25">
      <c r="A93" s="29">
        <v>45991</v>
      </c>
      <c r="B93" s="47">
        <v>11</v>
      </c>
      <c r="C93" s="47">
        <v>7</v>
      </c>
      <c r="D93" s="47">
        <v>19</v>
      </c>
      <c r="E93" s="37">
        <v>73.667599999999993</v>
      </c>
      <c r="F93" s="47" t="str">
        <f>IF(AND(RTO__39[[#This Row],[Month]]&gt;4,RTO__39[[#This Row],[Month]]&lt;9,RTO__39[[#This Row],[Day of Week]]&lt;=5,RTO__39[[#This Row],[Hour]]&gt;=15,RTO__39[[#This Row],[Hour]]&lt;=18),"ON","OFF")</f>
        <v>OFF</v>
      </c>
      <c r="G93"/>
      <c r="H93"/>
      <c r="I93"/>
    </row>
    <row r="94" spans="1:9" x14ac:dyDescent="0.25">
      <c r="A94" s="29">
        <v>45991</v>
      </c>
      <c r="B94" s="47">
        <v>11</v>
      </c>
      <c r="C94" s="47">
        <v>7</v>
      </c>
      <c r="D94" s="47">
        <v>20</v>
      </c>
      <c r="E94" s="37">
        <v>94.441599999999994</v>
      </c>
      <c r="F94" s="47" t="str">
        <f>IF(AND(RTO__39[[#This Row],[Month]]&gt;4,RTO__39[[#This Row],[Month]]&lt;9,RTO__39[[#This Row],[Day of Week]]&lt;=5,RTO__39[[#This Row],[Hour]]&gt;=15,RTO__39[[#This Row],[Hour]]&lt;=18),"ON","OFF")</f>
        <v>OFF</v>
      </c>
      <c r="G94"/>
      <c r="H94"/>
      <c r="I94"/>
    </row>
    <row r="95" spans="1:9" x14ac:dyDescent="0.25">
      <c r="A95" s="29">
        <v>45991</v>
      </c>
      <c r="B95" s="47">
        <v>11</v>
      </c>
      <c r="C95" s="47">
        <v>7</v>
      </c>
      <c r="D95" s="47">
        <v>21</v>
      </c>
      <c r="E95" s="37">
        <v>72.061099999999996</v>
      </c>
      <c r="F95" s="47" t="str">
        <f>IF(AND(RTO__39[[#This Row],[Month]]&gt;4,RTO__39[[#This Row],[Month]]&lt;9,RTO__39[[#This Row],[Day of Week]]&lt;=5,RTO__39[[#This Row],[Hour]]&gt;=15,RTO__39[[#This Row],[Hour]]&lt;=18),"ON","OFF")</f>
        <v>OFF</v>
      </c>
      <c r="G95"/>
      <c r="H95"/>
      <c r="I95"/>
    </row>
    <row r="96" spans="1:9" x14ac:dyDescent="0.25">
      <c r="A96" s="29">
        <v>45991</v>
      </c>
      <c r="B96" s="47">
        <v>11</v>
      </c>
      <c r="C96" s="47">
        <v>7</v>
      </c>
      <c r="D96" s="47">
        <v>22</v>
      </c>
      <c r="E96" s="37">
        <v>54.422699999999999</v>
      </c>
      <c r="F96" s="47" t="str">
        <f>IF(AND(RTO__39[[#This Row],[Month]]&gt;4,RTO__39[[#This Row],[Month]]&lt;9,RTO__39[[#This Row],[Day of Week]]&lt;=5,RTO__39[[#This Row],[Hour]]&gt;=15,RTO__39[[#This Row],[Hour]]&lt;=18),"ON","OFF")</f>
        <v>OFF</v>
      </c>
      <c r="G96"/>
      <c r="H96"/>
      <c r="I96"/>
    </row>
    <row r="97" spans="1:9" x14ac:dyDescent="0.25">
      <c r="A97" s="29">
        <v>45991</v>
      </c>
      <c r="B97" s="47">
        <v>11</v>
      </c>
      <c r="C97" s="47">
        <v>7</v>
      </c>
      <c r="D97" s="47">
        <v>23</v>
      </c>
      <c r="E97" s="37">
        <v>53.002499999999998</v>
      </c>
      <c r="F97" s="47" t="str">
        <f>IF(AND(RTO__39[[#This Row],[Month]]&gt;4,RTO__39[[#This Row],[Month]]&lt;9,RTO__39[[#This Row],[Day of Week]]&lt;=5,RTO__39[[#This Row],[Hour]]&gt;=15,RTO__39[[#This Row],[Hour]]&lt;=18),"ON","OFF")</f>
        <v>OFF</v>
      </c>
      <c r="G97"/>
      <c r="H97"/>
      <c r="I97"/>
    </row>
    <row r="98" spans="1:9" x14ac:dyDescent="0.25">
      <c r="A98" s="29">
        <v>45991</v>
      </c>
      <c r="B98" s="47">
        <v>11</v>
      </c>
      <c r="C98" s="47">
        <v>7</v>
      </c>
      <c r="D98" s="47">
        <v>24</v>
      </c>
      <c r="E98" s="37">
        <v>47.0351</v>
      </c>
      <c r="F98" s="47" t="str">
        <f>IF(AND(RTO__39[[#This Row],[Month]]&gt;4,RTO__39[[#This Row],[Month]]&lt;9,RTO__39[[#This Row],[Day of Week]]&lt;=5,RTO__39[[#This Row],[Hour]]&gt;=15,RTO__39[[#This Row],[Hour]]&lt;=18),"ON","OFF")</f>
        <v>OFF</v>
      </c>
      <c r="G98"/>
      <c r="H98"/>
      <c r="I98"/>
    </row>
    <row r="99" spans="1:9" x14ac:dyDescent="0.25">
      <c r="A99" s="29">
        <v>45992</v>
      </c>
      <c r="B99" s="47">
        <v>12</v>
      </c>
      <c r="C99" s="47">
        <v>1</v>
      </c>
      <c r="D99" s="47">
        <v>1</v>
      </c>
      <c r="E99" s="37">
        <v>44.986400000000003</v>
      </c>
      <c r="F99" s="47" t="str">
        <f>IF(AND(RTO__39[[#This Row],[Month]]&gt;4,RTO__39[[#This Row],[Month]]&lt;9,RTO__39[[#This Row],[Day of Week]]&lt;=5,RTO__39[[#This Row],[Hour]]&gt;=15,RTO__39[[#This Row],[Hour]]&lt;=18),"ON","OFF")</f>
        <v>OFF</v>
      </c>
      <c r="G99"/>
      <c r="H99"/>
      <c r="I99"/>
    </row>
    <row r="100" spans="1:9" x14ac:dyDescent="0.25">
      <c r="A100" s="29">
        <v>45992</v>
      </c>
      <c r="B100" s="47">
        <v>12</v>
      </c>
      <c r="C100" s="47">
        <v>1</v>
      </c>
      <c r="D100" s="47">
        <v>2</v>
      </c>
      <c r="E100" s="37">
        <v>40.632599999999996</v>
      </c>
      <c r="F100" s="47" t="str">
        <f>IF(AND(RTO__39[[#This Row],[Month]]&gt;4,RTO__39[[#This Row],[Month]]&lt;9,RTO__39[[#This Row],[Day of Week]]&lt;=5,RTO__39[[#This Row],[Hour]]&gt;=15,RTO__39[[#This Row],[Hour]]&lt;=18),"ON","OFF")</f>
        <v>OFF</v>
      </c>
      <c r="G100"/>
      <c r="H100"/>
      <c r="I100"/>
    </row>
    <row r="101" spans="1:9" x14ac:dyDescent="0.25">
      <c r="A101" s="29">
        <v>45992</v>
      </c>
      <c r="B101" s="47">
        <v>12</v>
      </c>
      <c r="C101" s="47">
        <v>1</v>
      </c>
      <c r="D101" s="47">
        <v>3</v>
      </c>
      <c r="E101" s="37">
        <v>40.228900000000003</v>
      </c>
      <c r="F101" s="47" t="str">
        <f>IF(AND(RTO__39[[#This Row],[Month]]&gt;4,RTO__39[[#This Row],[Month]]&lt;9,RTO__39[[#This Row],[Day of Week]]&lt;=5,RTO__39[[#This Row],[Hour]]&gt;=15,RTO__39[[#This Row],[Hour]]&lt;=18),"ON","OFF")</f>
        <v>OFF</v>
      </c>
      <c r="G101"/>
      <c r="H101"/>
      <c r="I101"/>
    </row>
    <row r="102" spans="1:9" x14ac:dyDescent="0.25">
      <c r="A102" s="29">
        <v>45992</v>
      </c>
      <c r="B102" s="47">
        <v>12</v>
      </c>
      <c r="C102" s="47">
        <v>1</v>
      </c>
      <c r="D102" s="47">
        <v>4</v>
      </c>
      <c r="E102" s="37">
        <v>43.236400000000003</v>
      </c>
      <c r="F102" s="47" t="str">
        <f>IF(AND(RTO__39[[#This Row],[Month]]&gt;4,RTO__39[[#This Row],[Month]]&lt;9,RTO__39[[#This Row],[Day of Week]]&lt;=5,RTO__39[[#This Row],[Hour]]&gt;=15,RTO__39[[#This Row],[Hour]]&lt;=18),"ON","OFF")</f>
        <v>OFF</v>
      </c>
      <c r="G102"/>
      <c r="H102"/>
      <c r="I102"/>
    </row>
    <row r="103" spans="1:9" x14ac:dyDescent="0.25">
      <c r="A103" s="29">
        <v>45992</v>
      </c>
      <c r="B103" s="47">
        <v>12</v>
      </c>
      <c r="C103" s="47">
        <v>1</v>
      </c>
      <c r="D103" s="47">
        <v>5</v>
      </c>
      <c r="E103" s="37">
        <v>47.022599999999997</v>
      </c>
      <c r="F103" s="47" t="str">
        <f>IF(AND(RTO__39[[#This Row],[Month]]&gt;4,RTO__39[[#This Row],[Month]]&lt;9,RTO__39[[#This Row],[Day of Week]]&lt;=5,RTO__39[[#This Row],[Hour]]&gt;=15,RTO__39[[#This Row],[Hour]]&lt;=18),"ON","OFF")</f>
        <v>OFF</v>
      </c>
      <c r="G103"/>
      <c r="H103"/>
      <c r="I103"/>
    </row>
    <row r="104" spans="1:9" x14ac:dyDescent="0.25">
      <c r="A104" s="29">
        <v>45992</v>
      </c>
      <c r="B104" s="47">
        <v>12</v>
      </c>
      <c r="C104" s="47">
        <v>1</v>
      </c>
      <c r="D104" s="47">
        <v>6</v>
      </c>
      <c r="E104" s="37">
        <v>56.739899999999999</v>
      </c>
      <c r="F104" s="47" t="str">
        <f>IF(AND(RTO__39[[#This Row],[Month]]&gt;4,RTO__39[[#This Row],[Month]]&lt;9,RTO__39[[#This Row],[Day of Week]]&lt;=5,RTO__39[[#This Row],[Hour]]&gt;=15,RTO__39[[#This Row],[Hour]]&lt;=18),"ON","OFF")</f>
        <v>OFF</v>
      </c>
      <c r="G104"/>
      <c r="H104"/>
      <c r="I104"/>
    </row>
    <row r="105" spans="1:9" x14ac:dyDescent="0.25">
      <c r="A105" s="29">
        <v>45992</v>
      </c>
      <c r="B105" s="47">
        <v>12</v>
      </c>
      <c r="C105" s="47">
        <v>1</v>
      </c>
      <c r="D105" s="47">
        <v>7</v>
      </c>
      <c r="E105" s="37">
        <v>67.810199999999995</v>
      </c>
      <c r="F105" s="47" t="str">
        <f>IF(AND(RTO__39[[#This Row],[Month]]&gt;4,RTO__39[[#This Row],[Month]]&lt;9,RTO__39[[#This Row],[Day of Week]]&lt;=5,RTO__39[[#This Row],[Hour]]&gt;=15,RTO__39[[#This Row],[Hour]]&lt;=18),"ON","OFF")</f>
        <v>OFF</v>
      </c>
      <c r="G105"/>
      <c r="H105"/>
      <c r="I105"/>
    </row>
    <row r="106" spans="1:9" x14ac:dyDescent="0.25">
      <c r="A106" s="29">
        <v>45992</v>
      </c>
      <c r="B106" s="47">
        <v>12</v>
      </c>
      <c r="C106" s="47">
        <v>1</v>
      </c>
      <c r="D106" s="47">
        <v>8</v>
      </c>
      <c r="E106" s="37">
        <v>-9.7024000000000008</v>
      </c>
      <c r="F106" s="47" t="str">
        <f>IF(AND(RTO__39[[#This Row],[Month]]&gt;4,RTO__39[[#This Row],[Month]]&lt;9,RTO__39[[#This Row],[Day of Week]]&lt;=5,RTO__39[[#This Row],[Hour]]&gt;=15,RTO__39[[#This Row],[Hour]]&lt;=18),"ON","OFF")</f>
        <v>OFF</v>
      </c>
      <c r="G106"/>
      <c r="H106"/>
      <c r="I106"/>
    </row>
    <row r="107" spans="1:9" x14ac:dyDescent="0.25">
      <c r="A107" s="29">
        <v>45992</v>
      </c>
      <c r="B107" s="47">
        <v>12</v>
      </c>
      <c r="C107" s="47">
        <v>1</v>
      </c>
      <c r="D107" s="47">
        <v>9</v>
      </c>
      <c r="E107" s="37">
        <v>-28.627600000000001</v>
      </c>
      <c r="F107" s="47" t="str">
        <f>IF(AND(RTO__39[[#This Row],[Month]]&gt;4,RTO__39[[#This Row],[Month]]&lt;9,RTO__39[[#This Row],[Day of Week]]&lt;=5,RTO__39[[#This Row],[Hour]]&gt;=15,RTO__39[[#This Row],[Hour]]&lt;=18),"ON","OFF")</f>
        <v>OFF</v>
      </c>
      <c r="G107"/>
      <c r="H107"/>
      <c r="I107"/>
    </row>
    <row r="108" spans="1:9" x14ac:dyDescent="0.25">
      <c r="A108" s="29">
        <v>45992</v>
      </c>
      <c r="B108" s="47">
        <v>12</v>
      </c>
      <c r="C108" s="47">
        <v>1</v>
      </c>
      <c r="D108" s="47">
        <v>10</v>
      </c>
      <c r="E108" s="37">
        <v>-28.127600000000001</v>
      </c>
      <c r="F108" s="47" t="str">
        <f>IF(AND(RTO__39[[#This Row],[Month]]&gt;4,RTO__39[[#This Row],[Month]]&lt;9,RTO__39[[#This Row],[Day of Week]]&lt;=5,RTO__39[[#This Row],[Hour]]&gt;=15,RTO__39[[#This Row],[Hour]]&lt;=18),"ON","OFF")</f>
        <v>OFF</v>
      </c>
      <c r="G108"/>
      <c r="H108"/>
      <c r="I108"/>
    </row>
    <row r="109" spans="1:9" x14ac:dyDescent="0.25">
      <c r="A109" s="29">
        <v>45992</v>
      </c>
      <c r="B109" s="47">
        <v>12</v>
      </c>
      <c r="C109" s="47">
        <v>1</v>
      </c>
      <c r="D109" s="47">
        <v>11</v>
      </c>
      <c r="E109" s="37">
        <v>-20.7333</v>
      </c>
      <c r="F109" s="47" t="str">
        <f>IF(AND(RTO__39[[#This Row],[Month]]&gt;4,RTO__39[[#This Row],[Month]]&lt;9,RTO__39[[#This Row],[Day of Week]]&lt;=5,RTO__39[[#This Row],[Hour]]&gt;=15,RTO__39[[#This Row],[Hour]]&lt;=18),"ON","OFF")</f>
        <v>OFF</v>
      </c>
      <c r="G109"/>
      <c r="H109"/>
      <c r="I109"/>
    </row>
    <row r="110" spans="1:9" x14ac:dyDescent="0.25">
      <c r="A110" s="29">
        <v>45992</v>
      </c>
      <c r="B110" s="47">
        <v>12</v>
      </c>
      <c r="C110" s="47">
        <v>1</v>
      </c>
      <c r="D110" s="47">
        <v>12</v>
      </c>
      <c r="E110" s="37">
        <v>-13.888299999999999</v>
      </c>
      <c r="F110" s="47" t="str">
        <f>IF(AND(RTO__39[[#This Row],[Month]]&gt;4,RTO__39[[#This Row],[Month]]&lt;9,RTO__39[[#This Row],[Day of Week]]&lt;=5,RTO__39[[#This Row],[Hour]]&gt;=15,RTO__39[[#This Row],[Hour]]&lt;=18),"ON","OFF")</f>
        <v>OFF</v>
      </c>
      <c r="G110"/>
      <c r="H110"/>
      <c r="I110"/>
    </row>
    <row r="111" spans="1:9" x14ac:dyDescent="0.25">
      <c r="A111" s="29">
        <v>45992</v>
      </c>
      <c r="B111" s="47">
        <v>12</v>
      </c>
      <c r="C111" s="47">
        <v>1</v>
      </c>
      <c r="D111" s="47">
        <v>13</v>
      </c>
      <c r="E111" s="37">
        <v>-15.803000000000001</v>
      </c>
      <c r="F111" s="47" t="str">
        <f>IF(AND(RTO__39[[#This Row],[Month]]&gt;4,RTO__39[[#This Row],[Month]]&lt;9,RTO__39[[#This Row],[Day of Week]]&lt;=5,RTO__39[[#This Row],[Hour]]&gt;=15,RTO__39[[#This Row],[Hour]]&lt;=18),"ON","OFF")</f>
        <v>OFF</v>
      </c>
      <c r="G111"/>
      <c r="H111"/>
      <c r="I111"/>
    </row>
    <row r="112" spans="1:9" x14ac:dyDescent="0.25">
      <c r="A112" s="29">
        <v>45992</v>
      </c>
      <c r="B112" s="47">
        <v>12</v>
      </c>
      <c r="C112" s="47">
        <v>1</v>
      </c>
      <c r="D112" s="47">
        <v>14</v>
      </c>
      <c r="E112" s="37">
        <v>-20.489699999999999</v>
      </c>
      <c r="F112" s="47" t="str">
        <f>IF(AND(RTO__39[[#This Row],[Month]]&gt;4,RTO__39[[#This Row],[Month]]&lt;9,RTO__39[[#This Row],[Day of Week]]&lt;=5,RTO__39[[#This Row],[Hour]]&gt;=15,RTO__39[[#This Row],[Hour]]&lt;=18),"ON","OFF")</f>
        <v>OFF</v>
      </c>
      <c r="G112"/>
      <c r="H112"/>
      <c r="I112"/>
    </row>
    <row r="113" spans="1:9" x14ac:dyDescent="0.25">
      <c r="A113" s="29">
        <v>45992</v>
      </c>
      <c r="B113" s="47">
        <v>12</v>
      </c>
      <c r="C113" s="47">
        <v>1</v>
      </c>
      <c r="D113" s="47">
        <v>15</v>
      </c>
      <c r="E113" s="37">
        <v>-43.738199999999999</v>
      </c>
      <c r="F113" s="47" t="str">
        <f>IF(AND(RTO__39[[#This Row],[Month]]&gt;4,RTO__39[[#This Row],[Month]]&lt;9,RTO__39[[#This Row],[Day of Week]]&lt;=5,RTO__39[[#This Row],[Hour]]&gt;=15,RTO__39[[#This Row],[Hour]]&lt;=18),"ON","OFF")</f>
        <v>OFF</v>
      </c>
      <c r="G113"/>
      <c r="H113"/>
      <c r="I113"/>
    </row>
    <row r="114" spans="1:9" x14ac:dyDescent="0.25">
      <c r="A114" s="29">
        <v>45992</v>
      </c>
      <c r="B114" s="47">
        <v>12</v>
      </c>
      <c r="C114" s="47">
        <v>1</v>
      </c>
      <c r="D114" s="47">
        <v>16</v>
      </c>
      <c r="E114" s="37">
        <v>25.527899999999999</v>
      </c>
      <c r="F114" s="47" t="str">
        <f>IF(AND(RTO__39[[#This Row],[Month]]&gt;4,RTO__39[[#This Row],[Month]]&lt;9,RTO__39[[#This Row],[Day of Week]]&lt;=5,RTO__39[[#This Row],[Hour]]&gt;=15,RTO__39[[#This Row],[Hour]]&lt;=18),"ON","OFF")</f>
        <v>OFF</v>
      </c>
      <c r="G114"/>
      <c r="H114"/>
      <c r="I114"/>
    </row>
    <row r="115" spans="1:9" x14ac:dyDescent="0.25">
      <c r="A115" s="29">
        <v>45992</v>
      </c>
      <c r="B115" s="47">
        <v>12</v>
      </c>
      <c r="C115" s="47">
        <v>1</v>
      </c>
      <c r="D115" s="47">
        <v>17</v>
      </c>
      <c r="E115" s="37">
        <v>50.086599999999997</v>
      </c>
      <c r="F115" s="47" t="str">
        <f>IF(AND(RTO__39[[#This Row],[Month]]&gt;4,RTO__39[[#This Row],[Month]]&lt;9,RTO__39[[#This Row],[Day of Week]]&lt;=5,RTO__39[[#This Row],[Hour]]&gt;=15,RTO__39[[#This Row],[Hour]]&lt;=18),"ON","OFF")</f>
        <v>OFF</v>
      </c>
      <c r="G115"/>
      <c r="H115"/>
      <c r="I115"/>
    </row>
    <row r="116" spans="1:9" x14ac:dyDescent="0.25">
      <c r="A116" s="29">
        <v>45992</v>
      </c>
      <c r="B116" s="47">
        <v>12</v>
      </c>
      <c r="C116" s="47">
        <v>1</v>
      </c>
      <c r="D116" s="47">
        <v>18</v>
      </c>
      <c r="E116" s="37">
        <v>56.969099999999997</v>
      </c>
      <c r="F116" s="47" t="str">
        <f>IF(AND(RTO__39[[#This Row],[Month]]&gt;4,RTO__39[[#This Row],[Month]]&lt;9,RTO__39[[#This Row],[Day of Week]]&lt;=5,RTO__39[[#This Row],[Hour]]&gt;=15,RTO__39[[#This Row],[Hour]]&lt;=18),"ON","OFF")</f>
        <v>OFF</v>
      </c>
      <c r="G116"/>
      <c r="H116"/>
      <c r="I116"/>
    </row>
    <row r="117" spans="1:9" x14ac:dyDescent="0.25">
      <c r="A117" s="29">
        <v>45992</v>
      </c>
      <c r="B117" s="47">
        <v>12</v>
      </c>
      <c r="C117" s="47">
        <v>1</v>
      </c>
      <c r="D117" s="47">
        <v>19</v>
      </c>
      <c r="E117" s="37">
        <v>54.865900000000003</v>
      </c>
      <c r="F117" s="47" t="str">
        <f>IF(AND(RTO__39[[#This Row],[Month]]&gt;4,RTO__39[[#This Row],[Month]]&lt;9,RTO__39[[#This Row],[Day of Week]]&lt;=5,RTO__39[[#This Row],[Hour]]&gt;=15,RTO__39[[#This Row],[Hour]]&lt;=18),"ON","OFF")</f>
        <v>OFF</v>
      </c>
      <c r="G117"/>
      <c r="H117"/>
      <c r="I117"/>
    </row>
    <row r="118" spans="1:9" x14ac:dyDescent="0.25">
      <c r="A118" s="29">
        <v>45992</v>
      </c>
      <c r="B118" s="47">
        <v>12</v>
      </c>
      <c r="C118" s="47">
        <v>1</v>
      </c>
      <c r="D118" s="47">
        <v>20</v>
      </c>
      <c r="E118" s="37">
        <v>52.832900000000002</v>
      </c>
      <c r="F118" s="47" t="str">
        <f>IF(AND(RTO__39[[#This Row],[Month]]&gt;4,RTO__39[[#This Row],[Month]]&lt;9,RTO__39[[#This Row],[Day of Week]]&lt;=5,RTO__39[[#This Row],[Hour]]&gt;=15,RTO__39[[#This Row],[Hour]]&lt;=18),"ON","OFF")</f>
        <v>OFF</v>
      </c>
      <c r="G118"/>
      <c r="H118"/>
      <c r="I118"/>
    </row>
    <row r="119" spans="1:9" x14ac:dyDescent="0.25">
      <c r="A119" s="29">
        <v>45992</v>
      </c>
      <c r="B119" s="47">
        <v>12</v>
      </c>
      <c r="C119" s="47">
        <v>1</v>
      </c>
      <c r="D119" s="47">
        <v>21</v>
      </c>
      <c r="E119" s="37">
        <v>49.2881</v>
      </c>
      <c r="F119" s="47" t="str">
        <f>IF(AND(RTO__39[[#This Row],[Month]]&gt;4,RTO__39[[#This Row],[Month]]&lt;9,RTO__39[[#This Row],[Day of Week]]&lt;=5,RTO__39[[#This Row],[Hour]]&gt;=15,RTO__39[[#This Row],[Hour]]&lt;=18),"ON","OFF")</f>
        <v>OFF</v>
      </c>
      <c r="G119"/>
      <c r="H119"/>
      <c r="I119"/>
    </row>
    <row r="120" spans="1:9" x14ac:dyDescent="0.25">
      <c r="A120" s="29">
        <v>45992</v>
      </c>
      <c r="B120" s="47">
        <v>12</v>
      </c>
      <c r="C120" s="47">
        <v>1</v>
      </c>
      <c r="D120" s="47">
        <v>22</v>
      </c>
      <c r="E120" s="37">
        <v>43.348199999999999</v>
      </c>
      <c r="F120" s="47" t="str">
        <f>IF(AND(RTO__39[[#This Row],[Month]]&gt;4,RTO__39[[#This Row],[Month]]&lt;9,RTO__39[[#This Row],[Day of Week]]&lt;=5,RTO__39[[#This Row],[Hour]]&gt;=15,RTO__39[[#This Row],[Hour]]&lt;=18),"ON","OFF")</f>
        <v>OFF</v>
      </c>
      <c r="G120"/>
      <c r="H120"/>
      <c r="I120"/>
    </row>
    <row r="121" spans="1:9" x14ac:dyDescent="0.25">
      <c r="A121" s="29">
        <v>45992</v>
      </c>
      <c r="B121" s="47">
        <v>12</v>
      </c>
      <c r="C121" s="47">
        <v>1</v>
      </c>
      <c r="D121" s="47">
        <v>23</v>
      </c>
      <c r="E121" s="37">
        <v>42.244500000000002</v>
      </c>
      <c r="F121" s="47" t="str">
        <f>IF(AND(RTO__39[[#This Row],[Month]]&gt;4,RTO__39[[#This Row],[Month]]&lt;9,RTO__39[[#This Row],[Day of Week]]&lt;=5,RTO__39[[#This Row],[Hour]]&gt;=15,RTO__39[[#This Row],[Hour]]&lt;=18),"ON","OFF")</f>
        <v>OFF</v>
      </c>
      <c r="G121"/>
      <c r="H121"/>
      <c r="I121"/>
    </row>
    <row r="122" spans="1:9" x14ac:dyDescent="0.25">
      <c r="A122" s="29">
        <v>45992</v>
      </c>
      <c r="B122" s="47">
        <v>12</v>
      </c>
      <c r="C122" s="47">
        <v>1</v>
      </c>
      <c r="D122" s="47">
        <v>24</v>
      </c>
      <c r="E122" s="37">
        <v>28.386099999999999</v>
      </c>
      <c r="F122" s="47" t="str">
        <f>IF(AND(RTO__39[[#This Row],[Month]]&gt;4,RTO__39[[#This Row],[Month]]&lt;9,RTO__39[[#This Row],[Day of Week]]&lt;=5,RTO__39[[#This Row],[Hour]]&gt;=15,RTO__39[[#This Row],[Hour]]&lt;=18),"ON","OFF")</f>
        <v>OFF</v>
      </c>
      <c r="G122"/>
      <c r="H122"/>
      <c r="I122"/>
    </row>
    <row r="123" spans="1:9" x14ac:dyDescent="0.25">
      <c r="A123" s="29">
        <v>45993</v>
      </c>
      <c r="B123" s="47">
        <v>12</v>
      </c>
      <c r="C123" s="47">
        <v>2</v>
      </c>
      <c r="D123" s="47">
        <v>1</v>
      </c>
      <c r="E123" s="37">
        <v>13.6815</v>
      </c>
      <c r="F123" s="47" t="str">
        <f>IF(AND(RTO__39[[#This Row],[Month]]&gt;4,RTO__39[[#This Row],[Month]]&lt;9,RTO__39[[#This Row],[Day of Week]]&lt;=5,RTO__39[[#This Row],[Hour]]&gt;=15,RTO__39[[#This Row],[Hour]]&lt;=18),"ON","OFF")</f>
        <v>OFF</v>
      </c>
      <c r="G123"/>
      <c r="H123"/>
      <c r="I123"/>
    </row>
    <row r="124" spans="1:9" x14ac:dyDescent="0.25">
      <c r="A124" s="29">
        <v>45993</v>
      </c>
      <c r="B124" s="47">
        <v>12</v>
      </c>
      <c r="C124" s="47">
        <v>2</v>
      </c>
      <c r="D124" s="47">
        <v>2</v>
      </c>
      <c r="E124" s="37">
        <v>11.5908</v>
      </c>
      <c r="F124" s="47" t="str">
        <f>IF(AND(RTO__39[[#This Row],[Month]]&gt;4,RTO__39[[#This Row],[Month]]&lt;9,RTO__39[[#This Row],[Day of Week]]&lt;=5,RTO__39[[#This Row],[Hour]]&gt;=15,RTO__39[[#This Row],[Hour]]&lt;=18),"ON","OFF")</f>
        <v>OFF</v>
      </c>
      <c r="G124"/>
      <c r="H124"/>
      <c r="I124"/>
    </row>
    <row r="125" spans="1:9" x14ac:dyDescent="0.25">
      <c r="A125" s="29">
        <v>45993</v>
      </c>
      <c r="B125" s="47">
        <v>12</v>
      </c>
      <c r="C125" s="47">
        <v>2</v>
      </c>
      <c r="D125" s="47">
        <v>3</v>
      </c>
      <c r="E125" s="37">
        <v>14.770799999999999</v>
      </c>
      <c r="F125" s="47" t="str">
        <f>IF(AND(RTO__39[[#This Row],[Month]]&gt;4,RTO__39[[#This Row],[Month]]&lt;9,RTO__39[[#This Row],[Day of Week]]&lt;=5,RTO__39[[#This Row],[Hour]]&gt;=15,RTO__39[[#This Row],[Hour]]&lt;=18),"ON","OFF")</f>
        <v>OFF</v>
      </c>
      <c r="G125"/>
      <c r="H125"/>
      <c r="I125"/>
    </row>
    <row r="126" spans="1:9" x14ac:dyDescent="0.25">
      <c r="A126" s="29">
        <v>45993</v>
      </c>
      <c r="B126" s="47">
        <v>12</v>
      </c>
      <c r="C126" s="47">
        <v>2</v>
      </c>
      <c r="D126" s="47">
        <v>4</v>
      </c>
      <c r="E126" s="37">
        <v>14.267899999999999</v>
      </c>
      <c r="F126" s="47" t="str">
        <f>IF(AND(RTO__39[[#This Row],[Month]]&gt;4,RTO__39[[#This Row],[Month]]&lt;9,RTO__39[[#This Row],[Day of Week]]&lt;=5,RTO__39[[#This Row],[Hour]]&gt;=15,RTO__39[[#This Row],[Hour]]&lt;=18),"ON","OFF")</f>
        <v>OFF</v>
      </c>
      <c r="G126"/>
      <c r="H126"/>
      <c r="I126"/>
    </row>
    <row r="127" spans="1:9" x14ac:dyDescent="0.25">
      <c r="A127" s="29">
        <v>45993</v>
      </c>
      <c r="B127" s="47">
        <v>12</v>
      </c>
      <c r="C127" s="47">
        <v>2</v>
      </c>
      <c r="D127" s="47">
        <v>5</v>
      </c>
      <c r="E127" s="37">
        <v>15.7577</v>
      </c>
      <c r="F127" s="47" t="str">
        <f>IF(AND(RTO__39[[#This Row],[Month]]&gt;4,RTO__39[[#This Row],[Month]]&lt;9,RTO__39[[#This Row],[Day of Week]]&lt;=5,RTO__39[[#This Row],[Hour]]&gt;=15,RTO__39[[#This Row],[Hour]]&lt;=18),"ON","OFF")</f>
        <v>OFF</v>
      </c>
      <c r="G127"/>
      <c r="H127"/>
      <c r="I127"/>
    </row>
    <row r="128" spans="1:9" x14ac:dyDescent="0.25">
      <c r="A128" s="29">
        <v>45993</v>
      </c>
      <c r="B128" s="47">
        <v>12</v>
      </c>
      <c r="C128" s="47">
        <v>2</v>
      </c>
      <c r="D128" s="47">
        <v>6</v>
      </c>
      <c r="E128" s="37">
        <v>13.086499999999999</v>
      </c>
      <c r="F128" s="47" t="str">
        <f>IF(AND(RTO__39[[#This Row],[Month]]&gt;4,RTO__39[[#This Row],[Month]]&lt;9,RTO__39[[#This Row],[Day of Week]]&lt;=5,RTO__39[[#This Row],[Hour]]&gt;=15,RTO__39[[#This Row],[Hour]]&lt;=18),"ON","OFF")</f>
        <v>OFF</v>
      </c>
      <c r="G128"/>
      <c r="H128"/>
      <c r="I128"/>
    </row>
    <row r="129" spans="1:9" x14ac:dyDescent="0.25">
      <c r="A129" s="29">
        <v>45993</v>
      </c>
      <c r="B129" s="47">
        <v>12</v>
      </c>
      <c r="C129" s="47">
        <v>2</v>
      </c>
      <c r="D129" s="47">
        <v>7</v>
      </c>
      <c r="E129" s="37">
        <v>74.089100000000002</v>
      </c>
      <c r="F129" s="47" t="str">
        <f>IF(AND(RTO__39[[#This Row],[Month]]&gt;4,RTO__39[[#This Row],[Month]]&lt;9,RTO__39[[#This Row],[Day of Week]]&lt;=5,RTO__39[[#This Row],[Hour]]&gt;=15,RTO__39[[#This Row],[Hour]]&lt;=18),"ON","OFF")</f>
        <v>OFF</v>
      </c>
      <c r="G129"/>
      <c r="H129"/>
      <c r="I129"/>
    </row>
    <row r="130" spans="1:9" x14ac:dyDescent="0.25">
      <c r="A130" s="29">
        <v>45993</v>
      </c>
      <c r="B130" s="47">
        <v>12</v>
      </c>
      <c r="C130" s="47">
        <v>2</v>
      </c>
      <c r="D130" s="47">
        <v>8</v>
      </c>
      <c r="E130" s="37">
        <v>11.974399999999999</v>
      </c>
      <c r="F130" s="47" t="str">
        <f>IF(AND(RTO__39[[#This Row],[Month]]&gt;4,RTO__39[[#This Row],[Month]]&lt;9,RTO__39[[#This Row],[Day of Week]]&lt;=5,RTO__39[[#This Row],[Hour]]&gt;=15,RTO__39[[#This Row],[Hour]]&lt;=18),"ON","OFF")</f>
        <v>OFF</v>
      </c>
      <c r="G130"/>
      <c r="H130"/>
      <c r="I130"/>
    </row>
    <row r="131" spans="1:9" x14ac:dyDescent="0.25">
      <c r="A131" s="29">
        <v>45993</v>
      </c>
      <c r="B131" s="47">
        <v>12</v>
      </c>
      <c r="C131" s="47">
        <v>2</v>
      </c>
      <c r="D131" s="47">
        <v>9</v>
      </c>
      <c r="E131" s="37">
        <v>-117.05249999999999</v>
      </c>
      <c r="F131" s="47" t="str">
        <f>IF(AND(RTO__39[[#This Row],[Month]]&gt;4,RTO__39[[#This Row],[Month]]&lt;9,RTO__39[[#This Row],[Day of Week]]&lt;=5,RTO__39[[#This Row],[Hour]]&gt;=15,RTO__39[[#This Row],[Hour]]&lt;=18),"ON","OFF")</f>
        <v>OFF</v>
      </c>
      <c r="G131"/>
      <c r="H131"/>
      <c r="I131"/>
    </row>
    <row r="132" spans="1:9" x14ac:dyDescent="0.25">
      <c r="A132" s="29">
        <v>45993</v>
      </c>
      <c r="B132" s="47">
        <v>12</v>
      </c>
      <c r="C132" s="47">
        <v>2</v>
      </c>
      <c r="D132" s="47">
        <v>10</v>
      </c>
      <c r="E132" s="37">
        <v>19.4009</v>
      </c>
      <c r="F132" s="47" t="str">
        <f>IF(AND(RTO__39[[#This Row],[Month]]&gt;4,RTO__39[[#This Row],[Month]]&lt;9,RTO__39[[#This Row],[Day of Week]]&lt;=5,RTO__39[[#This Row],[Hour]]&gt;=15,RTO__39[[#This Row],[Hour]]&lt;=18),"ON","OFF")</f>
        <v>OFF</v>
      </c>
      <c r="G132"/>
      <c r="H132"/>
      <c r="I132"/>
    </row>
    <row r="133" spans="1:9" x14ac:dyDescent="0.25">
      <c r="A133" s="29">
        <v>45993</v>
      </c>
      <c r="B133" s="47">
        <v>12</v>
      </c>
      <c r="C133" s="47">
        <v>2</v>
      </c>
      <c r="D133" s="47">
        <v>11</v>
      </c>
      <c r="E133" s="37">
        <v>5.4401999999999999</v>
      </c>
      <c r="F133" s="47" t="str">
        <f>IF(AND(RTO__39[[#This Row],[Month]]&gt;4,RTO__39[[#This Row],[Month]]&lt;9,RTO__39[[#This Row],[Day of Week]]&lt;=5,RTO__39[[#This Row],[Hour]]&gt;=15,RTO__39[[#This Row],[Hour]]&lt;=18),"ON","OFF")</f>
        <v>OFF</v>
      </c>
      <c r="G133"/>
      <c r="H133"/>
      <c r="I133"/>
    </row>
    <row r="134" spans="1:9" x14ac:dyDescent="0.25">
      <c r="A134" s="29">
        <v>45993</v>
      </c>
      <c r="B134" s="47">
        <v>12</v>
      </c>
      <c r="C134" s="47">
        <v>2</v>
      </c>
      <c r="D134" s="47">
        <v>12</v>
      </c>
      <c r="E134" s="37">
        <v>21.1509</v>
      </c>
      <c r="F134" s="47" t="str">
        <f>IF(AND(RTO__39[[#This Row],[Month]]&gt;4,RTO__39[[#This Row],[Month]]&lt;9,RTO__39[[#This Row],[Day of Week]]&lt;=5,RTO__39[[#This Row],[Hour]]&gt;=15,RTO__39[[#This Row],[Hour]]&lt;=18),"ON","OFF")</f>
        <v>OFF</v>
      </c>
      <c r="G134"/>
      <c r="H134"/>
      <c r="I134"/>
    </row>
    <row r="135" spans="1:9" x14ac:dyDescent="0.25">
      <c r="A135" s="29">
        <v>45993</v>
      </c>
      <c r="B135" s="47">
        <v>12</v>
      </c>
      <c r="C135" s="47">
        <v>2</v>
      </c>
      <c r="D135" s="47">
        <v>13</v>
      </c>
      <c r="E135" s="37">
        <v>32.452300000000001</v>
      </c>
      <c r="F135" s="47" t="str">
        <f>IF(AND(RTO__39[[#This Row],[Month]]&gt;4,RTO__39[[#This Row],[Month]]&lt;9,RTO__39[[#This Row],[Day of Week]]&lt;=5,RTO__39[[#This Row],[Hour]]&gt;=15,RTO__39[[#This Row],[Hour]]&lt;=18),"ON","OFF")</f>
        <v>OFF</v>
      </c>
      <c r="G135"/>
      <c r="H135"/>
      <c r="I135"/>
    </row>
    <row r="136" spans="1:9" x14ac:dyDescent="0.25">
      <c r="A136" s="29">
        <v>45993</v>
      </c>
      <c r="B136" s="47">
        <v>12</v>
      </c>
      <c r="C136" s="47">
        <v>2</v>
      </c>
      <c r="D136" s="47">
        <v>14</v>
      </c>
      <c r="E136" s="37">
        <v>35.781399999999998</v>
      </c>
      <c r="F136" s="47" t="str">
        <f>IF(AND(RTO__39[[#This Row],[Month]]&gt;4,RTO__39[[#This Row],[Month]]&lt;9,RTO__39[[#This Row],[Day of Week]]&lt;=5,RTO__39[[#This Row],[Hour]]&gt;=15,RTO__39[[#This Row],[Hour]]&lt;=18),"ON","OFF")</f>
        <v>OFF</v>
      </c>
      <c r="G136"/>
      <c r="H136"/>
      <c r="I136"/>
    </row>
    <row r="137" spans="1:9" x14ac:dyDescent="0.25">
      <c r="A137" s="29">
        <v>45993</v>
      </c>
      <c r="B137" s="47">
        <v>12</v>
      </c>
      <c r="C137" s="47">
        <v>2</v>
      </c>
      <c r="D137" s="47">
        <v>15</v>
      </c>
      <c r="E137" s="37">
        <v>-39.801900000000003</v>
      </c>
      <c r="F137" s="47" t="str">
        <f>IF(AND(RTO__39[[#This Row],[Month]]&gt;4,RTO__39[[#This Row],[Month]]&lt;9,RTO__39[[#This Row],[Day of Week]]&lt;=5,RTO__39[[#This Row],[Hour]]&gt;=15,RTO__39[[#This Row],[Hour]]&lt;=18),"ON","OFF")</f>
        <v>OFF</v>
      </c>
      <c r="G137"/>
      <c r="H137"/>
      <c r="I137"/>
    </row>
    <row r="138" spans="1:9" x14ac:dyDescent="0.25">
      <c r="A138" s="29">
        <v>45993</v>
      </c>
      <c r="B138" s="47">
        <v>12</v>
      </c>
      <c r="C138" s="47">
        <v>2</v>
      </c>
      <c r="D138" s="47">
        <v>16</v>
      </c>
      <c r="E138" s="37">
        <v>22.7836</v>
      </c>
      <c r="F138" s="47" t="str">
        <f>IF(AND(RTO__39[[#This Row],[Month]]&gt;4,RTO__39[[#This Row],[Month]]&lt;9,RTO__39[[#This Row],[Day of Week]]&lt;=5,RTO__39[[#This Row],[Hour]]&gt;=15,RTO__39[[#This Row],[Hour]]&lt;=18),"ON","OFF")</f>
        <v>OFF</v>
      </c>
      <c r="G138"/>
      <c r="H138"/>
      <c r="I138"/>
    </row>
    <row r="139" spans="1:9" x14ac:dyDescent="0.25">
      <c r="A139" s="29">
        <v>45993</v>
      </c>
      <c r="B139" s="47">
        <v>12</v>
      </c>
      <c r="C139" s="47">
        <v>2</v>
      </c>
      <c r="D139" s="47">
        <v>17</v>
      </c>
      <c r="E139" s="37">
        <v>46.281399999999998</v>
      </c>
      <c r="F139" s="47" t="str">
        <f>IF(AND(RTO__39[[#This Row],[Month]]&gt;4,RTO__39[[#This Row],[Month]]&lt;9,RTO__39[[#This Row],[Day of Week]]&lt;=5,RTO__39[[#This Row],[Hour]]&gt;=15,RTO__39[[#This Row],[Hour]]&lt;=18),"ON","OFF")</f>
        <v>OFF</v>
      </c>
      <c r="G139"/>
      <c r="H139"/>
      <c r="I139"/>
    </row>
    <row r="140" spans="1:9" x14ac:dyDescent="0.25">
      <c r="A140" s="29">
        <v>45993</v>
      </c>
      <c r="B140" s="47">
        <v>12</v>
      </c>
      <c r="C140" s="47">
        <v>2</v>
      </c>
      <c r="D140" s="47">
        <v>18</v>
      </c>
      <c r="E140" s="37">
        <v>39.825699999999998</v>
      </c>
      <c r="F140" s="47" t="str">
        <f>IF(AND(RTO__39[[#This Row],[Month]]&gt;4,RTO__39[[#This Row],[Month]]&lt;9,RTO__39[[#This Row],[Day of Week]]&lt;=5,RTO__39[[#This Row],[Hour]]&gt;=15,RTO__39[[#This Row],[Hour]]&lt;=18),"ON","OFF")</f>
        <v>OFF</v>
      </c>
      <c r="G140"/>
      <c r="H140"/>
      <c r="I140"/>
    </row>
    <row r="141" spans="1:9" x14ac:dyDescent="0.25">
      <c r="A141" s="29">
        <v>45993</v>
      </c>
      <c r="B141" s="47">
        <v>12</v>
      </c>
      <c r="C141" s="47">
        <v>2</v>
      </c>
      <c r="D141" s="47">
        <v>19</v>
      </c>
      <c r="E141" s="37">
        <v>41.463500000000003</v>
      </c>
      <c r="F141" s="47" t="str">
        <f>IF(AND(RTO__39[[#This Row],[Month]]&gt;4,RTO__39[[#This Row],[Month]]&lt;9,RTO__39[[#This Row],[Day of Week]]&lt;=5,RTO__39[[#This Row],[Hour]]&gt;=15,RTO__39[[#This Row],[Hour]]&lt;=18),"ON","OFF")</f>
        <v>OFF</v>
      </c>
      <c r="G141"/>
      <c r="H141"/>
      <c r="I141"/>
    </row>
    <row r="142" spans="1:9" x14ac:dyDescent="0.25">
      <c r="A142" s="29">
        <v>45993</v>
      </c>
      <c r="B142" s="47">
        <v>12</v>
      </c>
      <c r="C142" s="47">
        <v>2</v>
      </c>
      <c r="D142" s="47">
        <v>20</v>
      </c>
      <c r="E142" s="37">
        <v>43.336199999999998</v>
      </c>
      <c r="F142" s="47" t="str">
        <f>IF(AND(RTO__39[[#This Row],[Month]]&gt;4,RTO__39[[#This Row],[Month]]&lt;9,RTO__39[[#This Row],[Day of Week]]&lt;=5,RTO__39[[#This Row],[Hour]]&gt;=15,RTO__39[[#This Row],[Hour]]&lt;=18),"ON","OFF")</f>
        <v>OFF</v>
      </c>
      <c r="G142"/>
      <c r="H142"/>
      <c r="I142"/>
    </row>
    <row r="143" spans="1:9" x14ac:dyDescent="0.25">
      <c r="A143" s="29">
        <v>45993</v>
      </c>
      <c r="B143" s="47">
        <v>12</v>
      </c>
      <c r="C143" s="47">
        <v>2</v>
      </c>
      <c r="D143" s="47">
        <v>21</v>
      </c>
      <c r="E143" s="37">
        <v>46.069299999999998</v>
      </c>
      <c r="F143" s="47" t="str">
        <f>IF(AND(RTO__39[[#This Row],[Month]]&gt;4,RTO__39[[#This Row],[Month]]&lt;9,RTO__39[[#This Row],[Day of Week]]&lt;=5,RTO__39[[#This Row],[Hour]]&gt;=15,RTO__39[[#This Row],[Hour]]&lt;=18),"ON","OFF")</f>
        <v>OFF</v>
      </c>
      <c r="G143"/>
      <c r="H143"/>
      <c r="I143"/>
    </row>
    <row r="144" spans="1:9" x14ac:dyDescent="0.25">
      <c r="A144" s="29">
        <v>45993</v>
      </c>
      <c r="B144" s="47">
        <v>12</v>
      </c>
      <c r="C144" s="47">
        <v>2</v>
      </c>
      <c r="D144" s="47">
        <v>22</v>
      </c>
      <c r="E144" s="37">
        <v>50.1434</v>
      </c>
      <c r="F144" s="47" t="str">
        <f>IF(AND(RTO__39[[#This Row],[Month]]&gt;4,RTO__39[[#This Row],[Month]]&lt;9,RTO__39[[#This Row],[Day of Week]]&lt;=5,RTO__39[[#This Row],[Hour]]&gt;=15,RTO__39[[#This Row],[Hour]]&lt;=18),"ON","OFF")</f>
        <v>OFF</v>
      </c>
      <c r="G144"/>
      <c r="H144"/>
      <c r="I144"/>
    </row>
    <row r="145" spans="1:9" x14ac:dyDescent="0.25">
      <c r="A145" s="29">
        <v>45993</v>
      </c>
      <c r="B145" s="47">
        <v>12</v>
      </c>
      <c r="C145" s="47">
        <v>2</v>
      </c>
      <c r="D145" s="47">
        <v>23</v>
      </c>
      <c r="E145" s="37">
        <v>50.0413</v>
      </c>
      <c r="F145" s="47" t="str">
        <f>IF(AND(RTO__39[[#This Row],[Month]]&gt;4,RTO__39[[#This Row],[Month]]&lt;9,RTO__39[[#This Row],[Day of Week]]&lt;=5,RTO__39[[#This Row],[Hour]]&gt;=15,RTO__39[[#This Row],[Hour]]&lt;=18),"ON","OFF")</f>
        <v>OFF</v>
      </c>
      <c r="G145"/>
      <c r="H145"/>
      <c r="I145"/>
    </row>
    <row r="146" spans="1:9" x14ac:dyDescent="0.25">
      <c r="A146" s="29">
        <v>45993</v>
      </c>
      <c r="B146" s="47">
        <v>12</v>
      </c>
      <c r="C146" s="47">
        <v>2</v>
      </c>
      <c r="D146" s="47">
        <v>24</v>
      </c>
      <c r="E146" s="37">
        <v>44.725000000000001</v>
      </c>
      <c r="F146" s="47" t="str">
        <f>IF(AND(RTO__39[[#This Row],[Month]]&gt;4,RTO__39[[#This Row],[Month]]&lt;9,RTO__39[[#This Row],[Day of Week]]&lt;=5,RTO__39[[#This Row],[Hour]]&gt;=15,RTO__39[[#This Row],[Hour]]&lt;=18),"ON","OFF")</f>
        <v>OFF</v>
      </c>
      <c r="G146"/>
      <c r="H146"/>
      <c r="I146"/>
    </row>
    <row r="147" spans="1:9" x14ac:dyDescent="0.25">
      <c r="A147" s="29">
        <v>45994</v>
      </c>
      <c r="B147" s="47">
        <v>12</v>
      </c>
      <c r="C147" s="47">
        <v>3</v>
      </c>
      <c r="D147" s="47">
        <v>1</v>
      </c>
      <c r="E147" s="37">
        <v>39.521900000000002</v>
      </c>
      <c r="F147" s="47" t="str">
        <f>IF(AND(RTO__39[[#This Row],[Month]]&gt;4,RTO__39[[#This Row],[Month]]&lt;9,RTO__39[[#This Row],[Day of Week]]&lt;=5,RTO__39[[#This Row],[Hour]]&gt;=15,RTO__39[[#This Row],[Hour]]&lt;=18),"ON","OFF")</f>
        <v>OFF</v>
      </c>
      <c r="G147"/>
      <c r="H147"/>
      <c r="I147"/>
    </row>
    <row r="148" spans="1:9" x14ac:dyDescent="0.25">
      <c r="A148" s="29">
        <v>45994</v>
      </c>
      <c r="B148" s="47">
        <v>12</v>
      </c>
      <c r="C148" s="47">
        <v>3</v>
      </c>
      <c r="D148" s="47">
        <v>2</v>
      </c>
      <c r="E148" s="37">
        <v>39.976300000000002</v>
      </c>
      <c r="F148" s="47" t="str">
        <f>IF(AND(RTO__39[[#This Row],[Month]]&gt;4,RTO__39[[#This Row],[Month]]&lt;9,RTO__39[[#This Row],[Day of Week]]&lt;=5,RTO__39[[#This Row],[Hour]]&gt;=15,RTO__39[[#This Row],[Hour]]&lt;=18),"ON","OFF")</f>
        <v>OFF</v>
      </c>
      <c r="G148"/>
      <c r="H148"/>
      <c r="I148"/>
    </row>
    <row r="149" spans="1:9" x14ac:dyDescent="0.25">
      <c r="A149" s="29">
        <v>45994</v>
      </c>
      <c r="B149" s="47">
        <v>12</v>
      </c>
      <c r="C149" s="47">
        <v>3</v>
      </c>
      <c r="D149" s="47">
        <v>3</v>
      </c>
      <c r="E149" s="37">
        <v>40.681699999999999</v>
      </c>
      <c r="F149" s="47" t="str">
        <f>IF(AND(RTO__39[[#This Row],[Month]]&gt;4,RTO__39[[#This Row],[Month]]&lt;9,RTO__39[[#This Row],[Day of Week]]&lt;=5,RTO__39[[#This Row],[Hour]]&gt;=15,RTO__39[[#This Row],[Hour]]&lt;=18),"ON","OFF")</f>
        <v>OFF</v>
      </c>
      <c r="G149"/>
      <c r="H149"/>
      <c r="I149"/>
    </row>
    <row r="150" spans="1:9" x14ac:dyDescent="0.25">
      <c r="A150" s="29">
        <v>45994</v>
      </c>
      <c r="B150" s="47">
        <v>12</v>
      </c>
      <c r="C150" s="47">
        <v>3</v>
      </c>
      <c r="D150" s="47">
        <v>4</v>
      </c>
      <c r="E150" s="37">
        <v>41.962299999999999</v>
      </c>
      <c r="F150" s="47" t="str">
        <f>IF(AND(RTO__39[[#This Row],[Month]]&gt;4,RTO__39[[#This Row],[Month]]&lt;9,RTO__39[[#This Row],[Day of Week]]&lt;=5,RTO__39[[#This Row],[Hour]]&gt;=15,RTO__39[[#This Row],[Hour]]&lt;=18),"ON","OFF")</f>
        <v>OFF</v>
      </c>
      <c r="G150"/>
      <c r="H150"/>
      <c r="I150"/>
    </row>
    <row r="151" spans="1:9" x14ac:dyDescent="0.25">
      <c r="A151" s="29">
        <v>45994</v>
      </c>
      <c r="B151" s="47">
        <v>12</v>
      </c>
      <c r="C151" s="47">
        <v>3</v>
      </c>
      <c r="D151" s="47">
        <v>5</v>
      </c>
      <c r="E151" s="37">
        <v>46.332900000000002</v>
      </c>
      <c r="F151" s="47" t="str">
        <f>IF(AND(RTO__39[[#This Row],[Month]]&gt;4,RTO__39[[#This Row],[Month]]&lt;9,RTO__39[[#This Row],[Day of Week]]&lt;=5,RTO__39[[#This Row],[Hour]]&gt;=15,RTO__39[[#This Row],[Hour]]&lt;=18),"ON","OFF")</f>
        <v>OFF</v>
      </c>
      <c r="G151"/>
      <c r="H151"/>
      <c r="I151"/>
    </row>
    <row r="152" spans="1:9" x14ac:dyDescent="0.25">
      <c r="A152" s="29">
        <v>45994</v>
      </c>
      <c r="B152" s="47">
        <v>12</v>
      </c>
      <c r="C152" s="47">
        <v>3</v>
      </c>
      <c r="D152" s="47">
        <v>6</v>
      </c>
      <c r="E152" s="37">
        <v>56.824300000000001</v>
      </c>
      <c r="F152" s="47" t="str">
        <f>IF(AND(RTO__39[[#This Row],[Month]]&gt;4,RTO__39[[#This Row],[Month]]&lt;9,RTO__39[[#This Row],[Day of Week]]&lt;=5,RTO__39[[#This Row],[Hour]]&gt;=15,RTO__39[[#This Row],[Hour]]&lt;=18),"ON","OFF")</f>
        <v>OFF</v>
      </c>
      <c r="G152"/>
      <c r="H152"/>
      <c r="I152"/>
    </row>
    <row r="153" spans="1:9" x14ac:dyDescent="0.25">
      <c r="A153" s="29">
        <v>45994</v>
      </c>
      <c r="B153" s="47">
        <v>12</v>
      </c>
      <c r="C153" s="47">
        <v>3</v>
      </c>
      <c r="D153" s="47">
        <v>7</v>
      </c>
      <c r="E153" s="37">
        <v>57.389400000000002</v>
      </c>
      <c r="F153" s="47" t="str">
        <f>IF(AND(RTO__39[[#This Row],[Month]]&gt;4,RTO__39[[#This Row],[Month]]&lt;9,RTO__39[[#This Row],[Day of Week]]&lt;=5,RTO__39[[#This Row],[Hour]]&gt;=15,RTO__39[[#This Row],[Hour]]&lt;=18),"ON","OFF")</f>
        <v>OFF</v>
      </c>
      <c r="G153"/>
      <c r="H153"/>
      <c r="I153"/>
    </row>
    <row r="154" spans="1:9" x14ac:dyDescent="0.25">
      <c r="A154" s="29">
        <v>45994</v>
      </c>
      <c r="B154" s="47">
        <v>12</v>
      </c>
      <c r="C154" s="47">
        <v>3</v>
      </c>
      <c r="D154" s="47">
        <v>8</v>
      </c>
      <c r="E154" s="37">
        <v>35.107900000000001</v>
      </c>
      <c r="F154" s="47" t="str">
        <f>IF(AND(RTO__39[[#This Row],[Month]]&gt;4,RTO__39[[#This Row],[Month]]&lt;9,RTO__39[[#This Row],[Day of Week]]&lt;=5,RTO__39[[#This Row],[Hour]]&gt;=15,RTO__39[[#This Row],[Hour]]&lt;=18),"ON","OFF")</f>
        <v>OFF</v>
      </c>
      <c r="G154"/>
      <c r="H154"/>
      <c r="I154"/>
    </row>
    <row r="155" spans="1:9" x14ac:dyDescent="0.25">
      <c r="A155" s="29">
        <v>45994</v>
      </c>
      <c r="B155" s="47">
        <v>12</v>
      </c>
      <c r="C155" s="47">
        <v>3</v>
      </c>
      <c r="D155" s="47">
        <v>9</v>
      </c>
      <c r="E155" s="37">
        <v>37.270400000000002</v>
      </c>
      <c r="F155" s="47" t="str">
        <f>IF(AND(RTO__39[[#This Row],[Month]]&gt;4,RTO__39[[#This Row],[Month]]&lt;9,RTO__39[[#This Row],[Day of Week]]&lt;=5,RTO__39[[#This Row],[Hour]]&gt;=15,RTO__39[[#This Row],[Hour]]&lt;=18),"ON","OFF")</f>
        <v>OFF</v>
      </c>
      <c r="G155"/>
      <c r="H155"/>
      <c r="I155"/>
    </row>
    <row r="156" spans="1:9" x14ac:dyDescent="0.25">
      <c r="A156" s="29">
        <v>45994</v>
      </c>
      <c r="B156" s="47">
        <v>12</v>
      </c>
      <c r="C156" s="47">
        <v>3</v>
      </c>
      <c r="D156" s="47">
        <v>10</v>
      </c>
      <c r="E156" s="37">
        <v>39.774900000000002</v>
      </c>
      <c r="F156" s="47" t="str">
        <f>IF(AND(RTO__39[[#This Row],[Month]]&gt;4,RTO__39[[#This Row],[Month]]&lt;9,RTO__39[[#This Row],[Day of Week]]&lt;=5,RTO__39[[#This Row],[Hour]]&gt;=15,RTO__39[[#This Row],[Hour]]&lt;=18),"ON","OFF")</f>
        <v>OFF</v>
      </c>
      <c r="G156"/>
      <c r="H156"/>
      <c r="I156"/>
    </row>
    <row r="157" spans="1:9" x14ac:dyDescent="0.25">
      <c r="A157" s="29">
        <v>45994</v>
      </c>
      <c r="B157" s="47">
        <v>12</v>
      </c>
      <c r="C157" s="47">
        <v>3</v>
      </c>
      <c r="D157" s="47">
        <v>11</v>
      </c>
      <c r="E157" s="37">
        <v>40.551000000000002</v>
      </c>
      <c r="F157" s="47" t="str">
        <f>IF(AND(RTO__39[[#This Row],[Month]]&gt;4,RTO__39[[#This Row],[Month]]&lt;9,RTO__39[[#This Row],[Day of Week]]&lt;=5,RTO__39[[#This Row],[Hour]]&gt;=15,RTO__39[[#This Row],[Hour]]&lt;=18),"ON","OFF")</f>
        <v>OFF</v>
      </c>
      <c r="G157"/>
      <c r="H157"/>
      <c r="I157"/>
    </row>
    <row r="158" spans="1:9" x14ac:dyDescent="0.25">
      <c r="A158" s="29">
        <v>45994</v>
      </c>
      <c r="B158" s="47">
        <v>12</v>
      </c>
      <c r="C158" s="47">
        <v>3</v>
      </c>
      <c r="D158" s="47">
        <v>12</v>
      </c>
      <c r="E158" s="37">
        <v>40.214500000000001</v>
      </c>
      <c r="F158" s="47" t="str">
        <f>IF(AND(RTO__39[[#This Row],[Month]]&gt;4,RTO__39[[#This Row],[Month]]&lt;9,RTO__39[[#This Row],[Day of Week]]&lt;=5,RTO__39[[#This Row],[Hour]]&gt;=15,RTO__39[[#This Row],[Hour]]&lt;=18),"ON","OFF")</f>
        <v>OFF</v>
      </c>
      <c r="G158"/>
      <c r="H158"/>
      <c r="I158"/>
    </row>
    <row r="159" spans="1:9" x14ac:dyDescent="0.25">
      <c r="A159" s="29">
        <v>45994</v>
      </c>
      <c r="B159" s="47">
        <v>12</v>
      </c>
      <c r="C159" s="47">
        <v>3</v>
      </c>
      <c r="D159" s="47">
        <v>13</v>
      </c>
      <c r="E159" s="37">
        <v>31.6309</v>
      </c>
      <c r="F159" s="47" t="str">
        <f>IF(AND(RTO__39[[#This Row],[Month]]&gt;4,RTO__39[[#This Row],[Month]]&lt;9,RTO__39[[#This Row],[Day of Week]]&lt;=5,RTO__39[[#This Row],[Hour]]&gt;=15,RTO__39[[#This Row],[Hour]]&lt;=18),"ON","OFF")</f>
        <v>OFF</v>
      </c>
      <c r="G159"/>
      <c r="H159"/>
      <c r="I159"/>
    </row>
    <row r="160" spans="1:9" x14ac:dyDescent="0.25">
      <c r="A160" s="29">
        <v>45994</v>
      </c>
      <c r="B160" s="47">
        <v>12</v>
      </c>
      <c r="C160" s="47">
        <v>3</v>
      </c>
      <c r="D160" s="47">
        <v>14</v>
      </c>
      <c r="E160" s="37">
        <v>18.9252</v>
      </c>
      <c r="F160" s="47" t="str">
        <f>IF(AND(RTO__39[[#This Row],[Month]]&gt;4,RTO__39[[#This Row],[Month]]&lt;9,RTO__39[[#This Row],[Day of Week]]&lt;=5,RTO__39[[#This Row],[Hour]]&gt;=15,RTO__39[[#This Row],[Hour]]&lt;=18),"ON","OFF")</f>
        <v>OFF</v>
      </c>
      <c r="G160"/>
      <c r="H160"/>
      <c r="I160"/>
    </row>
    <row r="161" spans="1:9" x14ac:dyDescent="0.25">
      <c r="A161" s="29">
        <v>45994</v>
      </c>
      <c r="B161" s="47">
        <v>12</v>
      </c>
      <c r="C161" s="47">
        <v>3</v>
      </c>
      <c r="D161" s="47">
        <v>15</v>
      </c>
      <c r="E161" s="37">
        <v>12.9335</v>
      </c>
      <c r="F161" s="47" t="str">
        <f>IF(AND(RTO__39[[#This Row],[Month]]&gt;4,RTO__39[[#This Row],[Month]]&lt;9,RTO__39[[#This Row],[Day of Week]]&lt;=5,RTO__39[[#This Row],[Hour]]&gt;=15,RTO__39[[#This Row],[Hour]]&lt;=18),"ON","OFF")</f>
        <v>OFF</v>
      </c>
      <c r="G161"/>
      <c r="H161"/>
      <c r="I161"/>
    </row>
    <row r="162" spans="1:9" x14ac:dyDescent="0.25">
      <c r="A162" s="29">
        <v>45994</v>
      </c>
      <c r="B162" s="47">
        <v>12</v>
      </c>
      <c r="C162" s="47">
        <v>3</v>
      </c>
      <c r="D162" s="47">
        <v>16</v>
      </c>
      <c r="E162" s="37">
        <v>23.880400000000002</v>
      </c>
      <c r="F162" s="47" t="str">
        <f>IF(AND(RTO__39[[#This Row],[Month]]&gt;4,RTO__39[[#This Row],[Month]]&lt;9,RTO__39[[#This Row],[Day of Week]]&lt;=5,RTO__39[[#This Row],[Hour]]&gt;=15,RTO__39[[#This Row],[Hour]]&lt;=18),"ON","OFF")</f>
        <v>OFF</v>
      </c>
      <c r="G162"/>
      <c r="H162"/>
      <c r="I162"/>
    </row>
    <row r="163" spans="1:9" x14ac:dyDescent="0.25">
      <c r="A163" s="29">
        <v>45994</v>
      </c>
      <c r="B163" s="47">
        <v>12</v>
      </c>
      <c r="C163" s="47">
        <v>3</v>
      </c>
      <c r="D163" s="47">
        <v>17</v>
      </c>
      <c r="E163" s="37">
        <v>54.691299999999998</v>
      </c>
      <c r="F163" s="47" t="str">
        <f>IF(AND(RTO__39[[#This Row],[Month]]&gt;4,RTO__39[[#This Row],[Month]]&lt;9,RTO__39[[#This Row],[Day of Week]]&lt;=5,RTO__39[[#This Row],[Hour]]&gt;=15,RTO__39[[#This Row],[Hour]]&lt;=18),"ON","OFF")</f>
        <v>OFF</v>
      </c>
      <c r="G163"/>
      <c r="H163"/>
      <c r="I163"/>
    </row>
    <row r="164" spans="1:9" x14ac:dyDescent="0.25">
      <c r="A164" s="29">
        <v>45994</v>
      </c>
      <c r="B164" s="47">
        <v>12</v>
      </c>
      <c r="C164" s="47">
        <v>3</v>
      </c>
      <c r="D164" s="47">
        <v>18</v>
      </c>
      <c r="E164" s="37">
        <v>52.873100000000001</v>
      </c>
      <c r="F164" s="47" t="str">
        <f>IF(AND(RTO__39[[#This Row],[Month]]&gt;4,RTO__39[[#This Row],[Month]]&lt;9,RTO__39[[#This Row],[Day of Week]]&lt;=5,RTO__39[[#This Row],[Hour]]&gt;=15,RTO__39[[#This Row],[Hour]]&lt;=18),"ON","OFF")</f>
        <v>OFF</v>
      </c>
      <c r="G164"/>
      <c r="H164"/>
      <c r="I164"/>
    </row>
    <row r="165" spans="1:9" x14ac:dyDescent="0.25">
      <c r="A165" s="29">
        <v>45994</v>
      </c>
      <c r="B165" s="47">
        <v>12</v>
      </c>
      <c r="C165" s="47">
        <v>3</v>
      </c>
      <c r="D165" s="47">
        <v>19</v>
      </c>
      <c r="E165" s="37">
        <v>50.218000000000004</v>
      </c>
      <c r="F165" s="47" t="str">
        <f>IF(AND(RTO__39[[#This Row],[Month]]&gt;4,RTO__39[[#This Row],[Month]]&lt;9,RTO__39[[#This Row],[Day of Week]]&lt;=5,RTO__39[[#This Row],[Hour]]&gt;=15,RTO__39[[#This Row],[Hour]]&lt;=18),"ON","OFF")</f>
        <v>OFF</v>
      </c>
      <c r="G165"/>
      <c r="H165"/>
      <c r="I165"/>
    </row>
    <row r="166" spans="1:9" x14ac:dyDescent="0.25">
      <c r="A166" s="29">
        <v>45994</v>
      </c>
      <c r="B166" s="47">
        <v>12</v>
      </c>
      <c r="C166" s="47">
        <v>3</v>
      </c>
      <c r="D166" s="47">
        <v>20</v>
      </c>
      <c r="E166" s="37">
        <v>50.550600000000003</v>
      </c>
      <c r="F166" s="47" t="str">
        <f>IF(AND(RTO__39[[#This Row],[Month]]&gt;4,RTO__39[[#This Row],[Month]]&lt;9,RTO__39[[#This Row],[Day of Week]]&lt;=5,RTO__39[[#This Row],[Hour]]&gt;=15,RTO__39[[#This Row],[Hour]]&lt;=18),"ON","OFF")</f>
        <v>OFF</v>
      </c>
      <c r="G166"/>
      <c r="H166"/>
      <c r="I166"/>
    </row>
    <row r="167" spans="1:9" x14ac:dyDescent="0.25">
      <c r="A167" s="29">
        <v>45994</v>
      </c>
      <c r="B167" s="47">
        <v>12</v>
      </c>
      <c r="C167" s="47">
        <v>3</v>
      </c>
      <c r="D167" s="47">
        <v>21</v>
      </c>
      <c r="E167" s="37">
        <v>48.681600000000003</v>
      </c>
      <c r="F167" s="47" t="str">
        <f>IF(AND(RTO__39[[#This Row],[Month]]&gt;4,RTO__39[[#This Row],[Month]]&lt;9,RTO__39[[#This Row],[Day of Week]]&lt;=5,RTO__39[[#This Row],[Hour]]&gt;=15,RTO__39[[#This Row],[Hour]]&lt;=18),"ON","OFF")</f>
        <v>OFF</v>
      </c>
      <c r="G167"/>
      <c r="H167"/>
      <c r="I167"/>
    </row>
    <row r="168" spans="1:9" x14ac:dyDescent="0.25">
      <c r="A168" s="29">
        <v>45994</v>
      </c>
      <c r="B168" s="47">
        <v>12</v>
      </c>
      <c r="C168" s="47">
        <v>3</v>
      </c>
      <c r="D168" s="47">
        <v>22</v>
      </c>
      <c r="E168" s="37">
        <v>42.955800000000004</v>
      </c>
      <c r="F168" s="47" t="str">
        <f>IF(AND(RTO__39[[#This Row],[Month]]&gt;4,RTO__39[[#This Row],[Month]]&lt;9,RTO__39[[#This Row],[Day of Week]]&lt;=5,RTO__39[[#This Row],[Hour]]&gt;=15,RTO__39[[#This Row],[Hour]]&lt;=18),"ON","OFF")</f>
        <v>OFF</v>
      </c>
      <c r="G168"/>
      <c r="H168"/>
      <c r="I168"/>
    </row>
    <row r="169" spans="1:9" x14ac:dyDescent="0.25">
      <c r="A169" s="29">
        <v>45994</v>
      </c>
      <c r="B169" s="47">
        <v>12</v>
      </c>
      <c r="C169" s="47">
        <v>3</v>
      </c>
      <c r="D169" s="47">
        <v>23</v>
      </c>
      <c r="E169" s="37">
        <v>41.762700000000002</v>
      </c>
      <c r="F169" s="47" t="str">
        <f>IF(AND(RTO__39[[#This Row],[Month]]&gt;4,RTO__39[[#This Row],[Month]]&lt;9,RTO__39[[#This Row],[Day of Week]]&lt;=5,RTO__39[[#This Row],[Hour]]&gt;=15,RTO__39[[#This Row],[Hour]]&lt;=18),"ON","OFF")</f>
        <v>OFF</v>
      </c>
      <c r="G169"/>
      <c r="H169"/>
      <c r="I169"/>
    </row>
    <row r="170" spans="1:9" x14ac:dyDescent="0.25">
      <c r="A170" s="29">
        <v>45994</v>
      </c>
      <c r="B170" s="47">
        <v>12</v>
      </c>
      <c r="C170" s="47">
        <v>3</v>
      </c>
      <c r="D170" s="47">
        <v>24</v>
      </c>
      <c r="E170" s="37">
        <v>39.704000000000001</v>
      </c>
      <c r="F170" s="47" t="str">
        <f>IF(AND(RTO__39[[#This Row],[Month]]&gt;4,RTO__39[[#This Row],[Month]]&lt;9,RTO__39[[#This Row],[Day of Week]]&lt;=5,RTO__39[[#This Row],[Hour]]&gt;=15,RTO__39[[#This Row],[Hour]]&lt;=18),"ON","OFF")</f>
        <v>OFF</v>
      </c>
      <c r="G170"/>
      <c r="H170"/>
      <c r="I170"/>
    </row>
    <row r="171" spans="1:9" x14ac:dyDescent="0.25">
      <c r="A171" s="29">
        <v>45995</v>
      </c>
      <c r="B171" s="47">
        <v>12</v>
      </c>
      <c r="C171" s="47">
        <v>4</v>
      </c>
      <c r="D171" s="47">
        <v>1</v>
      </c>
      <c r="E171" s="37">
        <v>42.8155</v>
      </c>
      <c r="F171" s="47" t="str">
        <f>IF(AND(RTO__39[[#This Row],[Month]]&gt;4,RTO__39[[#This Row],[Month]]&lt;9,RTO__39[[#This Row],[Day of Week]]&lt;=5,RTO__39[[#This Row],[Hour]]&gt;=15,RTO__39[[#This Row],[Hour]]&lt;=18),"ON","OFF")</f>
        <v>OFF</v>
      </c>
      <c r="G171"/>
      <c r="H171"/>
      <c r="I171"/>
    </row>
    <row r="172" spans="1:9" x14ac:dyDescent="0.25">
      <c r="A172" s="29">
        <v>45995</v>
      </c>
      <c r="B172" s="47">
        <v>12</v>
      </c>
      <c r="C172" s="47">
        <v>4</v>
      </c>
      <c r="D172" s="47">
        <v>2</v>
      </c>
      <c r="E172" s="37">
        <v>40.258800000000001</v>
      </c>
      <c r="F172" s="47" t="str">
        <f>IF(AND(RTO__39[[#This Row],[Month]]&gt;4,RTO__39[[#This Row],[Month]]&lt;9,RTO__39[[#This Row],[Day of Week]]&lt;=5,RTO__39[[#This Row],[Hour]]&gt;=15,RTO__39[[#This Row],[Hour]]&lt;=18),"ON","OFF")</f>
        <v>OFF</v>
      </c>
      <c r="G172"/>
      <c r="H172"/>
      <c r="I172"/>
    </row>
    <row r="173" spans="1:9" x14ac:dyDescent="0.25">
      <c r="A173" s="29">
        <v>45995</v>
      </c>
      <c r="B173" s="47">
        <v>12</v>
      </c>
      <c r="C173" s="47">
        <v>4</v>
      </c>
      <c r="D173" s="47">
        <v>3</v>
      </c>
      <c r="E173" s="37">
        <v>40.011800000000001</v>
      </c>
      <c r="F173" s="47" t="str">
        <f>IF(AND(RTO__39[[#This Row],[Month]]&gt;4,RTO__39[[#This Row],[Month]]&lt;9,RTO__39[[#This Row],[Day of Week]]&lt;=5,RTO__39[[#This Row],[Hour]]&gt;=15,RTO__39[[#This Row],[Hour]]&lt;=18),"ON","OFF")</f>
        <v>OFF</v>
      </c>
      <c r="G173"/>
      <c r="H173"/>
      <c r="I173"/>
    </row>
    <row r="174" spans="1:9" x14ac:dyDescent="0.25">
      <c r="A174" s="29">
        <v>45995</v>
      </c>
      <c r="B174" s="47">
        <v>12</v>
      </c>
      <c r="C174" s="47">
        <v>4</v>
      </c>
      <c r="D174" s="47">
        <v>4</v>
      </c>
      <c r="E174" s="37">
        <v>39.768500000000003</v>
      </c>
      <c r="F174" s="47" t="str">
        <f>IF(AND(RTO__39[[#This Row],[Month]]&gt;4,RTO__39[[#This Row],[Month]]&lt;9,RTO__39[[#This Row],[Day of Week]]&lt;=5,RTO__39[[#This Row],[Hour]]&gt;=15,RTO__39[[#This Row],[Hour]]&lt;=18),"ON","OFF")</f>
        <v>OFF</v>
      </c>
      <c r="G174"/>
      <c r="H174"/>
      <c r="I174"/>
    </row>
    <row r="175" spans="1:9" x14ac:dyDescent="0.25">
      <c r="A175" s="29">
        <v>45995</v>
      </c>
      <c r="B175" s="47">
        <v>12</v>
      </c>
      <c r="C175" s="47">
        <v>4</v>
      </c>
      <c r="D175" s="47">
        <v>5</v>
      </c>
      <c r="E175" s="37">
        <v>38.996400000000001</v>
      </c>
      <c r="F175" s="47" t="str">
        <f>IF(AND(RTO__39[[#This Row],[Month]]&gt;4,RTO__39[[#This Row],[Month]]&lt;9,RTO__39[[#This Row],[Day of Week]]&lt;=5,RTO__39[[#This Row],[Hour]]&gt;=15,RTO__39[[#This Row],[Hour]]&lt;=18),"ON","OFF")</f>
        <v>OFF</v>
      </c>
      <c r="G175"/>
      <c r="H175"/>
      <c r="I175"/>
    </row>
    <row r="176" spans="1:9" x14ac:dyDescent="0.25">
      <c r="A176" s="29">
        <v>45995</v>
      </c>
      <c r="B176" s="47">
        <v>12</v>
      </c>
      <c r="C176" s="47">
        <v>4</v>
      </c>
      <c r="D176" s="47">
        <v>6</v>
      </c>
      <c r="E176" s="37">
        <v>41.192</v>
      </c>
      <c r="F176" s="47" t="str">
        <f>IF(AND(RTO__39[[#This Row],[Month]]&gt;4,RTO__39[[#This Row],[Month]]&lt;9,RTO__39[[#This Row],[Day of Week]]&lt;=5,RTO__39[[#This Row],[Hour]]&gt;=15,RTO__39[[#This Row],[Hour]]&lt;=18),"ON","OFF")</f>
        <v>OFF</v>
      </c>
      <c r="G176"/>
      <c r="H176"/>
      <c r="I176"/>
    </row>
    <row r="177" spans="1:9" x14ac:dyDescent="0.25">
      <c r="A177" s="29">
        <v>45995</v>
      </c>
      <c r="B177" s="47">
        <v>12</v>
      </c>
      <c r="C177" s="47">
        <v>4</v>
      </c>
      <c r="D177" s="47">
        <v>7</v>
      </c>
      <c r="E177" s="37">
        <v>39.939599999999999</v>
      </c>
      <c r="F177" s="47" t="str">
        <f>IF(AND(RTO__39[[#This Row],[Month]]&gt;4,RTO__39[[#This Row],[Month]]&lt;9,RTO__39[[#This Row],[Day of Week]]&lt;=5,RTO__39[[#This Row],[Hour]]&gt;=15,RTO__39[[#This Row],[Hour]]&lt;=18),"ON","OFF")</f>
        <v>OFF</v>
      </c>
      <c r="G177"/>
      <c r="H177"/>
      <c r="I177"/>
    </row>
    <row r="178" spans="1:9" x14ac:dyDescent="0.25">
      <c r="A178" s="29">
        <v>45995</v>
      </c>
      <c r="B178" s="47">
        <v>12</v>
      </c>
      <c r="C178" s="47">
        <v>4</v>
      </c>
      <c r="D178" s="47">
        <v>8</v>
      </c>
      <c r="E178" s="37">
        <v>37.540199999999999</v>
      </c>
      <c r="F178" s="47" t="str">
        <f>IF(AND(RTO__39[[#This Row],[Month]]&gt;4,RTO__39[[#This Row],[Month]]&lt;9,RTO__39[[#This Row],[Day of Week]]&lt;=5,RTO__39[[#This Row],[Hour]]&gt;=15,RTO__39[[#This Row],[Hour]]&lt;=18),"ON","OFF")</f>
        <v>OFF</v>
      </c>
      <c r="G178"/>
      <c r="H178"/>
      <c r="I178"/>
    </row>
    <row r="179" spans="1:9" x14ac:dyDescent="0.25">
      <c r="A179" s="29">
        <v>45995</v>
      </c>
      <c r="B179" s="47">
        <v>12</v>
      </c>
      <c r="C179" s="47">
        <v>4</v>
      </c>
      <c r="D179" s="47">
        <v>9</v>
      </c>
      <c r="E179" s="37">
        <v>23.281700000000001</v>
      </c>
      <c r="F179" s="47" t="str">
        <f>IF(AND(RTO__39[[#This Row],[Month]]&gt;4,RTO__39[[#This Row],[Month]]&lt;9,RTO__39[[#This Row],[Day of Week]]&lt;=5,RTO__39[[#This Row],[Hour]]&gt;=15,RTO__39[[#This Row],[Hour]]&lt;=18),"ON","OFF")</f>
        <v>OFF</v>
      </c>
      <c r="G179"/>
      <c r="H179"/>
      <c r="I179"/>
    </row>
    <row r="180" spans="1:9" x14ac:dyDescent="0.25">
      <c r="A180" s="29">
        <v>45995</v>
      </c>
      <c r="B180" s="47">
        <v>12</v>
      </c>
      <c r="C180" s="47">
        <v>4</v>
      </c>
      <c r="D180" s="47">
        <v>10</v>
      </c>
      <c r="E180" s="37">
        <v>25.821400000000001</v>
      </c>
      <c r="F180" s="47" t="str">
        <f>IF(AND(RTO__39[[#This Row],[Month]]&gt;4,RTO__39[[#This Row],[Month]]&lt;9,RTO__39[[#This Row],[Day of Week]]&lt;=5,RTO__39[[#This Row],[Hour]]&gt;=15,RTO__39[[#This Row],[Hour]]&lt;=18),"ON","OFF")</f>
        <v>OFF</v>
      </c>
      <c r="G180"/>
      <c r="H180"/>
      <c r="I180"/>
    </row>
    <row r="181" spans="1:9" x14ac:dyDescent="0.25">
      <c r="A181" s="29">
        <v>45995</v>
      </c>
      <c r="B181" s="47">
        <v>12</v>
      </c>
      <c r="C181" s="47">
        <v>4</v>
      </c>
      <c r="D181" s="47">
        <v>11</v>
      </c>
      <c r="E181" s="37">
        <v>25.118600000000001</v>
      </c>
      <c r="F181" s="47" t="str">
        <f>IF(AND(RTO__39[[#This Row],[Month]]&gt;4,RTO__39[[#This Row],[Month]]&lt;9,RTO__39[[#This Row],[Day of Week]]&lt;=5,RTO__39[[#This Row],[Hour]]&gt;=15,RTO__39[[#This Row],[Hour]]&lt;=18),"ON","OFF")</f>
        <v>OFF</v>
      </c>
      <c r="G181"/>
      <c r="H181"/>
      <c r="I181"/>
    </row>
    <row r="182" spans="1:9" x14ac:dyDescent="0.25">
      <c r="A182" s="29">
        <v>45995</v>
      </c>
      <c r="B182" s="47">
        <v>12</v>
      </c>
      <c r="C182" s="47">
        <v>4</v>
      </c>
      <c r="D182" s="47">
        <v>12</v>
      </c>
      <c r="E182" s="37">
        <v>24.696300000000001</v>
      </c>
      <c r="F182" s="47" t="str">
        <f>IF(AND(RTO__39[[#This Row],[Month]]&gt;4,RTO__39[[#This Row],[Month]]&lt;9,RTO__39[[#This Row],[Day of Week]]&lt;=5,RTO__39[[#This Row],[Hour]]&gt;=15,RTO__39[[#This Row],[Hour]]&lt;=18),"ON","OFF")</f>
        <v>OFF</v>
      </c>
      <c r="G182"/>
      <c r="H182"/>
      <c r="I182"/>
    </row>
    <row r="183" spans="1:9" x14ac:dyDescent="0.25">
      <c r="A183" s="29">
        <v>45995</v>
      </c>
      <c r="B183" s="47">
        <v>12</v>
      </c>
      <c r="C183" s="47">
        <v>4</v>
      </c>
      <c r="D183" s="47">
        <v>13</v>
      </c>
      <c r="E183" s="37">
        <v>16.126100000000001</v>
      </c>
      <c r="F183" s="47" t="str">
        <f>IF(AND(RTO__39[[#This Row],[Month]]&gt;4,RTO__39[[#This Row],[Month]]&lt;9,RTO__39[[#This Row],[Day of Week]]&lt;=5,RTO__39[[#This Row],[Hour]]&gt;=15,RTO__39[[#This Row],[Hour]]&lt;=18),"ON","OFF")</f>
        <v>OFF</v>
      </c>
      <c r="G183"/>
      <c r="H183"/>
      <c r="I183"/>
    </row>
    <row r="184" spans="1:9" x14ac:dyDescent="0.25">
      <c r="A184" s="29">
        <v>45995</v>
      </c>
      <c r="B184" s="47">
        <v>12</v>
      </c>
      <c r="C184" s="47">
        <v>4</v>
      </c>
      <c r="D184" s="47">
        <v>14</v>
      </c>
      <c r="E184" s="37">
        <v>6.4077000000000002</v>
      </c>
      <c r="F184" s="47" t="str">
        <f>IF(AND(RTO__39[[#This Row],[Month]]&gt;4,RTO__39[[#This Row],[Month]]&lt;9,RTO__39[[#This Row],[Day of Week]]&lt;=5,RTO__39[[#This Row],[Hour]]&gt;=15,RTO__39[[#This Row],[Hour]]&lt;=18),"ON","OFF")</f>
        <v>OFF</v>
      </c>
      <c r="G184"/>
      <c r="H184"/>
      <c r="I184"/>
    </row>
    <row r="185" spans="1:9" x14ac:dyDescent="0.25">
      <c r="A185" s="29">
        <v>45995</v>
      </c>
      <c r="B185" s="47">
        <v>12</v>
      </c>
      <c r="C185" s="47">
        <v>4</v>
      </c>
      <c r="D185" s="47">
        <v>15</v>
      </c>
      <c r="E185" s="37">
        <v>-6.4034000000000004</v>
      </c>
      <c r="F185" s="47" t="str">
        <f>IF(AND(RTO__39[[#This Row],[Month]]&gt;4,RTO__39[[#This Row],[Month]]&lt;9,RTO__39[[#This Row],[Day of Week]]&lt;=5,RTO__39[[#This Row],[Hour]]&gt;=15,RTO__39[[#This Row],[Hour]]&lt;=18),"ON","OFF")</f>
        <v>OFF</v>
      </c>
      <c r="G185"/>
      <c r="H185"/>
      <c r="I185"/>
    </row>
    <row r="186" spans="1:9" x14ac:dyDescent="0.25">
      <c r="A186" s="29">
        <v>45995</v>
      </c>
      <c r="B186" s="47">
        <v>12</v>
      </c>
      <c r="C186" s="47">
        <v>4</v>
      </c>
      <c r="D186" s="47">
        <v>16</v>
      </c>
      <c r="E186" s="37">
        <v>21.465299999999999</v>
      </c>
      <c r="F186" s="47" t="str">
        <f>IF(AND(RTO__39[[#This Row],[Month]]&gt;4,RTO__39[[#This Row],[Month]]&lt;9,RTO__39[[#This Row],[Day of Week]]&lt;=5,RTO__39[[#This Row],[Hour]]&gt;=15,RTO__39[[#This Row],[Hour]]&lt;=18),"ON","OFF")</f>
        <v>OFF</v>
      </c>
      <c r="G186"/>
      <c r="H186"/>
      <c r="I186"/>
    </row>
    <row r="187" spans="1:9" x14ac:dyDescent="0.25">
      <c r="A187" s="29">
        <v>45995</v>
      </c>
      <c r="B187" s="47">
        <v>12</v>
      </c>
      <c r="C187" s="47">
        <v>4</v>
      </c>
      <c r="D187" s="47">
        <v>17</v>
      </c>
      <c r="E187" s="37">
        <v>41.974800000000002</v>
      </c>
      <c r="F187" s="47" t="str">
        <f>IF(AND(RTO__39[[#This Row],[Month]]&gt;4,RTO__39[[#This Row],[Month]]&lt;9,RTO__39[[#This Row],[Day of Week]]&lt;=5,RTO__39[[#This Row],[Hour]]&gt;=15,RTO__39[[#This Row],[Hour]]&lt;=18),"ON","OFF")</f>
        <v>OFF</v>
      </c>
      <c r="G187"/>
      <c r="H187"/>
      <c r="I187"/>
    </row>
    <row r="188" spans="1:9" x14ac:dyDescent="0.25">
      <c r="A188" s="29">
        <v>45995</v>
      </c>
      <c r="B188" s="47">
        <v>12</v>
      </c>
      <c r="C188" s="47">
        <v>4</v>
      </c>
      <c r="D188" s="47">
        <v>18</v>
      </c>
      <c r="E188" s="37">
        <v>40.934600000000003</v>
      </c>
      <c r="F188" s="47" t="str">
        <f>IF(AND(RTO__39[[#This Row],[Month]]&gt;4,RTO__39[[#This Row],[Month]]&lt;9,RTO__39[[#This Row],[Day of Week]]&lt;=5,RTO__39[[#This Row],[Hour]]&gt;=15,RTO__39[[#This Row],[Hour]]&lt;=18),"ON","OFF")</f>
        <v>OFF</v>
      </c>
      <c r="G188"/>
      <c r="H188"/>
      <c r="I188"/>
    </row>
    <row r="189" spans="1:9" x14ac:dyDescent="0.25">
      <c r="A189" s="29">
        <v>45995</v>
      </c>
      <c r="B189" s="47">
        <v>12</v>
      </c>
      <c r="C189" s="47">
        <v>4</v>
      </c>
      <c r="D189" s="47">
        <v>19</v>
      </c>
      <c r="E189" s="37">
        <v>38.963999999999999</v>
      </c>
      <c r="F189" s="47" t="str">
        <f>IF(AND(RTO__39[[#This Row],[Month]]&gt;4,RTO__39[[#This Row],[Month]]&lt;9,RTO__39[[#This Row],[Day of Week]]&lt;=5,RTO__39[[#This Row],[Hour]]&gt;=15,RTO__39[[#This Row],[Hour]]&lt;=18),"ON","OFF")</f>
        <v>OFF</v>
      </c>
      <c r="G189"/>
      <c r="H189"/>
      <c r="I189"/>
    </row>
    <row r="190" spans="1:9" x14ac:dyDescent="0.25">
      <c r="A190" s="29">
        <v>45995</v>
      </c>
      <c r="B190" s="47">
        <v>12</v>
      </c>
      <c r="C190" s="47">
        <v>4</v>
      </c>
      <c r="D190" s="47">
        <v>20</v>
      </c>
      <c r="E190" s="37">
        <v>37.227499999999999</v>
      </c>
      <c r="F190" s="47" t="str">
        <f>IF(AND(RTO__39[[#This Row],[Month]]&gt;4,RTO__39[[#This Row],[Month]]&lt;9,RTO__39[[#This Row],[Day of Week]]&lt;=5,RTO__39[[#This Row],[Hour]]&gt;=15,RTO__39[[#This Row],[Hour]]&lt;=18),"ON","OFF")</f>
        <v>OFF</v>
      </c>
      <c r="G190"/>
      <c r="H190"/>
      <c r="I190"/>
    </row>
    <row r="191" spans="1:9" x14ac:dyDescent="0.25">
      <c r="A191" s="29">
        <v>45995</v>
      </c>
      <c r="B191" s="47">
        <v>12</v>
      </c>
      <c r="C191" s="47">
        <v>4</v>
      </c>
      <c r="D191" s="47">
        <v>21</v>
      </c>
      <c r="E191" s="37">
        <v>35.894599999999997</v>
      </c>
      <c r="F191" s="47" t="str">
        <f>IF(AND(RTO__39[[#This Row],[Month]]&gt;4,RTO__39[[#This Row],[Month]]&lt;9,RTO__39[[#This Row],[Day of Week]]&lt;=5,RTO__39[[#This Row],[Hour]]&gt;=15,RTO__39[[#This Row],[Hour]]&lt;=18),"ON","OFF")</f>
        <v>OFF</v>
      </c>
      <c r="G191"/>
      <c r="H191"/>
      <c r="I191"/>
    </row>
    <row r="192" spans="1:9" x14ac:dyDescent="0.25">
      <c r="A192" s="29">
        <v>45995</v>
      </c>
      <c r="B192" s="47">
        <v>12</v>
      </c>
      <c r="C192" s="47">
        <v>4</v>
      </c>
      <c r="D192" s="47">
        <v>22</v>
      </c>
      <c r="E192" s="37">
        <v>34.505699999999997</v>
      </c>
      <c r="F192" s="47" t="str">
        <f>IF(AND(RTO__39[[#This Row],[Month]]&gt;4,RTO__39[[#This Row],[Month]]&lt;9,RTO__39[[#This Row],[Day of Week]]&lt;=5,RTO__39[[#This Row],[Hour]]&gt;=15,RTO__39[[#This Row],[Hour]]&lt;=18),"ON","OFF")</f>
        <v>OFF</v>
      </c>
      <c r="G192"/>
      <c r="H192"/>
      <c r="I192"/>
    </row>
    <row r="193" spans="1:9" x14ac:dyDescent="0.25">
      <c r="A193" s="29">
        <v>45995</v>
      </c>
      <c r="B193" s="47">
        <v>12</v>
      </c>
      <c r="C193" s="47">
        <v>4</v>
      </c>
      <c r="D193" s="47">
        <v>23</v>
      </c>
      <c r="E193" s="37">
        <v>33.840800000000002</v>
      </c>
      <c r="F193" s="47" t="str">
        <f>IF(AND(RTO__39[[#This Row],[Month]]&gt;4,RTO__39[[#This Row],[Month]]&lt;9,RTO__39[[#This Row],[Day of Week]]&lt;=5,RTO__39[[#This Row],[Hour]]&gt;=15,RTO__39[[#This Row],[Hour]]&lt;=18),"ON","OFF")</f>
        <v>OFF</v>
      </c>
      <c r="G193"/>
      <c r="H193"/>
      <c r="I193"/>
    </row>
    <row r="194" spans="1:9" x14ac:dyDescent="0.25">
      <c r="A194" s="29">
        <v>45995</v>
      </c>
      <c r="B194" s="47">
        <v>12</v>
      </c>
      <c r="C194" s="47">
        <v>4</v>
      </c>
      <c r="D194" s="47">
        <v>24</v>
      </c>
      <c r="E194" s="37">
        <v>34.5182</v>
      </c>
      <c r="F194" s="47" t="str">
        <f>IF(AND(RTO__39[[#This Row],[Month]]&gt;4,RTO__39[[#This Row],[Month]]&lt;9,RTO__39[[#This Row],[Day of Week]]&lt;=5,RTO__39[[#This Row],[Hour]]&gt;=15,RTO__39[[#This Row],[Hour]]&lt;=18),"ON","OFF")</f>
        <v>OFF</v>
      </c>
      <c r="G194"/>
      <c r="H194"/>
      <c r="I194"/>
    </row>
    <row r="195" spans="1:9" x14ac:dyDescent="0.25">
      <c r="A195" s="29">
        <v>45996</v>
      </c>
      <c r="B195" s="47">
        <v>12</v>
      </c>
      <c r="C195" s="47">
        <v>5</v>
      </c>
      <c r="D195" s="47">
        <v>1</v>
      </c>
      <c r="E195" s="37">
        <v>34.361699999999999</v>
      </c>
      <c r="F195" s="47" t="str">
        <f>IF(AND(RTO__39[[#This Row],[Month]]&gt;4,RTO__39[[#This Row],[Month]]&lt;9,RTO__39[[#This Row],[Day of Week]]&lt;=5,RTO__39[[#This Row],[Hour]]&gt;=15,RTO__39[[#This Row],[Hour]]&lt;=18),"ON","OFF")</f>
        <v>OFF</v>
      </c>
      <c r="G195"/>
      <c r="H195"/>
      <c r="I195"/>
    </row>
    <row r="196" spans="1:9" x14ac:dyDescent="0.25">
      <c r="A196" s="29">
        <v>45996</v>
      </c>
      <c r="B196" s="47">
        <v>12</v>
      </c>
      <c r="C196" s="47">
        <v>5</v>
      </c>
      <c r="D196" s="47">
        <v>2</v>
      </c>
      <c r="E196" s="37">
        <v>33.9893</v>
      </c>
      <c r="F196" s="47" t="str">
        <f>IF(AND(RTO__39[[#This Row],[Month]]&gt;4,RTO__39[[#This Row],[Month]]&lt;9,RTO__39[[#This Row],[Day of Week]]&lt;=5,RTO__39[[#This Row],[Hour]]&gt;=15,RTO__39[[#This Row],[Hour]]&lt;=18),"ON","OFF")</f>
        <v>OFF</v>
      </c>
      <c r="G196"/>
      <c r="H196"/>
      <c r="I196"/>
    </row>
    <row r="197" spans="1:9" x14ac:dyDescent="0.25">
      <c r="A197" s="29">
        <v>45996</v>
      </c>
      <c r="B197" s="47">
        <v>12</v>
      </c>
      <c r="C197" s="47">
        <v>5</v>
      </c>
      <c r="D197" s="47">
        <v>3</v>
      </c>
      <c r="E197" s="37">
        <v>33.539200000000001</v>
      </c>
      <c r="F197" s="47" t="str">
        <f>IF(AND(RTO__39[[#This Row],[Month]]&gt;4,RTO__39[[#This Row],[Month]]&lt;9,RTO__39[[#This Row],[Day of Week]]&lt;=5,RTO__39[[#This Row],[Hour]]&gt;=15,RTO__39[[#This Row],[Hour]]&lt;=18),"ON","OFF")</f>
        <v>OFF</v>
      </c>
      <c r="G197"/>
      <c r="H197"/>
      <c r="I197"/>
    </row>
    <row r="198" spans="1:9" x14ac:dyDescent="0.25">
      <c r="A198" s="29">
        <v>45996</v>
      </c>
      <c r="B198" s="47">
        <v>12</v>
      </c>
      <c r="C198" s="47">
        <v>5</v>
      </c>
      <c r="D198" s="47">
        <v>4</v>
      </c>
      <c r="E198" s="37">
        <v>33.021099999999997</v>
      </c>
      <c r="F198" s="47" t="str">
        <f>IF(AND(RTO__39[[#This Row],[Month]]&gt;4,RTO__39[[#This Row],[Month]]&lt;9,RTO__39[[#This Row],[Day of Week]]&lt;=5,RTO__39[[#This Row],[Hour]]&gt;=15,RTO__39[[#This Row],[Hour]]&lt;=18),"ON","OFF")</f>
        <v>OFF</v>
      </c>
      <c r="G198"/>
      <c r="H198"/>
      <c r="I198"/>
    </row>
    <row r="199" spans="1:9" x14ac:dyDescent="0.25">
      <c r="A199" s="29">
        <v>45996</v>
      </c>
      <c r="B199" s="47">
        <v>12</v>
      </c>
      <c r="C199" s="47">
        <v>5</v>
      </c>
      <c r="D199" s="47">
        <v>5</v>
      </c>
      <c r="E199" s="37">
        <v>35.830800000000004</v>
      </c>
      <c r="F199" s="47" t="str">
        <f>IF(AND(RTO__39[[#This Row],[Month]]&gt;4,RTO__39[[#This Row],[Month]]&lt;9,RTO__39[[#This Row],[Day of Week]]&lt;=5,RTO__39[[#This Row],[Hour]]&gt;=15,RTO__39[[#This Row],[Hour]]&lt;=18),"ON","OFF")</f>
        <v>OFF</v>
      </c>
      <c r="G199"/>
      <c r="H199"/>
      <c r="I199"/>
    </row>
    <row r="200" spans="1:9" x14ac:dyDescent="0.25">
      <c r="A200" s="29">
        <v>45996</v>
      </c>
      <c r="B200" s="47">
        <v>12</v>
      </c>
      <c r="C200" s="47">
        <v>5</v>
      </c>
      <c r="D200" s="47">
        <v>6</v>
      </c>
      <c r="E200" s="37">
        <v>38.3932</v>
      </c>
      <c r="F200" s="47" t="str">
        <f>IF(AND(RTO__39[[#This Row],[Month]]&gt;4,RTO__39[[#This Row],[Month]]&lt;9,RTO__39[[#This Row],[Day of Week]]&lt;=5,RTO__39[[#This Row],[Hour]]&gt;=15,RTO__39[[#This Row],[Hour]]&lt;=18),"ON","OFF")</f>
        <v>OFF</v>
      </c>
      <c r="G200"/>
      <c r="H200"/>
      <c r="I200"/>
    </row>
    <row r="201" spans="1:9" x14ac:dyDescent="0.25">
      <c r="A201" s="29">
        <v>45996</v>
      </c>
      <c r="B201" s="47">
        <v>12</v>
      </c>
      <c r="C201" s="47">
        <v>5</v>
      </c>
      <c r="D201" s="47">
        <v>7</v>
      </c>
      <c r="E201" s="37">
        <v>31.568899999999999</v>
      </c>
      <c r="F201" s="47" t="str">
        <f>IF(AND(RTO__39[[#This Row],[Month]]&gt;4,RTO__39[[#This Row],[Month]]&lt;9,RTO__39[[#This Row],[Day of Week]]&lt;=5,RTO__39[[#This Row],[Hour]]&gt;=15,RTO__39[[#This Row],[Hour]]&lt;=18),"ON","OFF")</f>
        <v>OFF</v>
      </c>
      <c r="G201"/>
      <c r="H201"/>
      <c r="I201"/>
    </row>
    <row r="202" spans="1:9" x14ac:dyDescent="0.25">
      <c r="A202" s="29">
        <v>45996</v>
      </c>
      <c r="B202" s="47">
        <v>12</v>
      </c>
      <c r="C202" s="47">
        <v>5</v>
      </c>
      <c r="D202" s="47">
        <v>8</v>
      </c>
      <c r="E202" s="37">
        <v>1.1177999999999999</v>
      </c>
      <c r="F202" s="47" t="str">
        <f>IF(AND(RTO__39[[#This Row],[Month]]&gt;4,RTO__39[[#This Row],[Month]]&lt;9,RTO__39[[#This Row],[Day of Week]]&lt;=5,RTO__39[[#This Row],[Hour]]&gt;=15,RTO__39[[#This Row],[Hour]]&lt;=18),"ON","OFF")</f>
        <v>OFF</v>
      </c>
      <c r="G202"/>
      <c r="H202"/>
      <c r="I202"/>
    </row>
    <row r="203" spans="1:9" x14ac:dyDescent="0.25">
      <c r="A203" s="29">
        <v>45996</v>
      </c>
      <c r="B203" s="47">
        <v>12</v>
      </c>
      <c r="C203" s="47">
        <v>5</v>
      </c>
      <c r="D203" s="47">
        <v>9</v>
      </c>
      <c r="E203" s="37">
        <v>26.579899999999999</v>
      </c>
      <c r="F203" s="47" t="str">
        <f>IF(AND(RTO__39[[#This Row],[Month]]&gt;4,RTO__39[[#This Row],[Month]]&lt;9,RTO__39[[#This Row],[Day of Week]]&lt;=5,RTO__39[[#This Row],[Hour]]&gt;=15,RTO__39[[#This Row],[Hour]]&lt;=18),"ON","OFF")</f>
        <v>OFF</v>
      </c>
      <c r="G203"/>
      <c r="H203"/>
      <c r="I203"/>
    </row>
    <row r="204" spans="1:9" x14ac:dyDescent="0.25">
      <c r="A204" s="29">
        <v>45996</v>
      </c>
      <c r="B204" s="47">
        <v>12</v>
      </c>
      <c r="C204" s="47">
        <v>5</v>
      </c>
      <c r="D204" s="47">
        <v>10</v>
      </c>
      <c r="E204" s="37">
        <v>30.1861</v>
      </c>
      <c r="F204" s="47" t="str">
        <f>IF(AND(RTO__39[[#This Row],[Month]]&gt;4,RTO__39[[#This Row],[Month]]&lt;9,RTO__39[[#This Row],[Day of Week]]&lt;=5,RTO__39[[#This Row],[Hour]]&gt;=15,RTO__39[[#This Row],[Hour]]&lt;=18),"ON","OFF")</f>
        <v>OFF</v>
      </c>
      <c r="G204"/>
      <c r="H204"/>
      <c r="I204"/>
    </row>
    <row r="205" spans="1:9" x14ac:dyDescent="0.25">
      <c r="A205" s="29">
        <v>45996</v>
      </c>
      <c r="B205" s="47">
        <v>12</v>
      </c>
      <c r="C205" s="47">
        <v>5</v>
      </c>
      <c r="D205" s="47">
        <v>11</v>
      </c>
      <c r="E205" s="37">
        <v>29.234400000000001</v>
      </c>
      <c r="F205" s="47" t="str">
        <f>IF(AND(RTO__39[[#This Row],[Month]]&gt;4,RTO__39[[#This Row],[Month]]&lt;9,RTO__39[[#This Row],[Day of Week]]&lt;=5,RTO__39[[#This Row],[Hour]]&gt;=15,RTO__39[[#This Row],[Hour]]&lt;=18),"ON","OFF")</f>
        <v>OFF</v>
      </c>
      <c r="G205"/>
      <c r="H205"/>
      <c r="I205"/>
    </row>
    <row r="206" spans="1:9" x14ac:dyDescent="0.25">
      <c r="A206" s="29">
        <v>45996</v>
      </c>
      <c r="B206" s="47">
        <v>12</v>
      </c>
      <c r="C206" s="47">
        <v>5</v>
      </c>
      <c r="D206" s="47">
        <v>12</v>
      </c>
      <c r="E206" s="37">
        <v>7.7172999999999998</v>
      </c>
      <c r="F206" s="47" t="str">
        <f>IF(AND(RTO__39[[#This Row],[Month]]&gt;4,RTO__39[[#This Row],[Month]]&lt;9,RTO__39[[#This Row],[Day of Week]]&lt;=5,RTO__39[[#This Row],[Hour]]&gt;=15,RTO__39[[#This Row],[Hour]]&lt;=18),"ON","OFF")</f>
        <v>OFF</v>
      </c>
      <c r="G206"/>
      <c r="H206"/>
      <c r="I206"/>
    </row>
    <row r="207" spans="1:9" x14ac:dyDescent="0.25">
      <c r="A207" s="29">
        <v>45996</v>
      </c>
      <c r="B207" s="47">
        <v>12</v>
      </c>
      <c r="C207" s="47">
        <v>5</v>
      </c>
      <c r="D207" s="47">
        <v>13</v>
      </c>
      <c r="E207" s="37">
        <v>9.2231000000000005</v>
      </c>
      <c r="F207" s="47" t="str">
        <f>IF(AND(RTO__39[[#This Row],[Month]]&gt;4,RTO__39[[#This Row],[Month]]&lt;9,RTO__39[[#This Row],[Day of Week]]&lt;=5,RTO__39[[#This Row],[Hour]]&gt;=15,RTO__39[[#This Row],[Hour]]&lt;=18),"ON","OFF")</f>
        <v>OFF</v>
      </c>
      <c r="G207"/>
      <c r="H207"/>
      <c r="I207"/>
    </row>
    <row r="208" spans="1:9" x14ac:dyDescent="0.25">
      <c r="A208" s="29">
        <v>45996</v>
      </c>
      <c r="B208" s="47">
        <v>12</v>
      </c>
      <c r="C208" s="47">
        <v>5</v>
      </c>
      <c r="D208" s="47">
        <v>14</v>
      </c>
      <c r="E208" s="37">
        <v>-40.887300000000003</v>
      </c>
      <c r="F208" s="47" t="str">
        <f>IF(AND(RTO__39[[#This Row],[Month]]&gt;4,RTO__39[[#This Row],[Month]]&lt;9,RTO__39[[#This Row],[Day of Week]]&lt;=5,RTO__39[[#This Row],[Hour]]&gt;=15,RTO__39[[#This Row],[Hour]]&lt;=18),"ON","OFF")</f>
        <v>OFF</v>
      </c>
      <c r="G208"/>
      <c r="H208"/>
      <c r="I208"/>
    </row>
    <row r="209" spans="1:9" x14ac:dyDescent="0.25">
      <c r="A209" s="29">
        <v>45996</v>
      </c>
      <c r="B209" s="47">
        <v>12</v>
      </c>
      <c r="C209" s="47">
        <v>5</v>
      </c>
      <c r="D209" s="47">
        <v>15</v>
      </c>
      <c r="E209" s="37">
        <v>-9.2756000000000007</v>
      </c>
      <c r="F209" s="47" t="str">
        <f>IF(AND(RTO__39[[#This Row],[Month]]&gt;4,RTO__39[[#This Row],[Month]]&lt;9,RTO__39[[#This Row],[Day of Week]]&lt;=5,RTO__39[[#This Row],[Hour]]&gt;=15,RTO__39[[#This Row],[Hour]]&lt;=18),"ON","OFF")</f>
        <v>OFF</v>
      </c>
      <c r="G209"/>
      <c r="H209"/>
      <c r="I209"/>
    </row>
    <row r="210" spans="1:9" x14ac:dyDescent="0.25">
      <c r="A210" s="29">
        <v>45996</v>
      </c>
      <c r="B210" s="47">
        <v>12</v>
      </c>
      <c r="C210" s="47">
        <v>5</v>
      </c>
      <c r="D210" s="47">
        <v>16</v>
      </c>
      <c r="E210" s="37">
        <v>43.129899999999999</v>
      </c>
      <c r="F210" s="47" t="str">
        <f>IF(AND(RTO__39[[#This Row],[Month]]&gt;4,RTO__39[[#This Row],[Month]]&lt;9,RTO__39[[#This Row],[Day of Week]]&lt;=5,RTO__39[[#This Row],[Hour]]&gt;=15,RTO__39[[#This Row],[Hour]]&lt;=18),"ON","OFF")</f>
        <v>OFF</v>
      </c>
      <c r="G210"/>
      <c r="H210"/>
      <c r="I210"/>
    </row>
    <row r="211" spans="1:9" x14ac:dyDescent="0.25">
      <c r="A211" s="29">
        <v>45996</v>
      </c>
      <c r="B211" s="47">
        <v>12</v>
      </c>
      <c r="C211" s="47">
        <v>5</v>
      </c>
      <c r="D211" s="47">
        <v>17</v>
      </c>
      <c r="E211" s="37">
        <v>42.045200000000001</v>
      </c>
      <c r="F211" s="47" t="str">
        <f>IF(AND(RTO__39[[#This Row],[Month]]&gt;4,RTO__39[[#This Row],[Month]]&lt;9,RTO__39[[#This Row],[Day of Week]]&lt;=5,RTO__39[[#This Row],[Hour]]&gt;=15,RTO__39[[#This Row],[Hour]]&lt;=18),"ON","OFF")</f>
        <v>OFF</v>
      </c>
      <c r="G211"/>
      <c r="H211"/>
      <c r="I211"/>
    </row>
    <row r="212" spans="1:9" x14ac:dyDescent="0.25">
      <c r="A212" s="29">
        <v>45996</v>
      </c>
      <c r="B212" s="47">
        <v>12</v>
      </c>
      <c r="C212" s="47">
        <v>5</v>
      </c>
      <c r="D212" s="47">
        <v>18</v>
      </c>
      <c r="E212" s="37">
        <v>39.889800000000001</v>
      </c>
      <c r="F212" s="47" t="str">
        <f>IF(AND(RTO__39[[#This Row],[Month]]&gt;4,RTO__39[[#This Row],[Month]]&lt;9,RTO__39[[#This Row],[Day of Week]]&lt;=5,RTO__39[[#This Row],[Hour]]&gt;=15,RTO__39[[#This Row],[Hour]]&lt;=18),"ON","OFF")</f>
        <v>OFF</v>
      </c>
      <c r="G212"/>
      <c r="H212"/>
      <c r="I212"/>
    </row>
    <row r="213" spans="1:9" x14ac:dyDescent="0.25">
      <c r="A213" s="29">
        <v>45996</v>
      </c>
      <c r="B213" s="47">
        <v>12</v>
      </c>
      <c r="C213" s="47">
        <v>5</v>
      </c>
      <c r="D213" s="47">
        <v>19</v>
      </c>
      <c r="E213" s="37">
        <v>38.873399999999997</v>
      </c>
      <c r="F213" s="47" t="str">
        <f>IF(AND(RTO__39[[#This Row],[Month]]&gt;4,RTO__39[[#This Row],[Month]]&lt;9,RTO__39[[#This Row],[Day of Week]]&lt;=5,RTO__39[[#This Row],[Hour]]&gt;=15,RTO__39[[#This Row],[Hour]]&lt;=18),"ON","OFF")</f>
        <v>OFF</v>
      </c>
      <c r="G213"/>
      <c r="H213"/>
      <c r="I213"/>
    </row>
    <row r="214" spans="1:9" x14ac:dyDescent="0.25">
      <c r="A214" s="29">
        <v>45996</v>
      </c>
      <c r="B214" s="47">
        <v>12</v>
      </c>
      <c r="C214" s="47">
        <v>5</v>
      </c>
      <c r="D214" s="47">
        <v>20</v>
      </c>
      <c r="E214" s="37">
        <v>37.174100000000003</v>
      </c>
      <c r="F214" s="47" t="str">
        <f>IF(AND(RTO__39[[#This Row],[Month]]&gt;4,RTO__39[[#This Row],[Month]]&lt;9,RTO__39[[#This Row],[Day of Week]]&lt;=5,RTO__39[[#This Row],[Hour]]&gt;=15,RTO__39[[#This Row],[Hour]]&lt;=18),"ON","OFF")</f>
        <v>OFF</v>
      </c>
      <c r="G214"/>
      <c r="H214"/>
      <c r="I214"/>
    </row>
    <row r="215" spans="1:9" x14ac:dyDescent="0.25">
      <c r="A215" s="29">
        <v>45996</v>
      </c>
      <c r="B215" s="47">
        <v>12</v>
      </c>
      <c r="C215" s="47">
        <v>5</v>
      </c>
      <c r="D215" s="47">
        <v>21</v>
      </c>
      <c r="E215" s="37">
        <v>36.466200000000001</v>
      </c>
      <c r="F215" s="47" t="str">
        <f>IF(AND(RTO__39[[#This Row],[Month]]&gt;4,RTO__39[[#This Row],[Month]]&lt;9,RTO__39[[#This Row],[Day of Week]]&lt;=5,RTO__39[[#This Row],[Hour]]&gt;=15,RTO__39[[#This Row],[Hour]]&lt;=18),"ON","OFF")</f>
        <v>OFF</v>
      </c>
      <c r="G215"/>
      <c r="H215"/>
      <c r="I215"/>
    </row>
    <row r="216" spans="1:9" x14ac:dyDescent="0.25">
      <c r="A216" s="29">
        <v>45996</v>
      </c>
      <c r="B216" s="47">
        <v>12</v>
      </c>
      <c r="C216" s="47">
        <v>5</v>
      </c>
      <c r="D216" s="47">
        <v>22</v>
      </c>
      <c r="E216" s="37">
        <v>32.881700000000002</v>
      </c>
      <c r="F216" s="47" t="str">
        <f>IF(AND(RTO__39[[#This Row],[Month]]&gt;4,RTO__39[[#This Row],[Month]]&lt;9,RTO__39[[#This Row],[Day of Week]]&lt;=5,RTO__39[[#This Row],[Hour]]&gt;=15,RTO__39[[#This Row],[Hour]]&lt;=18),"ON","OFF")</f>
        <v>OFF</v>
      </c>
      <c r="G216"/>
      <c r="H216"/>
      <c r="I216"/>
    </row>
    <row r="217" spans="1:9" x14ac:dyDescent="0.25">
      <c r="A217" s="29">
        <v>45996</v>
      </c>
      <c r="B217" s="47">
        <v>12</v>
      </c>
      <c r="C217" s="47">
        <v>5</v>
      </c>
      <c r="D217" s="47">
        <v>23</v>
      </c>
      <c r="E217" s="37">
        <v>34.402900000000002</v>
      </c>
      <c r="F217" s="47" t="str">
        <f>IF(AND(RTO__39[[#This Row],[Month]]&gt;4,RTO__39[[#This Row],[Month]]&lt;9,RTO__39[[#This Row],[Day of Week]]&lt;=5,RTO__39[[#This Row],[Hour]]&gt;=15,RTO__39[[#This Row],[Hour]]&lt;=18),"ON","OFF")</f>
        <v>OFF</v>
      </c>
      <c r="G217"/>
      <c r="H217"/>
      <c r="I217"/>
    </row>
    <row r="218" spans="1:9" x14ac:dyDescent="0.25">
      <c r="A218" s="29">
        <v>45996</v>
      </c>
      <c r="B218" s="47">
        <v>12</v>
      </c>
      <c r="C218" s="47">
        <v>5</v>
      </c>
      <c r="D218" s="47">
        <v>24</v>
      </c>
      <c r="E218" s="37">
        <v>35.261600000000001</v>
      </c>
      <c r="F218" s="47" t="str">
        <f>IF(AND(RTO__39[[#This Row],[Month]]&gt;4,RTO__39[[#This Row],[Month]]&lt;9,RTO__39[[#This Row],[Day of Week]]&lt;=5,RTO__39[[#This Row],[Hour]]&gt;=15,RTO__39[[#This Row],[Hour]]&lt;=18),"ON","OFF")</f>
        <v>OFF</v>
      </c>
      <c r="G218"/>
      <c r="H218"/>
      <c r="I218"/>
    </row>
    <row r="219" spans="1:9" x14ac:dyDescent="0.25">
      <c r="A219" s="29">
        <v>45997</v>
      </c>
      <c r="B219" s="47">
        <v>12</v>
      </c>
      <c r="C219" s="47">
        <v>6</v>
      </c>
      <c r="D219" s="47">
        <v>1</v>
      </c>
      <c r="E219" s="37">
        <v>33.504800000000003</v>
      </c>
      <c r="F219" s="47" t="str">
        <f>IF(AND(RTO__39[[#This Row],[Month]]&gt;4,RTO__39[[#This Row],[Month]]&lt;9,RTO__39[[#This Row],[Day of Week]]&lt;=5,RTO__39[[#This Row],[Hour]]&gt;=15,RTO__39[[#This Row],[Hour]]&lt;=18),"ON","OFF")</f>
        <v>OFF</v>
      </c>
      <c r="G219"/>
      <c r="H219"/>
      <c r="I219"/>
    </row>
    <row r="220" spans="1:9" x14ac:dyDescent="0.25">
      <c r="A220" s="29">
        <v>45997</v>
      </c>
      <c r="B220" s="47">
        <v>12</v>
      </c>
      <c r="C220" s="47">
        <v>6</v>
      </c>
      <c r="D220" s="47">
        <v>2</v>
      </c>
      <c r="E220" s="37">
        <v>30.9328</v>
      </c>
      <c r="F220" s="47" t="str">
        <f>IF(AND(RTO__39[[#This Row],[Month]]&gt;4,RTO__39[[#This Row],[Month]]&lt;9,RTO__39[[#This Row],[Day of Week]]&lt;=5,RTO__39[[#This Row],[Hour]]&gt;=15,RTO__39[[#This Row],[Hour]]&lt;=18),"ON","OFF")</f>
        <v>OFF</v>
      </c>
      <c r="G220"/>
      <c r="H220"/>
      <c r="I220"/>
    </row>
    <row r="221" spans="1:9" x14ac:dyDescent="0.25">
      <c r="A221" s="29">
        <v>45997</v>
      </c>
      <c r="B221" s="47">
        <v>12</v>
      </c>
      <c r="C221" s="47">
        <v>6</v>
      </c>
      <c r="D221" s="47">
        <v>3</v>
      </c>
      <c r="E221" s="37">
        <v>29.988800000000001</v>
      </c>
      <c r="F221" s="47" t="str">
        <f>IF(AND(RTO__39[[#This Row],[Month]]&gt;4,RTO__39[[#This Row],[Month]]&lt;9,RTO__39[[#This Row],[Day of Week]]&lt;=5,RTO__39[[#This Row],[Hour]]&gt;=15,RTO__39[[#This Row],[Hour]]&lt;=18),"ON","OFF")</f>
        <v>OFF</v>
      </c>
      <c r="G221"/>
      <c r="H221"/>
      <c r="I221"/>
    </row>
    <row r="222" spans="1:9" x14ac:dyDescent="0.25">
      <c r="A222" s="29">
        <v>45997</v>
      </c>
      <c r="B222" s="47">
        <v>12</v>
      </c>
      <c r="C222" s="47">
        <v>6</v>
      </c>
      <c r="D222" s="47">
        <v>4</v>
      </c>
      <c r="E222" s="37">
        <v>29.912600000000001</v>
      </c>
      <c r="F222" s="47" t="str">
        <f>IF(AND(RTO__39[[#This Row],[Month]]&gt;4,RTO__39[[#This Row],[Month]]&lt;9,RTO__39[[#This Row],[Day of Week]]&lt;=5,RTO__39[[#This Row],[Hour]]&gt;=15,RTO__39[[#This Row],[Hour]]&lt;=18),"ON","OFF")</f>
        <v>OFF</v>
      </c>
      <c r="G222"/>
      <c r="H222"/>
      <c r="I222"/>
    </row>
    <row r="223" spans="1:9" x14ac:dyDescent="0.25">
      <c r="A223" s="29">
        <v>45997</v>
      </c>
      <c r="B223" s="47">
        <v>12</v>
      </c>
      <c r="C223" s="47">
        <v>6</v>
      </c>
      <c r="D223" s="47">
        <v>5</v>
      </c>
      <c r="E223" s="37">
        <v>30.4008</v>
      </c>
      <c r="F223" s="47" t="str">
        <f>IF(AND(RTO__39[[#This Row],[Month]]&gt;4,RTO__39[[#This Row],[Month]]&lt;9,RTO__39[[#This Row],[Day of Week]]&lt;=5,RTO__39[[#This Row],[Hour]]&gt;=15,RTO__39[[#This Row],[Hour]]&lt;=18),"ON","OFF")</f>
        <v>OFF</v>
      </c>
      <c r="G223"/>
      <c r="H223"/>
      <c r="I223"/>
    </row>
    <row r="224" spans="1:9" x14ac:dyDescent="0.25">
      <c r="A224" s="29">
        <v>45997</v>
      </c>
      <c r="B224" s="47">
        <v>12</v>
      </c>
      <c r="C224" s="47">
        <v>6</v>
      </c>
      <c r="D224" s="47">
        <v>6</v>
      </c>
      <c r="E224" s="37">
        <v>33.3658</v>
      </c>
      <c r="F224" s="47" t="str">
        <f>IF(AND(RTO__39[[#This Row],[Month]]&gt;4,RTO__39[[#This Row],[Month]]&lt;9,RTO__39[[#This Row],[Day of Week]]&lt;=5,RTO__39[[#This Row],[Hour]]&gt;=15,RTO__39[[#This Row],[Hour]]&lt;=18),"ON","OFF")</f>
        <v>OFF</v>
      </c>
      <c r="G224"/>
      <c r="H224"/>
      <c r="I224"/>
    </row>
    <row r="225" spans="1:9" x14ac:dyDescent="0.25">
      <c r="A225" s="29">
        <v>45997</v>
      </c>
      <c r="B225" s="47">
        <v>12</v>
      </c>
      <c r="C225" s="47">
        <v>6</v>
      </c>
      <c r="D225" s="47">
        <v>7</v>
      </c>
      <c r="E225" s="37">
        <v>5.4226999999999999</v>
      </c>
      <c r="F225" s="47" t="str">
        <f>IF(AND(RTO__39[[#This Row],[Month]]&gt;4,RTO__39[[#This Row],[Month]]&lt;9,RTO__39[[#This Row],[Day of Week]]&lt;=5,RTO__39[[#This Row],[Hour]]&gt;=15,RTO__39[[#This Row],[Hour]]&lt;=18),"ON","OFF")</f>
        <v>OFF</v>
      </c>
      <c r="G225"/>
      <c r="H225"/>
      <c r="I225"/>
    </row>
    <row r="226" spans="1:9" x14ac:dyDescent="0.25">
      <c r="A226" s="29">
        <v>45997</v>
      </c>
      <c r="B226" s="47">
        <v>12</v>
      </c>
      <c r="C226" s="47">
        <v>6</v>
      </c>
      <c r="D226" s="47">
        <v>8</v>
      </c>
      <c r="E226" s="37">
        <v>17.592300000000002</v>
      </c>
      <c r="F226" s="47" t="str">
        <f>IF(AND(RTO__39[[#This Row],[Month]]&gt;4,RTO__39[[#This Row],[Month]]&lt;9,RTO__39[[#This Row],[Day of Week]]&lt;=5,RTO__39[[#This Row],[Hour]]&gt;=15,RTO__39[[#This Row],[Hour]]&lt;=18),"ON","OFF")</f>
        <v>OFF</v>
      </c>
      <c r="G226"/>
      <c r="H226"/>
      <c r="I226"/>
    </row>
    <row r="227" spans="1:9" x14ac:dyDescent="0.25">
      <c r="A227" s="29">
        <v>45997</v>
      </c>
      <c r="B227" s="47">
        <v>12</v>
      </c>
      <c r="C227" s="47">
        <v>6</v>
      </c>
      <c r="D227" s="47">
        <v>9</v>
      </c>
      <c r="E227" s="37">
        <v>-66.120199999999997</v>
      </c>
      <c r="F227" s="47" t="str">
        <f>IF(AND(RTO__39[[#This Row],[Month]]&gt;4,RTO__39[[#This Row],[Month]]&lt;9,RTO__39[[#This Row],[Day of Week]]&lt;=5,RTO__39[[#This Row],[Hour]]&gt;=15,RTO__39[[#This Row],[Hour]]&lt;=18),"ON","OFF")</f>
        <v>OFF</v>
      </c>
      <c r="G227"/>
      <c r="H227"/>
      <c r="I227"/>
    </row>
    <row r="228" spans="1:9" x14ac:dyDescent="0.25">
      <c r="A228" s="29">
        <v>45997</v>
      </c>
      <c r="B228" s="47">
        <v>12</v>
      </c>
      <c r="C228" s="47">
        <v>6</v>
      </c>
      <c r="D228" s="47">
        <v>10</v>
      </c>
      <c r="E228" s="37">
        <v>-1.67</v>
      </c>
      <c r="F228" s="47" t="str">
        <f>IF(AND(RTO__39[[#This Row],[Month]]&gt;4,RTO__39[[#This Row],[Month]]&lt;9,RTO__39[[#This Row],[Day of Week]]&lt;=5,RTO__39[[#This Row],[Hour]]&gt;=15,RTO__39[[#This Row],[Hour]]&lt;=18),"ON","OFF")</f>
        <v>OFF</v>
      </c>
      <c r="G228"/>
      <c r="H228"/>
      <c r="I228"/>
    </row>
    <row r="229" spans="1:9" x14ac:dyDescent="0.25">
      <c r="A229" s="29">
        <v>45997</v>
      </c>
      <c r="B229" s="47">
        <v>12</v>
      </c>
      <c r="C229" s="47">
        <v>6</v>
      </c>
      <c r="D229" s="47">
        <v>11</v>
      </c>
      <c r="E229" s="37">
        <v>-4.2857000000000003</v>
      </c>
      <c r="F229" s="47" t="str">
        <f>IF(AND(RTO__39[[#This Row],[Month]]&gt;4,RTO__39[[#This Row],[Month]]&lt;9,RTO__39[[#This Row],[Day of Week]]&lt;=5,RTO__39[[#This Row],[Hour]]&gt;=15,RTO__39[[#This Row],[Hour]]&lt;=18),"ON","OFF")</f>
        <v>OFF</v>
      </c>
      <c r="G229"/>
      <c r="H229"/>
      <c r="I229"/>
    </row>
    <row r="230" spans="1:9" x14ac:dyDescent="0.25">
      <c r="A230" s="29">
        <v>45997</v>
      </c>
      <c r="B230" s="47">
        <v>12</v>
      </c>
      <c r="C230" s="47">
        <v>6</v>
      </c>
      <c r="D230" s="47">
        <v>12</v>
      </c>
      <c r="E230" s="37">
        <v>-7.7508999999999997</v>
      </c>
      <c r="F230" s="47" t="str">
        <f>IF(AND(RTO__39[[#This Row],[Month]]&gt;4,RTO__39[[#This Row],[Month]]&lt;9,RTO__39[[#This Row],[Day of Week]]&lt;=5,RTO__39[[#This Row],[Hour]]&gt;=15,RTO__39[[#This Row],[Hour]]&lt;=18),"ON","OFF")</f>
        <v>OFF</v>
      </c>
      <c r="G230"/>
      <c r="H230"/>
      <c r="I230"/>
    </row>
    <row r="231" spans="1:9" x14ac:dyDescent="0.25">
      <c r="A231" s="29">
        <v>45997</v>
      </c>
      <c r="B231" s="47">
        <v>12</v>
      </c>
      <c r="C231" s="47">
        <v>6</v>
      </c>
      <c r="D231" s="47">
        <v>13</v>
      </c>
      <c r="E231" s="37">
        <v>-11.7301</v>
      </c>
      <c r="F231" s="47" t="str">
        <f>IF(AND(RTO__39[[#This Row],[Month]]&gt;4,RTO__39[[#This Row],[Month]]&lt;9,RTO__39[[#This Row],[Day of Week]]&lt;=5,RTO__39[[#This Row],[Hour]]&gt;=15,RTO__39[[#This Row],[Hour]]&lt;=18),"ON","OFF")</f>
        <v>OFF</v>
      </c>
      <c r="G231"/>
      <c r="H231"/>
      <c r="I231"/>
    </row>
    <row r="232" spans="1:9" x14ac:dyDescent="0.25">
      <c r="A232" s="29">
        <v>45997</v>
      </c>
      <c r="B232" s="47">
        <v>12</v>
      </c>
      <c r="C232" s="47">
        <v>6</v>
      </c>
      <c r="D232" s="47">
        <v>14</v>
      </c>
      <c r="E232" s="37">
        <v>-12.535500000000001</v>
      </c>
      <c r="F232" s="47" t="str">
        <f>IF(AND(RTO__39[[#This Row],[Month]]&gt;4,RTO__39[[#This Row],[Month]]&lt;9,RTO__39[[#This Row],[Day of Week]]&lt;=5,RTO__39[[#This Row],[Hour]]&gt;=15,RTO__39[[#This Row],[Hour]]&lt;=18),"ON","OFF")</f>
        <v>OFF</v>
      </c>
      <c r="G232"/>
      <c r="H232"/>
      <c r="I232"/>
    </row>
    <row r="233" spans="1:9" x14ac:dyDescent="0.25">
      <c r="A233" s="29">
        <v>45997</v>
      </c>
      <c r="B233" s="47">
        <v>12</v>
      </c>
      <c r="C233" s="47">
        <v>6</v>
      </c>
      <c r="D233" s="47">
        <v>15</v>
      </c>
      <c r="E233" s="37">
        <v>-59.090899999999998</v>
      </c>
      <c r="F233" s="47" t="str">
        <f>IF(AND(RTO__39[[#This Row],[Month]]&gt;4,RTO__39[[#This Row],[Month]]&lt;9,RTO__39[[#This Row],[Day of Week]]&lt;=5,RTO__39[[#This Row],[Hour]]&gt;=15,RTO__39[[#This Row],[Hour]]&lt;=18),"ON","OFF")</f>
        <v>OFF</v>
      </c>
      <c r="G233"/>
      <c r="H233"/>
      <c r="I233"/>
    </row>
    <row r="234" spans="1:9" x14ac:dyDescent="0.25">
      <c r="A234" s="29">
        <v>45997</v>
      </c>
      <c r="B234" s="47">
        <v>12</v>
      </c>
      <c r="C234" s="47">
        <v>6</v>
      </c>
      <c r="D234" s="47">
        <v>16</v>
      </c>
      <c r="E234" s="37">
        <v>29.270900000000001</v>
      </c>
      <c r="F234" s="47" t="str">
        <f>IF(AND(RTO__39[[#This Row],[Month]]&gt;4,RTO__39[[#This Row],[Month]]&lt;9,RTO__39[[#This Row],[Day of Week]]&lt;=5,RTO__39[[#This Row],[Hour]]&gt;=15,RTO__39[[#This Row],[Hour]]&lt;=18),"ON","OFF")</f>
        <v>OFF</v>
      </c>
      <c r="G234"/>
      <c r="H234"/>
      <c r="I234"/>
    </row>
    <row r="235" spans="1:9" x14ac:dyDescent="0.25">
      <c r="A235" s="29">
        <v>45997</v>
      </c>
      <c r="B235" s="47">
        <v>12</v>
      </c>
      <c r="C235" s="47">
        <v>6</v>
      </c>
      <c r="D235" s="47">
        <v>17</v>
      </c>
      <c r="E235" s="37">
        <v>39.564399999999999</v>
      </c>
      <c r="F235" s="47" t="str">
        <f>IF(AND(RTO__39[[#This Row],[Month]]&gt;4,RTO__39[[#This Row],[Month]]&lt;9,RTO__39[[#This Row],[Day of Week]]&lt;=5,RTO__39[[#This Row],[Hour]]&gt;=15,RTO__39[[#This Row],[Hour]]&lt;=18),"ON","OFF")</f>
        <v>OFF</v>
      </c>
      <c r="G235"/>
      <c r="H235"/>
      <c r="I235"/>
    </row>
    <row r="236" spans="1:9" x14ac:dyDescent="0.25">
      <c r="A236" s="29">
        <v>45997</v>
      </c>
      <c r="B236" s="47">
        <v>12</v>
      </c>
      <c r="C236" s="47">
        <v>6</v>
      </c>
      <c r="D236" s="47">
        <v>18</v>
      </c>
      <c r="E236" s="37">
        <v>35.842100000000002</v>
      </c>
      <c r="F236" s="47" t="str">
        <f>IF(AND(RTO__39[[#This Row],[Month]]&gt;4,RTO__39[[#This Row],[Month]]&lt;9,RTO__39[[#This Row],[Day of Week]]&lt;=5,RTO__39[[#This Row],[Hour]]&gt;=15,RTO__39[[#This Row],[Hour]]&lt;=18),"ON","OFF")</f>
        <v>OFF</v>
      </c>
      <c r="G236"/>
      <c r="H236"/>
      <c r="I236"/>
    </row>
    <row r="237" spans="1:9" x14ac:dyDescent="0.25">
      <c r="A237" s="29">
        <v>45997</v>
      </c>
      <c r="B237" s="47">
        <v>12</v>
      </c>
      <c r="C237" s="47">
        <v>6</v>
      </c>
      <c r="D237" s="47">
        <v>19</v>
      </c>
      <c r="E237" s="37">
        <v>36.9527</v>
      </c>
      <c r="F237" s="47" t="str">
        <f>IF(AND(RTO__39[[#This Row],[Month]]&gt;4,RTO__39[[#This Row],[Month]]&lt;9,RTO__39[[#This Row],[Day of Week]]&lt;=5,RTO__39[[#This Row],[Hour]]&gt;=15,RTO__39[[#This Row],[Hour]]&lt;=18),"ON","OFF")</f>
        <v>OFF</v>
      </c>
      <c r="G237"/>
      <c r="H237"/>
      <c r="I237"/>
    </row>
    <row r="238" spans="1:9" x14ac:dyDescent="0.25">
      <c r="A238" s="29">
        <v>45997</v>
      </c>
      <c r="B238" s="47">
        <v>12</v>
      </c>
      <c r="C238" s="47">
        <v>6</v>
      </c>
      <c r="D238" s="47">
        <v>20</v>
      </c>
      <c r="E238" s="37">
        <v>37.2592</v>
      </c>
      <c r="F238" s="47" t="str">
        <f>IF(AND(RTO__39[[#This Row],[Month]]&gt;4,RTO__39[[#This Row],[Month]]&lt;9,RTO__39[[#This Row],[Day of Week]]&lt;=5,RTO__39[[#This Row],[Hour]]&gt;=15,RTO__39[[#This Row],[Hour]]&lt;=18),"ON","OFF")</f>
        <v>OFF</v>
      </c>
      <c r="G238"/>
      <c r="H238"/>
      <c r="I238"/>
    </row>
    <row r="239" spans="1:9" x14ac:dyDescent="0.25">
      <c r="A239" s="29">
        <v>45997</v>
      </c>
      <c r="B239" s="47">
        <v>12</v>
      </c>
      <c r="C239" s="47">
        <v>6</v>
      </c>
      <c r="D239" s="47">
        <v>21</v>
      </c>
      <c r="E239" s="37">
        <v>37.455599999999997</v>
      </c>
      <c r="F239" s="47" t="str">
        <f>IF(AND(RTO__39[[#This Row],[Month]]&gt;4,RTO__39[[#This Row],[Month]]&lt;9,RTO__39[[#This Row],[Day of Week]]&lt;=5,RTO__39[[#This Row],[Hour]]&gt;=15,RTO__39[[#This Row],[Hour]]&lt;=18),"ON","OFF")</f>
        <v>OFF</v>
      </c>
      <c r="G239"/>
      <c r="H239"/>
      <c r="I239"/>
    </row>
    <row r="240" spans="1:9" x14ac:dyDescent="0.25">
      <c r="A240" s="29">
        <v>45997</v>
      </c>
      <c r="B240" s="47">
        <v>12</v>
      </c>
      <c r="C240" s="47">
        <v>6</v>
      </c>
      <c r="D240" s="47">
        <v>22</v>
      </c>
      <c r="E240" s="37">
        <v>36.221600000000002</v>
      </c>
      <c r="F240" s="47" t="str">
        <f>IF(AND(RTO__39[[#This Row],[Month]]&gt;4,RTO__39[[#This Row],[Month]]&lt;9,RTO__39[[#This Row],[Day of Week]]&lt;=5,RTO__39[[#This Row],[Hour]]&gt;=15,RTO__39[[#This Row],[Hour]]&lt;=18),"ON","OFF")</f>
        <v>OFF</v>
      </c>
      <c r="G240"/>
      <c r="H240"/>
      <c r="I240"/>
    </row>
    <row r="241" spans="1:9" x14ac:dyDescent="0.25">
      <c r="A241" s="29">
        <v>45997</v>
      </c>
      <c r="B241" s="47">
        <v>12</v>
      </c>
      <c r="C241" s="47">
        <v>6</v>
      </c>
      <c r="D241" s="47">
        <v>23</v>
      </c>
      <c r="E241" s="37">
        <v>41.115299999999998</v>
      </c>
      <c r="F241" s="47" t="str">
        <f>IF(AND(RTO__39[[#This Row],[Month]]&gt;4,RTO__39[[#This Row],[Month]]&lt;9,RTO__39[[#This Row],[Day of Week]]&lt;=5,RTO__39[[#This Row],[Hour]]&gt;=15,RTO__39[[#This Row],[Hour]]&lt;=18),"ON","OFF")</f>
        <v>OFF</v>
      </c>
      <c r="G241"/>
      <c r="H241"/>
      <c r="I241"/>
    </row>
    <row r="242" spans="1:9" x14ac:dyDescent="0.25">
      <c r="A242" s="29">
        <v>45997</v>
      </c>
      <c r="B242" s="47">
        <v>12</v>
      </c>
      <c r="C242" s="47">
        <v>6</v>
      </c>
      <c r="D242" s="47">
        <v>24</v>
      </c>
      <c r="E242" s="37">
        <v>41.945300000000003</v>
      </c>
      <c r="F242" s="47" t="str">
        <f>IF(AND(RTO__39[[#This Row],[Month]]&gt;4,RTO__39[[#This Row],[Month]]&lt;9,RTO__39[[#This Row],[Day of Week]]&lt;=5,RTO__39[[#This Row],[Hour]]&gt;=15,RTO__39[[#This Row],[Hour]]&lt;=18),"ON","OFF")</f>
        <v>OFF</v>
      </c>
      <c r="G242"/>
      <c r="H242"/>
      <c r="I242"/>
    </row>
    <row r="243" spans="1:9" x14ac:dyDescent="0.25">
      <c r="A243" s="29">
        <v>45998</v>
      </c>
      <c r="B243" s="47">
        <v>12</v>
      </c>
      <c r="C243" s="47">
        <v>7</v>
      </c>
      <c r="D243" s="47">
        <v>1</v>
      </c>
      <c r="E243" s="37">
        <v>36.331800000000001</v>
      </c>
      <c r="F243" s="47" t="str">
        <f>IF(AND(RTO__39[[#This Row],[Month]]&gt;4,RTO__39[[#This Row],[Month]]&lt;9,RTO__39[[#This Row],[Day of Week]]&lt;=5,RTO__39[[#This Row],[Hour]]&gt;=15,RTO__39[[#This Row],[Hour]]&lt;=18),"ON","OFF")</f>
        <v>OFF</v>
      </c>
      <c r="G243"/>
      <c r="H243"/>
      <c r="I243"/>
    </row>
    <row r="244" spans="1:9" x14ac:dyDescent="0.25">
      <c r="A244" s="29">
        <v>45998</v>
      </c>
      <c r="B244" s="47">
        <v>12</v>
      </c>
      <c r="C244" s="47">
        <v>7</v>
      </c>
      <c r="D244" s="47">
        <v>2</v>
      </c>
      <c r="E244" s="37">
        <v>36.2027</v>
      </c>
      <c r="F244" s="47" t="str">
        <f>IF(AND(RTO__39[[#This Row],[Month]]&gt;4,RTO__39[[#This Row],[Month]]&lt;9,RTO__39[[#This Row],[Day of Week]]&lt;=5,RTO__39[[#This Row],[Hour]]&gt;=15,RTO__39[[#This Row],[Hour]]&lt;=18),"ON","OFF")</f>
        <v>OFF</v>
      </c>
      <c r="G244"/>
      <c r="H244"/>
      <c r="I244"/>
    </row>
    <row r="245" spans="1:9" x14ac:dyDescent="0.25">
      <c r="A245" s="29">
        <v>45998</v>
      </c>
      <c r="B245" s="47">
        <v>12</v>
      </c>
      <c r="C245" s="47">
        <v>7</v>
      </c>
      <c r="D245" s="47">
        <v>3</v>
      </c>
      <c r="E245" s="37">
        <v>35.634599999999999</v>
      </c>
      <c r="F245" s="47" t="str">
        <f>IF(AND(RTO__39[[#This Row],[Month]]&gt;4,RTO__39[[#This Row],[Month]]&lt;9,RTO__39[[#This Row],[Day of Week]]&lt;=5,RTO__39[[#This Row],[Hour]]&gt;=15,RTO__39[[#This Row],[Hour]]&lt;=18),"ON","OFF")</f>
        <v>OFF</v>
      </c>
      <c r="G245"/>
      <c r="H245"/>
      <c r="I245"/>
    </row>
    <row r="246" spans="1:9" x14ac:dyDescent="0.25">
      <c r="A246" s="29">
        <v>45998</v>
      </c>
      <c r="B246" s="47">
        <v>12</v>
      </c>
      <c r="C246" s="47">
        <v>7</v>
      </c>
      <c r="D246" s="47">
        <v>4</v>
      </c>
      <c r="E246" s="37">
        <v>36.240299999999998</v>
      </c>
      <c r="F246" s="47" t="str">
        <f>IF(AND(RTO__39[[#This Row],[Month]]&gt;4,RTO__39[[#This Row],[Month]]&lt;9,RTO__39[[#This Row],[Day of Week]]&lt;=5,RTO__39[[#This Row],[Hour]]&gt;=15,RTO__39[[#This Row],[Hour]]&lt;=18),"ON","OFF")</f>
        <v>OFF</v>
      </c>
      <c r="G246"/>
      <c r="H246"/>
      <c r="I246"/>
    </row>
    <row r="247" spans="1:9" x14ac:dyDescent="0.25">
      <c r="A247" s="29">
        <v>45998</v>
      </c>
      <c r="B247" s="47">
        <v>12</v>
      </c>
      <c r="C247" s="47">
        <v>7</v>
      </c>
      <c r="D247" s="47">
        <v>5</v>
      </c>
      <c r="E247" s="37">
        <v>37.0471</v>
      </c>
      <c r="F247" s="47" t="str">
        <f>IF(AND(RTO__39[[#This Row],[Month]]&gt;4,RTO__39[[#This Row],[Month]]&lt;9,RTO__39[[#This Row],[Day of Week]]&lt;=5,RTO__39[[#This Row],[Hour]]&gt;=15,RTO__39[[#This Row],[Hour]]&lt;=18),"ON","OFF")</f>
        <v>OFF</v>
      </c>
      <c r="G247"/>
      <c r="H247"/>
      <c r="I247"/>
    </row>
    <row r="248" spans="1:9" x14ac:dyDescent="0.25">
      <c r="A248" s="29">
        <v>45998</v>
      </c>
      <c r="B248" s="47">
        <v>12</v>
      </c>
      <c r="C248" s="47">
        <v>7</v>
      </c>
      <c r="D248" s="47">
        <v>6</v>
      </c>
      <c r="E248" s="37">
        <v>38.664400000000001</v>
      </c>
      <c r="F248" s="47" t="str">
        <f>IF(AND(RTO__39[[#This Row],[Month]]&gt;4,RTO__39[[#This Row],[Month]]&lt;9,RTO__39[[#This Row],[Day of Week]]&lt;=5,RTO__39[[#This Row],[Hour]]&gt;=15,RTO__39[[#This Row],[Hour]]&lt;=18),"ON","OFF")</f>
        <v>OFF</v>
      </c>
      <c r="G248"/>
      <c r="H248"/>
      <c r="I248"/>
    </row>
    <row r="249" spans="1:9" x14ac:dyDescent="0.25">
      <c r="A249" s="29">
        <v>45998</v>
      </c>
      <c r="B249" s="47">
        <v>12</v>
      </c>
      <c r="C249" s="47">
        <v>7</v>
      </c>
      <c r="D249" s="47">
        <v>7</v>
      </c>
      <c r="E249" s="37">
        <v>42.5486</v>
      </c>
      <c r="F249" s="47" t="str">
        <f>IF(AND(RTO__39[[#This Row],[Month]]&gt;4,RTO__39[[#This Row],[Month]]&lt;9,RTO__39[[#This Row],[Day of Week]]&lt;=5,RTO__39[[#This Row],[Hour]]&gt;=15,RTO__39[[#This Row],[Hour]]&lt;=18),"ON","OFF")</f>
        <v>OFF</v>
      </c>
      <c r="G249"/>
      <c r="H249"/>
      <c r="I249"/>
    </row>
    <row r="250" spans="1:9" x14ac:dyDescent="0.25">
      <c r="A250" s="29">
        <v>45998</v>
      </c>
      <c r="B250" s="47">
        <v>12</v>
      </c>
      <c r="C250" s="47">
        <v>7</v>
      </c>
      <c r="D250" s="47">
        <v>8</v>
      </c>
      <c r="E250" s="37">
        <v>32.6633</v>
      </c>
      <c r="F250" s="47" t="str">
        <f>IF(AND(RTO__39[[#This Row],[Month]]&gt;4,RTO__39[[#This Row],[Month]]&lt;9,RTO__39[[#This Row],[Day of Week]]&lt;=5,RTO__39[[#This Row],[Hour]]&gt;=15,RTO__39[[#This Row],[Hour]]&lt;=18),"ON","OFF")</f>
        <v>OFF</v>
      </c>
      <c r="G250"/>
      <c r="H250"/>
      <c r="I250"/>
    </row>
    <row r="251" spans="1:9" x14ac:dyDescent="0.25">
      <c r="A251" s="29">
        <v>45998</v>
      </c>
      <c r="B251" s="47">
        <v>12</v>
      </c>
      <c r="C251" s="47">
        <v>7</v>
      </c>
      <c r="D251" s="47">
        <v>9</v>
      </c>
      <c r="E251" s="37">
        <v>32.459899999999998</v>
      </c>
      <c r="F251" s="47" t="str">
        <f>IF(AND(RTO__39[[#This Row],[Month]]&gt;4,RTO__39[[#This Row],[Month]]&lt;9,RTO__39[[#This Row],[Day of Week]]&lt;=5,RTO__39[[#This Row],[Hour]]&gt;=15,RTO__39[[#This Row],[Hour]]&lt;=18),"ON","OFF")</f>
        <v>OFF</v>
      </c>
      <c r="G251"/>
      <c r="H251"/>
      <c r="I251"/>
    </row>
    <row r="252" spans="1:9" x14ac:dyDescent="0.25">
      <c r="A252" s="29">
        <v>45998</v>
      </c>
      <c r="B252" s="47">
        <v>12</v>
      </c>
      <c r="C252" s="47">
        <v>7</v>
      </c>
      <c r="D252" s="47">
        <v>10</v>
      </c>
      <c r="E252" s="37">
        <v>31.8</v>
      </c>
      <c r="F252" s="47" t="str">
        <f>IF(AND(RTO__39[[#This Row],[Month]]&gt;4,RTO__39[[#This Row],[Month]]&lt;9,RTO__39[[#This Row],[Day of Week]]&lt;=5,RTO__39[[#This Row],[Hour]]&gt;=15,RTO__39[[#This Row],[Hour]]&lt;=18),"ON","OFF")</f>
        <v>OFF</v>
      </c>
      <c r="G252"/>
      <c r="H252"/>
      <c r="I252"/>
    </row>
    <row r="253" spans="1:9" x14ac:dyDescent="0.25">
      <c r="A253" s="29">
        <v>45998</v>
      </c>
      <c r="B253" s="47">
        <v>12</v>
      </c>
      <c r="C253" s="47">
        <v>7</v>
      </c>
      <c r="D253" s="47">
        <v>11</v>
      </c>
      <c r="E253" s="37">
        <v>35.358400000000003</v>
      </c>
      <c r="F253" s="47" t="str">
        <f>IF(AND(RTO__39[[#This Row],[Month]]&gt;4,RTO__39[[#This Row],[Month]]&lt;9,RTO__39[[#This Row],[Day of Week]]&lt;=5,RTO__39[[#This Row],[Hour]]&gt;=15,RTO__39[[#This Row],[Hour]]&lt;=18),"ON","OFF")</f>
        <v>OFF</v>
      </c>
      <c r="G253"/>
      <c r="H253"/>
      <c r="I253"/>
    </row>
    <row r="254" spans="1:9" x14ac:dyDescent="0.25">
      <c r="A254" s="29">
        <v>45998</v>
      </c>
      <c r="B254" s="47">
        <v>12</v>
      </c>
      <c r="C254" s="47">
        <v>7</v>
      </c>
      <c r="D254" s="47">
        <v>12</v>
      </c>
      <c r="E254" s="37">
        <v>33.683300000000003</v>
      </c>
      <c r="F254" s="47" t="str">
        <f>IF(AND(RTO__39[[#This Row],[Month]]&gt;4,RTO__39[[#This Row],[Month]]&lt;9,RTO__39[[#This Row],[Day of Week]]&lt;=5,RTO__39[[#This Row],[Hour]]&gt;=15,RTO__39[[#This Row],[Hour]]&lt;=18),"ON","OFF")</f>
        <v>OFF</v>
      </c>
      <c r="G254"/>
      <c r="H254"/>
      <c r="I254"/>
    </row>
    <row r="255" spans="1:9" x14ac:dyDescent="0.25">
      <c r="A255" s="29">
        <v>45998</v>
      </c>
      <c r="B255" s="47">
        <v>12</v>
      </c>
      <c r="C255" s="47">
        <v>7</v>
      </c>
      <c r="D255" s="47">
        <v>13</v>
      </c>
      <c r="E255" s="37">
        <v>30.3657</v>
      </c>
      <c r="F255" s="47" t="str">
        <f>IF(AND(RTO__39[[#This Row],[Month]]&gt;4,RTO__39[[#This Row],[Month]]&lt;9,RTO__39[[#This Row],[Day of Week]]&lt;=5,RTO__39[[#This Row],[Hour]]&gt;=15,RTO__39[[#This Row],[Hour]]&lt;=18),"ON","OFF")</f>
        <v>OFF</v>
      </c>
      <c r="G255"/>
      <c r="H255"/>
      <c r="I255"/>
    </row>
    <row r="256" spans="1:9" x14ac:dyDescent="0.25">
      <c r="A256" s="29">
        <v>45998</v>
      </c>
      <c r="B256" s="47">
        <v>12</v>
      </c>
      <c r="C256" s="47">
        <v>7</v>
      </c>
      <c r="D256" s="47">
        <v>14</v>
      </c>
      <c r="E256" s="37">
        <v>28.553000000000001</v>
      </c>
      <c r="F256" s="47" t="str">
        <f>IF(AND(RTO__39[[#This Row],[Month]]&gt;4,RTO__39[[#This Row],[Month]]&lt;9,RTO__39[[#This Row],[Day of Week]]&lt;=5,RTO__39[[#This Row],[Hour]]&gt;=15,RTO__39[[#This Row],[Hour]]&lt;=18),"ON","OFF")</f>
        <v>OFF</v>
      </c>
      <c r="G256"/>
      <c r="H256"/>
      <c r="I256"/>
    </row>
    <row r="257" spans="1:9" x14ac:dyDescent="0.25">
      <c r="A257" s="29">
        <v>45998</v>
      </c>
      <c r="B257" s="47">
        <v>12</v>
      </c>
      <c r="C257" s="47">
        <v>7</v>
      </c>
      <c r="D257" s="47">
        <v>15</v>
      </c>
      <c r="E257" s="37">
        <v>27.388000000000002</v>
      </c>
      <c r="F257" s="47" t="str">
        <f>IF(AND(RTO__39[[#This Row],[Month]]&gt;4,RTO__39[[#This Row],[Month]]&lt;9,RTO__39[[#This Row],[Day of Week]]&lt;=5,RTO__39[[#This Row],[Hour]]&gt;=15,RTO__39[[#This Row],[Hour]]&lt;=18),"ON","OFF")</f>
        <v>OFF</v>
      </c>
      <c r="G257"/>
      <c r="H257"/>
      <c r="I257"/>
    </row>
    <row r="258" spans="1:9" x14ac:dyDescent="0.25">
      <c r="A258" s="29">
        <v>45998</v>
      </c>
      <c r="B258" s="47">
        <v>12</v>
      </c>
      <c r="C258" s="47">
        <v>7</v>
      </c>
      <c r="D258" s="47">
        <v>16</v>
      </c>
      <c r="E258" s="37">
        <v>45.1753</v>
      </c>
      <c r="F258" s="47" t="str">
        <f>IF(AND(RTO__39[[#This Row],[Month]]&gt;4,RTO__39[[#This Row],[Month]]&lt;9,RTO__39[[#This Row],[Day of Week]]&lt;=5,RTO__39[[#This Row],[Hour]]&gt;=15,RTO__39[[#This Row],[Hour]]&lt;=18),"ON","OFF")</f>
        <v>OFF</v>
      </c>
      <c r="G258"/>
      <c r="H258"/>
      <c r="I258"/>
    </row>
    <row r="259" spans="1:9" x14ac:dyDescent="0.25">
      <c r="A259" s="29">
        <v>45998</v>
      </c>
      <c r="B259" s="47">
        <v>12</v>
      </c>
      <c r="C259" s="47">
        <v>7</v>
      </c>
      <c r="D259" s="47">
        <v>17</v>
      </c>
      <c r="E259" s="37">
        <v>47.429200000000002</v>
      </c>
      <c r="F259" s="47" t="str">
        <f>IF(AND(RTO__39[[#This Row],[Month]]&gt;4,RTO__39[[#This Row],[Month]]&lt;9,RTO__39[[#This Row],[Day of Week]]&lt;=5,RTO__39[[#This Row],[Hour]]&gt;=15,RTO__39[[#This Row],[Hour]]&lt;=18),"ON","OFF")</f>
        <v>OFF</v>
      </c>
      <c r="G259"/>
      <c r="H259"/>
      <c r="I259"/>
    </row>
    <row r="260" spans="1:9" x14ac:dyDescent="0.25">
      <c r="A260" s="29">
        <v>45998</v>
      </c>
      <c r="B260" s="47">
        <v>12</v>
      </c>
      <c r="C260" s="47">
        <v>7</v>
      </c>
      <c r="D260" s="47">
        <v>18</v>
      </c>
      <c r="E260" s="37">
        <v>42.036799999999999</v>
      </c>
      <c r="F260" s="47" t="str">
        <f>IF(AND(RTO__39[[#This Row],[Month]]&gt;4,RTO__39[[#This Row],[Month]]&lt;9,RTO__39[[#This Row],[Day of Week]]&lt;=5,RTO__39[[#This Row],[Hour]]&gt;=15,RTO__39[[#This Row],[Hour]]&lt;=18),"ON","OFF")</f>
        <v>OFF</v>
      </c>
      <c r="G260"/>
      <c r="H260"/>
      <c r="I260"/>
    </row>
    <row r="261" spans="1:9" x14ac:dyDescent="0.25">
      <c r="A261" s="29">
        <v>45998</v>
      </c>
      <c r="B261" s="47">
        <v>12</v>
      </c>
      <c r="C261" s="47">
        <v>7</v>
      </c>
      <c r="D261" s="47">
        <v>19</v>
      </c>
      <c r="E261" s="37">
        <v>38.954799999999999</v>
      </c>
      <c r="F261" s="47" t="str">
        <f>IF(AND(RTO__39[[#This Row],[Month]]&gt;4,RTO__39[[#This Row],[Month]]&lt;9,RTO__39[[#This Row],[Day of Week]]&lt;=5,RTO__39[[#This Row],[Hour]]&gt;=15,RTO__39[[#This Row],[Hour]]&lt;=18),"ON","OFF")</f>
        <v>OFF</v>
      </c>
      <c r="G261"/>
      <c r="H261"/>
      <c r="I261"/>
    </row>
    <row r="262" spans="1:9" x14ac:dyDescent="0.25">
      <c r="A262" s="29">
        <v>45998</v>
      </c>
      <c r="B262" s="47">
        <v>12</v>
      </c>
      <c r="C262" s="47">
        <v>7</v>
      </c>
      <c r="D262" s="47">
        <v>20</v>
      </c>
      <c r="E262" s="37">
        <v>40.301900000000003</v>
      </c>
      <c r="F262" s="47" t="str">
        <f>IF(AND(RTO__39[[#This Row],[Month]]&gt;4,RTO__39[[#This Row],[Month]]&lt;9,RTO__39[[#This Row],[Day of Week]]&lt;=5,RTO__39[[#This Row],[Hour]]&gt;=15,RTO__39[[#This Row],[Hour]]&lt;=18),"ON","OFF")</f>
        <v>OFF</v>
      </c>
      <c r="G262"/>
      <c r="H262"/>
      <c r="I262"/>
    </row>
    <row r="263" spans="1:9" x14ac:dyDescent="0.25">
      <c r="A263" s="29">
        <v>45998</v>
      </c>
      <c r="B263" s="47">
        <v>12</v>
      </c>
      <c r="C263" s="47">
        <v>7</v>
      </c>
      <c r="D263" s="47">
        <v>21</v>
      </c>
      <c r="E263" s="37">
        <v>44.061300000000003</v>
      </c>
      <c r="F263" s="47" t="str">
        <f>IF(AND(RTO__39[[#This Row],[Month]]&gt;4,RTO__39[[#This Row],[Month]]&lt;9,RTO__39[[#This Row],[Day of Week]]&lt;=5,RTO__39[[#This Row],[Hour]]&gt;=15,RTO__39[[#This Row],[Hour]]&lt;=18),"ON","OFF")</f>
        <v>OFF</v>
      </c>
      <c r="G263"/>
      <c r="H263"/>
      <c r="I263"/>
    </row>
    <row r="264" spans="1:9" x14ac:dyDescent="0.25">
      <c r="A264" s="29">
        <v>45998</v>
      </c>
      <c r="B264" s="47">
        <v>12</v>
      </c>
      <c r="C264" s="47">
        <v>7</v>
      </c>
      <c r="D264" s="47">
        <v>22</v>
      </c>
      <c r="E264" s="37">
        <v>41.186799999999998</v>
      </c>
      <c r="F264" s="47" t="str">
        <f>IF(AND(RTO__39[[#This Row],[Month]]&gt;4,RTO__39[[#This Row],[Month]]&lt;9,RTO__39[[#This Row],[Day of Week]]&lt;=5,RTO__39[[#This Row],[Hour]]&gt;=15,RTO__39[[#This Row],[Hour]]&lt;=18),"ON","OFF")</f>
        <v>OFF</v>
      </c>
      <c r="G264"/>
      <c r="H264"/>
      <c r="I264"/>
    </row>
    <row r="265" spans="1:9" x14ac:dyDescent="0.25">
      <c r="A265" s="29">
        <v>45998</v>
      </c>
      <c r="B265" s="47">
        <v>12</v>
      </c>
      <c r="C265" s="47">
        <v>7</v>
      </c>
      <c r="D265" s="47">
        <v>23</v>
      </c>
      <c r="E265" s="37">
        <v>37.1599</v>
      </c>
      <c r="F265" s="47" t="str">
        <f>IF(AND(RTO__39[[#This Row],[Month]]&gt;4,RTO__39[[#This Row],[Month]]&lt;9,RTO__39[[#This Row],[Day of Week]]&lt;=5,RTO__39[[#This Row],[Hour]]&gt;=15,RTO__39[[#This Row],[Hour]]&lt;=18),"ON","OFF")</f>
        <v>OFF</v>
      </c>
      <c r="G265"/>
      <c r="H265"/>
      <c r="I265"/>
    </row>
    <row r="266" spans="1:9" x14ac:dyDescent="0.25">
      <c r="A266" s="29">
        <v>45998</v>
      </c>
      <c r="B266" s="47">
        <v>12</v>
      </c>
      <c r="C266" s="47">
        <v>7</v>
      </c>
      <c r="D266" s="47">
        <v>24</v>
      </c>
      <c r="E266" s="37">
        <v>35.459499999999998</v>
      </c>
      <c r="F266" s="47" t="str">
        <f>IF(AND(RTO__39[[#This Row],[Month]]&gt;4,RTO__39[[#This Row],[Month]]&lt;9,RTO__39[[#This Row],[Day of Week]]&lt;=5,RTO__39[[#This Row],[Hour]]&gt;=15,RTO__39[[#This Row],[Hour]]&lt;=18),"ON","OFF")</f>
        <v>OFF</v>
      </c>
      <c r="G266"/>
      <c r="H266"/>
      <c r="I266"/>
    </row>
    <row r="267" spans="1:9" x14ac:dyDescent="0.25">
      <c r="A267" s="29">
        <v>45999</v>
      </c>
      <c r="B267" s="47">
        <v>12</v>
      </c>
      <c r="C267" s="47">
        <v>1</v>
      </c>
      <c r="D267" s="47">
        <v>1</v>
      </c>
      <c r="E267" s="37">
        <v>35.5379</v>
      </c>
      <c r="F267" s="47" t="str">
        <f>IF(AND(RTO__39[[#This Row],[Month]]&gt;4,RTO__39[[#This Row],[Month]]&lt;9,RTO__39[[#This Row],[Day of Week]]&lt;=5,RTO__39[[#This Row],[Hour]]&gt;=15,RTO__39[[#This Row],[Hour]]&lt;=18),"ON","OFF")</f>
        <v>OFF</v>
      </c>
      <c r="G267"/>
      <c r="H267"/>
      <c r="I267"/>
    </row>
    <row r="268" spans="1:9" x14ac:dyDescent="0.25">
      <c r="A268" s="29">
        <v>45999</v>
      </c>
      <c r="B268" s="47">
        <v>12</v>
      </c>
      <c r="C268" s="47">
        <v>1</v>
      </c>
      <c r="D268" s="47">
        <v>2</v>
      </c>
      <c r="E268" s="37">
        <v>33.750100000000003</v>
      </c>
      <c r="F268" s="47" t="str">
        <f>IF(AND(RTO__39[[#This Row],[Month]]&gt;4,RTO__39[[#This Row],[Month]]&lt;9,RTO__39[[#This Row],[Day of Week]]&lt;=5,RTO__39[[#This Row],[Hour]]&gt;=15,RTO__39[[#This Row],[Hour]]&lt;=18),"ON","OFF")</f>
        <v>OFF</v>
      </c>
      <c r="G268"/>
      <c r="H268"/>
      <c r="I268"/>
    </row>
    <row r="269" spans="1:9" x14ac:dyDescent="0.25">
      <c r="A269" s="29">
        <v>45999</v>
      </c>
      <c r="B269" s="47">
        <v>12</v>
      </c>
      <c r="C269" s="47">
        <v>1</v>
      </c>
      <c r="D269" s="47">
        <v>3</v>
      </c>
      <c r="E269" s="37">
        <v>33.737400000000001</v>
      </c>
      <c r="F269" s="47" t="str">
        <f>IF(AND(RTO__39[[#This Row],[Month]]&gt;4,RTO__39[[#This Row],[Month]]&lt;9,RTO__39[[#This Row],[Day of Week]]&lt;=5,RTO__39[[#This Row],[Hour]]&gt;=15,RTO__39[[#This Row],[Hour]]&lt;=18),"ON","OFF")</f>
        <v>OFF</v>
      </c>
      <c r="G269"/>
      <c r="H269"/>
      <c r="I269"/>
    </row>
    <row r="270" spans="1:9" x14ac:dyDescent="0.25">
      <c r="A270" s="29">
        <v>45999</v>
      </c>
      <c r="B270" s="47">
        <v>12</v>
      </c>
      <c r="C270" s="47">
        <v>1</v>
      </c>
      <c r="D270" s="47">
        <v>4</v>
      </c>
      <c r="E270" s="37">
        <v>34.481999999999999</v>
      </c>
      <c r="F270" s="47" t="str">
        <f>IF(AND(RTO__39[[#This Row],[Month]]&gt;4,RTO__39[[#This Row],[Month]]&lt;9,RTO__39[[#This Row],[Day of Week]]&lt;=5,RTO__39[[#This Row],[Hour]]&gt;=15,RTO__39[[#This Row],[Hour]]&lt;=18),"ON","OFF")</f>
        <v>OFF</v>
      </c>
      <c r="G270"/>
      <c r="H270"/>
      <c r="I270"/>
    </row>
    <row r="271" spans="1:9" x14ac:dyDescent="0.25">
      <c r="A271" s="29">
        <v>45999</v>
      </c>
      <c r="B271" s="47">
        <v>12</v>
      </c>
      <c r="C271" s="47">
        <v>1</v>
      </c>
      <c r="D271" s="47">
        <v>5</v>
      </c>
      <c r="E271" s="37">
        <v>35.952500000000001</v>
      </c>
      <c r="F271" s="47" t="str">
        <f>IF(AND(RTO__39[[#This Row],[Month]]&gt;4,RTO__39[[#This Row],[Month]]&lt;9,RTO__39[[#This Row],[Day of Week]]&lt;=5,RTO__39[[#This Row],[Hour]]&gt;=15,RTO__39[[#This Row],[Hour]]&lt;=18),"ON","OFF")</f>
        <v>OFF</v>
      </c>
      <c r="G271"/>
      <c r="H271"/>
      <c r="I271"/>
    </row>
    <row r="272" spans="1:9" x14ac:dyDescent="0.25">
      <c r="A272" s="29">
        <v>45999</v>
      </c>
      <c r="B272" s="47">
        <v>12</v>
      </c>
      <c r="C272" s="47">
        <v>1</v>
      </c>
      <c r="D272" s="47">
        <v>6</v>
      </c>
      <c r="E272" s="37">
        <v>43.380600000000001</v>
      </c>
      <c r="F272" s="47" t="str">
        <f>IF(AND(RTO__39[[#This Row],[Month]]&gt;4,RTO__39[[#This Row],[Month]]&lt;9,RTO__39[[#This Row],[Day of Week]]&lt;=5,RTO__39[[#This Row],[Hour]]&gt;=15,RTO__39[[#This Row],[Hour]]&lt;=18),"ON","OFF")</f>
        <v>OFF</v>
      </c>
      <c r="G272"/>
      <c r="H272"/>
      <c r="I272"/>
    </row>
    <row r="273" spans="1:9" x14ac:dyDescent="0.25">
      <c r="A273" s="29">
        <v>45999</v>
      </c>
      <c r="B273" s="47">
        <v>12</v>
      </c>
      <c r="C273" s="47">
        <v>1</v>
      </c>
      <c r="D273" s="47">
        <v>7</v>
      </c>
      <c r="E273" s="37">
        <v>42.0306</v>
      </c>
      <c r="F273" s="47" t="str">
        <f>IF(AND(RTO__39[[#This Row],[Month]]&gt;4,RTO__39[[#This Row],[Month]]&lt;9,RTO__39[[#This Row],[Day of Week]]&lt;=5,RTO__39[[#This Row],[Hour]]&gt;=15,RTO__39[[#This Row],[Hour]]&lt;=18),"ON","OFF")</f>
        <v>OFF</v>
      </c>
      <c r="G273"/>
      <c r="H273"/>
      <c r="I273"/>
    </row>
    <row r="274" spans="1:9" x14ac:dyDescent="0.25">
      <c r="A274" s="29">
        <v>45999</v>
      </c>
      <c r="B274" s="47">
        <v>12</v>
      </c>
      <c r="C274" s="47">
        <v>1</v>
      </c>
      <c r="D274" s="47">
        <v>8</v>
      </c>
      <c r="E274" s="37">
        <v>40.158499999999997</v>
      </c>
      <c r="F274" s="47" t="str">
        <f>IF(AND(RTO__39[[#This Row],[Month]]&gt;4,RTO__39[[#This Row],[Month]]&lt;9,RTO__39[[#This Row],[Day of Week]]&lt;=5,RTO__39[[#This Row],[Hour]]&gt;=15,RTO__39[[#This Row],[Hour]]&lt;=18),"ON","OFF")</f>
        <v>OFF</v>
      </c>
      <c r="G274"/>
      <c r="H274"/>
      <c r="I274"/>
    </row>
    <row r="275" spans="1:9" x14ac:dyDescent="0.25">
      <c r="A275" s="29">
        <v>45999</v>
      </c>
      <c r="B275" s="47">
        <v>12</v>
      </c>
      <c r="C275" s="47">
        <v>1</v>
      </c>
      <c r="D275" s="47">
        <v>9</v>
      </c>
      <c r="E275" s="37">
        <v>42.744500000000002</v>
      </c>
      <c r="F275" s="47" t="str">
        <f>IF(AND(RTO__39[[#This Row],[Month]]&gt;4,RTO__39[[#This Row],[Month]]&lt;9,RTO__39[[#This Row],[Day of Week]]&lt;=5,RTO__39[[#This Row],[Hour]]&gt;=15,RTO__39[[#This Row],[Hour]]&lt;=18),"ON","OFF")</f>
        <v>OFF</v>
      </c>
      <c r="G275"/>
      <c r="H275"/>
      <c r="I275"/>
    </row>
    <row r="276" spans="1:9" x14ac:dyDescent="0.25">
      <c r="A276" s="29">
        <v>45999</v>
      </c>
      <c r="B276" s="47">
        <v>12</v>
      </c>
      <c r="C276" s="47">
        <v>1</v>
      </c>
      <c r="D276" s="47">
        <v>10</v>
      </c>
      <c r="E276" s="37">
        <v>28.655100000000001</v>
      </c>
      <c r="F276" s="47" t="str">
        <f>IF(AND(RTO__39[[#This Row],[Month]]&gt;4,RTO__39[[#This Row],[Month]]&lt;9,RTO__39[[#This Row],[Day of Week]]&lt;=5,RTO__39[[#This Row],[Hour]]&gt;=15,RTO__39[[#This Row],[Hour]]&lt;=18),"ON","OFF")</f>
        <v>OFF</v>
      </c>
      <c r="G276"/>
      <c r="H276"/>
      <c r="I276"/>
    </row>
    <row r="277" spans="1:9" x14ac:dyDescent="0.25">
      <c r="A277" s="29">
        <v>45999</v>
      </c>
      <c r="B277" s="47">
        <v>12</v>
      </c>
      <c r="C277" s="47">
        <v>1</v>
      </c>
      <c r="D277" s="47">
        <v>11</v>
      </c>
      <c r="E277" s="37">
        <v>29.031500000000001</v>
      </c>
      <c r="F277" s="47" t="str">
        <f>IF(AND(RTO__39[[#This Row],[Month]]&gt;4,RTO__39[[#This Row],[Month]]&lt;9,RTO__39[[#This Row],[Day of Week]]&lt;=5,RTO__39[[#This Row],[Hour]]&gt;=15,RTO__39[[#This Row],[Hour]]&lt;=18),"ON","OFF")</f>
        <v>OFF</v>
      </c>
      <c r="G277"/>
      <c r="H277"/>
      <c r="I277"/>
    </row>
    <row r="278" spans="1:9" x14ac:dyDescent="0.25">
      <c r="A278" s="29">
        <v>45999</v>
      </c>
      <c r="B278" s="47">
        <v>12</v>
      </c>
      <c r="C278" s="47">
        <v>1</v>
      </c>
      <c r="D278" s="47">
        <v>12</v>
      </c>
      <c r="E278" s="37">
        <v>29.944400000000002</v>
      </c>
      <c r="F278" s="47" t="str">
        <f>IF(AND(RTO__39[[#This Row],[Month]]&gt;4,RTO__39[[#This Row],[Month]]&lt;9,RTO__39[[#This Row],[Day of Week]]&lt;=5,RTO__39[[#This Row],[Hour]]&gt;=15,RTO__39[[#This Row],[Hour]]&lt;=18),"ON","OFF")</f>
        <v>OFF</v>
      </c>
      <c r="G278"/>
      <c r="H278"/>
      <c r="I278"/>
    </row>
    <row r="279" spans="1:9" x14ac:dyDescent="0.25">
      <c r="A279" s="29">
        <v>45999</v>
      </c>
      <c r="B279" s="47">
        <v>12</v>
      </c>
      <c r="C279" s="47">
        <v>1</v>
      </c>
      <c r="D279" s="47">
        <v>13</v>
      </c>
      <c r="E279" s="37">
        <v>29.167999999999999</v>
      </c>
      <c r="F279" s="47" t="str">
        <f>IF(AND(RTO__39[[#This Row],[Month]]&gt;4,RTO__39[[#This Row],[Month]]&lt;9,RTO__39[[#This Row],[Day of Week]]&lt;=5,RTO__39[[#This Row],[Hour]]&gt;=15,RTO__39[[#This Row],[Hour]]&lt;=18),"ON","OFF")</f>
        <v>OFF</v>
      </c>
      <c r="G279"/>
      <c r="H279"/>
      <c r="I279"/>
    </row>
    <row r="280" spans="1:9" x14ac:dyDescent="0.25">
      <c r="A280" s="29">
        <v>45999</v>
      </c>
      <c r="B280" s="47">
        <v>12</v>
      </c>
      <c r="C280" s="47">
        <v>1</v>
      </c>
      <c r="D280" s="47">
        <v>14</v>
      </c>
      <c r="E280" s="37">
        <v>26.173200000000001</v>
      </c>
      <c r="F280" s="47" t="str">
        <f>IF(AND(RTO__39[[#This Row],[Month]]&gt;4,RTO__39[[#This Row],[Month]]&lt;9,RTO__39[[#This Row],[Day of Week]]&lt;=5,RTO__39[[#This Row],[Hour]]&gt;=15,RTO__39[[#This Row],[Hour]]&lt;=18),"ON","OFF")</f>
        <v>OFF</v>
      </c>
      <c r="G280"/>
      <c r="H280"/>
      <c r="I280"/>
    </row>
    <row r="281" spans="1:9" x14ac:dyDescent="0.25">
      <c r="A281" s="29">
        <v>45999</v>
      </c>
      <c r="B281" s="47">
        <v>12</v>
      </c>
      <c r="C281" s="47">
        <v>1</v>
      </c>
      <c r="D281" s="47">
        <v>15</v>
      </c>
      <c r="E281" s="37">
        <v>28.927099999999999</v>
      </c>
      <c r="F281" s="47" t="str">
        <f>IF(AND(RTO__39[[#This Row],[Month]]&gt;4,RTO__39[[#This Row],[Month]]&lt;9,RTO__39[[#This Row],[Day of Week]]&lt;=5,RTO__39[[#This Row],[Hour]]&gt;=15,RTO__39[[#This Row],[Hour]]&lt;=18),"ON","OFF")</f>
        <v>OFF</v>
      </c>
      <c r="G281"/>
      <c r="H281"/>
      <c r="I281"/>
    </row>
    <row r="282" spans="1:9" x14ac:dyDescent="0.25">
      <c r="A282" s="29">
        <v>45999</v>
      </c>
      <c r="B282" s="47">
        <v>12</v>
      </c>
      <c r="C282" s="47">
        <v>1</v>
      </c>
      <c r="D282" s="47">
        <v>16</v>
      </c>
      <c r="E282" s="37">
        <v>26.721399999999999</v>
      </c>
      <c r="F282" s="47" t="str">
        <f>IF(AND(RTO__39[[#This Row],[Month]]&gt;4,RTO__39[[#This Row],[Month]]&lt;9,RTO__39[[#This Row],[Day of Week]]&lt;=5,RTO__39[[#This Row],[Hour]]&gt;=15,RTO__39[[#This Row],[Hour]]&lt;=18),"ON","OFF")</f>
        <v>OFF</v>
      </c>
      <c r="G282"/>
      <c r="H282"/>
      <c r="I282"/>
    </row>
    <row r="283" spans="1:9" x14ac:dyDescent="0.25">
      <c r="A283" s="29">
        <v>45999</v>
      </c>
      <c r="B283" s="47">
        <v>12</v>
      </c>
      <c r="C283" s="47">
        <v>1</v>
      </c>
      <c r="D283" s="47">
        <v>17</v>
      </c>
      <c r="E283" s="37">
        <v>42.605699999999999</v>
      </c>
      <c r="F283" s="47" t="str">
        <f>IF(AND(RTO__39[[#This Row],[Month]]&gt;4,RTO__39[[#This Row],[Month]]&lt;9,RTO__39[[#This Row],[Day of Week]]&lt;=5,RTO__39[[#This Row],[Hour]]&gt;=15,RTO__39[[#This Row],[Hour]]&lt;=18),"ON","OFF")</f>
        <v>OFF</v>
      </c>
      <c r="G283"/>
      <c r="H283"/>
      <c r="I283"/>
    </row>
    <row r="284" spans="1:9" x14ac:dyDescent="0.25">
      <c r="A284" s="29">
        <v>45999</v>
      </c>
      <c r="B284" s="47">
        <v>12</v>
      </c>
      <c r="C284" s="47">
        <v>1</v>
      </c>
      <c r="D284" s="47">
        <v>18</v>
      </c>
      <c r="E284" s="37">
        <v>43.423699999999997</v>
      </c>
      <c r="F284" s="47" t="str">
        <f>IF(AND(RTO__39[[#This Row],[Month]]&gt;4,RTO__39[[#This Row],[Month]]&lt;9,RTO__39[[#This Row],[Day of Week]]&lt;=5,RTO__39[[#This Row],[Hour]]&gt;=15,RTO__39[[#This Row],[Hour]]&lt;=18),"ON","OFF")</f>
        <v>OFF</v>
      </c>
      <c r="G284"/>
      <c r="H284"/>
      <c r="I284"/>
    </row>
    <row r="285" spans="1:9" x14ac:dyDescent="0.25">
      <c r="A285" s="29">
        <v>45999</v>
      </c>
      <c r="B285" s="47">
        <v>12</v>
      </c>
      <c r="C285" s="47">
        <v>1</v>
      </c>
      <c r="D285" s="47">
        <v>19</v>
      </c>
      <c r="E285" s="37">
        <v>40.6053</v>
      </c>
      <c r="F285" s="47" t="str">
        <f>IF(AND(RTO__39[[#This Row],[Month]]&gt;4,RTO__39[[#This Row],[Month]]&lt;9,RTO__39[[#This Row],[Day of Week]]&lt;=5,RTO__39[[#This Row],[Hour]]&gt;=15,RTO__39[[#This Row],[Hour]]&lt;=18),"ON","OFF")</f>
        <v>OFF</v>
      </c>
      <c r="G285"/>
      <c r="H285"/>
      <c r="I285"/>
    </row>
    <row r="286" spans="1:9" x14ac:dyDescent="0.25">
      <c r="A286" s="29">
        <v>45999</v>
      </c>
      <c r="B286" s="47">
        <v>12</v>
      </c>
      <c r="C286" s="47">
        <v>1</v>
      </c>
      <c r="D286" s="47">
        <v>20</v>
      </c>
      <c r="E286" s="37">
        <v>39.4848</v>
      </c>
      <c r="F286" s="47" t="str">
        <f>IF(AND(RTO__39[[#This Row],[Month]]&gt;4,RTO__39[[#This Row],[Month]]&lt;9,RTO__39[[#This Row],[Day of Week]]&lt;=5,RTO__39[[#This Row],[Hour]]&gt;=15,RTO__39[[#This Row],[Hour]]&lt;=18),"ON","OFF")</f>
        <v>OFF</v>
      </c>
      <c r="G286"/>
      <c r="H286"/>
      <c r="I286"/>
    </row>
    <row r="287" spans="1:9" x14ac:dyDescent="0.25">
      <c r="A287" s="29">
        <v>45999</v>
      </c>
      <c r="B287" s="47">
        <v>12</v>
      </c>
      <c r="C287" s="47">
        <v>1</v>
      </c>
      <c r="D287" s="47">
        <v>21</v>
      </c>
      <c r="E287" s="37">
        <v>39.472799999999999</v>
      </c>
      <c r="F287" s="47" t="str">
        <f>IF(AND(RTO__39[[#This Row],[Month]]&gt;4,RTO__39[[#This Row],[Month]]&lt;9,RTO__39[[#This Row],[Day of Week]]&lt;=5,RTO__39[[#This Row],[Hour]]&gt;=15,RTO__39[[#This Row],[Hour]]&lt;=18),"ON","OFF")</f>
        <v>OFF</v>
      </c>
      <c r="G287"/>
      <c r="H287"/>
      <c r="I287"/>
    </row>
    <row r="288" spans="1:9" x14ac:dyDescent="0.25">
      <c r="A288" s="29">
        <v>45999</v>
      </c>
      <c r="B288" s="47">
        <v>12</v>
      </c>
      <c r="C288" s="47">
        <v>1</v>
      </c>
      <c r="D288" s="47">
        <v>22</v>
      </c>
      <c r="E288" s="37">
        <v>37.235199999999999</v>
      </c>
      <c r="F288" s="47" t="str">
        <f>IF(AND(RTO__39[[#This Row],[Month]]&gt;4,RTO__39[[#This Row],[Month]]&lt;9,RTO__39[[#This Row],[Day of Week]]&lt;=5,RTO__39[[#This Row],[Hour]]&gt;=15,RTO__39[[#This Row],[Hour]]&lt;=18),"ON","OFF")</f>
        <v>OFF</v>
      </c>
      <c r="G288"/>
      <c r="H288"/>
      <c r="I288"/>
    </row>
    <row r="289" spans="1:9" x14ac:dyDescent="0.25">
      <c r="A289" s="29">
        <v>45999</v>
      </c>
      <c r="B289" s="47">
        <v>12</v>
      </c>
      <c r="C289" s="47">
        <v>1</v>
      </c>
      <c r="D289" s="47">
        <v>23</v>
      </c>
      <c r="E289" s="37">
        <v>37.458500000000001</v>
      </c>
      <c r="F289" s="47" t="str">
        <f>IF(AND(RTO__39[[#This Row],[Month]]&gt;4,RTO__39[[#This Row],[Month]]&lt;9,RTO__39[[#This Row],[Day of Week]]&lt;=5,RTO__39[[#This Row],[Hour]]&gt;=15,RTO__39[[#This Row],[Hour]]&lt;=18),"ON","OFF")</f>
        <v>OFF</v>
      </c>
      <c r="G289"/>
      <c r="H289"/>
      <c r="I289"/>
    </row>
    <row r="290" spans="1:9" x14ac:dyDescent="0.25">
      <c r="A290" s="29">
        <v>45999</v>
      </c>
      <c r="B290" s="47">
        <v>12</v>
      </c>
      <c r="C290" s="47">
        <v>1</v>
      </c>
      <c r="D290" s="47">
        <v>24</v>
      </c>
      <c r="E290" s="37">
        <v>35.742100000000001</v>
      </c>
      <c r="F290" s="47" t="str">
        <f>IF(AND(RTO__39[[#This Row],[Month]]&gt;4,RTO__39[[#This Row],[Month]]&lt;9,RTO__39[[#This Row],[Day of Week]]&lt;=5,RTO__39[[#This Row],[Hour]]&gt;=15,RTO__39[[#This Row],[Hour]]&lt;=18),"ON","OFF")</f>
        <v>OFF</v>
      </c>
      <c r="G290"/>
      <c r="H290"/>
      <c r="I290"/>
    </row>
    <row r="291" spans="1:9" x14ac:dyDescent="0.25">
      <c r="A291" s="29">
        <v>46000</v>
      </c>
      <c r="B291" s="47">
        <v>12</v>
      </c>
      <c r="C291" s="47">
        <v>2</v>
      </c>
      <c r="D291" s="47">
        <v>1</v>
      </c>
      <c r="E291" s="37">
        <v>34.494599999999998</v>
      </c>
      <c r="F291" s="47" t="str">
        <f>IF(AND(RTO__39[[#This Row],[Month]]&gt;4,RTO__39[[#This Row],[Month]]&lt;9,RTO__39[[#This Row],[Day of Week]]&lt;=5,RTO__39[[#This Row],[Hour]]&gt;=15,RTO__39[[#This Row],[Hour]]&lt;=18),"ON","OFF")</f>
        <v>OFF</v>
      </c>
      <c r="G291"/>
      <c r="H291"/>
      <c r="I291"/>
    </row>
    <row r="292" spans="1:9" x14ac:dyDescent="0.25">
      <c r="A292" s="29">
        <v>46000</v>
      </c>
      <c r="B292" s="47">
        <v>12</v>
      </c>
      <c r="C292" s="47">
        <v>2</v>
      </c>
      <c r="D292" s="47">
        <v>2</v>
      </c>
      <c r="E292" s="37">
        <v>33.733499999999999</v>
      </c>
      <c r="F292" s="47" t="str">
        <f>IF(AND(RTO__39[[#This Row],[Month]]&gt;4,RTO__39[[#This Row],[Month]]&lt;9,RTO__39[[#This Row],[Day of Week]]&lt;=5,RTO__39[[#This Row],[Hour]]&gt;=15,RTO__39[[#This Row],[Hour]]&lt;=18),"ON","OFF")</f>
        <v>OFF</v>
      </c>
      <c r="G292"/>
      <c r="H292"/>
      <c r="I292"/>
    </row>
    <row r="293" spans="1:9" x14ac:dyDescent="0.25">
      <c r="A293" s="29">
        <v>46000</v>
      </c>
      <c r="B293" s="47">
        <v>12</v>
      </c>
      <c r="C293" s="47">
        <v>2</v>
      </c>
      <c r="D293" s="47">
        <v>3</v>
      </c>
      <c r="E293" s="37">
        <v>33.803199999999997</v>
      </c>
      <c r="F293" s="47" t="str">
        <f>IF(AND(RTO__39[[#This Row],[Month]]&gt;4,RTO__39[[#This Row],[Month]]&lt;9,RTO__39[[#This Row],[Day of Week]]&lt;=5,RTO__39[[#This Row],[Hour]]&gt;=15,RTO__39[[#This Row],[Hour]]&lt;=18),"ON","OFF")</f>
        <v>OFF</v>
      </c>
      <c r="G293"/>
      <c r="H293"/>
      <c r="I293"/>
    </row>
    <row r="294" spans="1:9" x14ac:dyDescent="0.25">
      <c r="A294" s="29">
        <v>46000</v>
      </c>
      <c r="B294" s="47">
        <v>12</v>
      </c>
      <c r="C294" s="47">
        <v>2</v>
      </c>
      <c r="D294" s="47">
        <v>4</v>
      </c>
      <c r="E294" s="37">
        <v>36.642299999999999</v>
      </c>
      <c r="F294" s="47" t="str">
        <f>IF(AND(RTO__39[[#This Row],[Month]]&gt;4,RTO__39[[#This Row],[Month]]&lt;9,RTO__39[[#This Row],[Day of Week]]&lt;=5,RTO__39[[#This Row],[Hour]]&gt;=15,RTO__39[[#This Row],[Hour]]&lt;=18),"ON","OFF")</f>
        <v>OFF</v>
      </c>
      <c r="G294"/>
      <c r="H294"/>
      <c r="I294"/>
    </row>
    <row r="295" spans="1:9" x14ac:dyDescent="0.25">
      <c r="A295" s="29">
        <v>46000</v>
      </c>
      <c r="B295" s="47">
        <v>12</v>
      </c>
      <c r="C295" s="47">
        <v>2</v>
      </c>
      <c r="D295" s="47">
        <v>5</v>
      </c>
      <c r="E295" s="37">
        <v>39.413600000000002</v>
      </c>
      <c r="F295" s="47" t="str">
        <f>IF(AND(RTO__39[[#This Row],[Month]]&gt;4,RTO__39[[#This Row],[Month]]&lt;9,RTO__39[[#This Row],[Day of Week]]&lt;=5,RTO__39[[#This Row],[Hour]]&gt;=15,RTO__39[[#This Row],[Hour]]&lt;=18),"ON","OFF")</f>
        <v>OFF</v>
      </c>
      <c r="G295"/>
      <c r="H295"/>
      <c r="I295"/>
    </row>
    <row r="296" spans="1:9" x14ac:dyDescent="0.25">
      <c r="A296" s="29">
        <v>46000</v>
      </c>
      <c r="B296" s="47">
        <v>12</v>
      </c>
      <c r="C296" s="47">
        <v>2</v>
      </c>
      <c r="D296" s="47">
        <v>6</v>
      </c>
      <c r="E296" s="37">
        <v>41.437800000000003</v>
      </c>
      <c r="F296" s="47" t="str">
        <f>IF(AND(RTO__39[[#This Row],[Month]]&gt;4,RTO__39[[#This Row],[Month]]&lt;9,RTO__39[[#This Row],[Day of Week]]&lt;=5,RTO__39[[#This Row],[Hour]]&gt;=15,RTO__39[[#This Row],[Hour]]&lt;=18),"ON","OFF")</f>
        <v>OFF</v>
      </c>
      <c r="G296"/>
      <c r="H296"/>
      <c r="I296"/>
    </row>
    <row r="297" spans="1:9" x14ac:dyDescent="0.25">
      <c r="A297" s="29">
        <v>46000</v>
      </c>
      <c r="B297" s="47">
        <v>12</v>
      </c>
      <c r="C297" s="47">
        <v>2</v>
      </c>
      <c r="D297" s="47">
        <v>7</v>
      </c>
      <c r="E297" s="37">
        <v>45.7943</v>
      </c>
      <c r="F297" s="47" t="str">
        <f>IF(AND(RTO__39[[#This Row],[Month]]&gt;4,RTO__39[[#This Row],[Month]]&lt;9,RTO__39[[#This Row],[Day of Week]]&lt;=5,RTO__39[[#This Row],[Hour]]&gt;=15,RTO__39[[#This Row],[Hour]]&lt;=18),"ON","OFF")</f>
        <v>OFF</v>
      </c>
      <c r="G297"/>
      <c r="H297"/>
      <c r="I297"/>
    </row>
    <row r="298" spans="1:9" x14ac:dyDescent="0.25">
      <c r="A298" s="29">
        <v>46000</v>
      </c>
      <c r="B298" s="47">
        <v>12</v>
      </c>
      <c r="C298" s="47">
        <v>2</v>
      </c>
      <c r="D298" s="47">
        <v>8</v>
      </c>
      <c r="E298" s="37">
        <v>25.433599999999998</v>
      </c>
      <c r="F298" s="47" t="str">
        <f>IF(AND(RTO__39[[#This Row],[Month]]&gt;4,RTO__39[[#This Row],[Month]]&lt;9,RTO__39[[#This Row],[Day of Week]]&lt;=5,RTO__39[[#This Row],[Hour]]&gt;=15,RTO__39[[#This Row],[Hour]]&lt;=18),"ON","OFF")</f>
        <v>OFF</v>
      </c>
      <c r="G298"/>
      <c r="H298"/>
      <c r="I298"/>
    </row>
    <row r="299" spans="1:9" x14ac:dyDescent="0.25">
      <c r="A299" s="29">
        <v>46000</v>
      </c>
      <c r="B299" s="47">
        <v>12</v>
      </c>
      <c r="C299" s="47">
        <v>2</v>
      </c>
      <c r="D299" s="47">
        <v>9</v>
      </c>
      <c r="E299" s="37">
        <v>4.5995999999999997</v>
      </c>
      <c r="F299" s="47" t="str">
        <f>IF(AND(RTO__39[[#This Row],[Month]]&gt;4,RTO__39[[#This Row],[Month]]&lt;9,RTO__39[[#This Row],[Day of Week]]&lt;=5,RTO__39[[#This Row],[Hour]]&gt;=15,RTO__39[[#This Row],[Hour]]&lt;=18),"ON","OFF")</f>
        <v>OFF</v>
      </c>
      <c r="G299"/>
      <c r="H299"/>
      <c r="I299"/>
    </row>
    <row r="300" spans="1:9" x14ac:dyDescent="0.25">
      <c r="A300" s="29">
        <v>46000</v>
      </c>
      <c r="B300" s="47">
        <v>12</v>
      </c>
      <c r="C300" s="47">
        <v>2</v>
      </c>
      <c r="D300" s="47">
        <v>10</v>
      </c>
      <c r="E300" s="37">
        <v>2.9224000000000001</v>
      </c>
      <c r="F300" s="47" t="str">
        <f>IF(AND(RTO__39[[#This Row],[Month]]&gt;4,RTO__39[[#This Row],[Month]]&lt;9,RTO__39[[#This Row],[Day of Week]]&lt;=5,RTO__39[[#This Row],[Hour]]&gt;=15,RTO__39[[#This Row],[Hour]]&lt;=18),"ON","OFF")</f>
        <v>OFF</v>
      </c>
      <c r="G300"/>
      <c r="H300"/>
      <c r="I300"/>
    </row>
    <row r="301" spans="1:9" x14ac:dyDescent="0.25">
      <c r="A301" s="29">
        <v>46000</v>
      </c>
      <c r="B301" s="47">
        <v>12</v>
      </c>
      <c r="C301" s="47">
        <v>2</v>
      </c>
      <c r="D301" s="47">
        <v>11</v>
      </c>
      <c r="E301" s="37">
        <v>11.8926</v>
      </c>
      <c r="F301" s="47" t="str">
        <f>IF(AND(RTO__39[[#This Row],[Month]]&gt;4,RTO__39[[#This Row],[Month]]&lt;9,RTO__39[[#This Row],[Day of Week]]&lt;=5,RTO__39[[#This Row],[Hour]]&gt;=15,RTO__39[[#This Row],[Hour]]&lt;=18),"ON","OFF")</f>
        <v>OFF</v>
      </c>
      <c r="G301"/>
      <c r="H301"/>
      <c r="I301"/>
    </row>
    <row r="302" spans="1:9" x14ac:dyDescent="0.25">
      <c r="A302" s="29">
        <v>46000</v>
      </c>
      <c r="B302" s="47">
        <v>12</v>
      </c>
      <c r="C302" s="47">
        <v>2</v>
      </c>
      <c r="D302" s="47">
        <v>12</v>
      </c>
      <c r="E302" s="37">
        <v>9.0397999999999996</v>
      </c>
      <c r="F302" s="47" t="str">
        <f>IF(AND(RTO__39[[#This Row],[Month]]&gt;4,RTO__39[[#This Row],[Month]]&lt;9,RTO__39[[#This Row],[Day of Week]]&lt;=5,RTO__39[[#This Row],[Hour]]&gt;=15,RTO__39[[#This Row],[Hour]]&lt;=18),"ON","OFF")</f>
        <v>OFF</v>
      </c>
      <c r="G302"/>
      <c r="H302"/>
      <c r="I302"/>
    </row>
    <row r="303" spans="1:9" x14ac:dyDescent="0.25">
      <c r="A303" s="29">
        <v>46000</v>
      </c>
      <c r="B303" s="47">
        <v>12</v>
      </c>
      <c r="C303" s="47">
        <v>2</v>
      </c>
      <c r="D303" s="47">
        <v>13</v>
      </c>
      <c r="E303" s="37">
        <v>7.9950999999999999</v>
      </c>
      <c r="F303" s="47" t="str">
        <f>IF(AND(RTO__39[[#This Row],[Month]]&gt;4,RTO__39[[#This Row],[Month]]&lt;9,RTO__39[[#This Row],[Day of Week]]&lt;=5,RTO__39[[#This Row],[Hour]]&gt;=15,RTO__39[[#This Row],[Hour]]&lt;=18),"ON","OFF")</f>
        <v>OFF</v>
      </c>
      <c r="G303"/>
      <c r="H303"/>
      <c r="I303"/>
    </row>
    <row r="304" spans="1:9" x14ac:dyDescent="0.25">
      <c r="A304" s="29">
        <v>46000</v>
      </c>
      <c r="B304" s="47">
        <v>12</v>
      </c>
      <c r="C304" s="47">
        <v>2</v>
      </c>
      <c r="D304" s="47">
        <v>14</v>
      </c>
      <c r="E304" s="37">
        <v>6.3879000000000001</v>
      </c>
      <c r="F304" s="47" t="str">
        <f>IF(AND(RTO__39[[#This Row],[Month]]&gt;4,RTO__39[[#This Row],[Month]]&lt;9,RTO__39[[#This Row],[Day of Week]]&lt;=5,RTO__39[[#This Row],[Hour]]&gt;=15,RTO__39[[#This Row],[Hour]]&lt;=18),"ON","OFF")</f>
        <v>OFF</v>
      </c>
      <c r="G304"/>
      <c r="H304"/>
      <c r="I304"/>
    </row>
    <row r="305" spans="1:9" x14ac:dyDescent="0.25">
      <c r="A305" s="29">
        <v>46000</v>
      </c>
      <c r="B305" s="47">
        <v>12</v>
      </c>
      <c r="C305" s="47">
        <v>2</v>
      </c>
      <c r="D305" s="47">
        <v>15</v>
      </c>
      <c r="E305" s="37">
        <v>-9.5342000000000002</v>
      </c>
      <c r="F305" s="47" t="str">
        <f>IF(AND(RTO__39[[#This Row],[Month]]&gt;4,RTO__39[[#This Row],[Month]]&lt;9,RTO__39[[#This Row],[Day of Week]]&lt;=5,RTO__39[[#This Row],[Hour]]&gt;=15,RTO__39[[#This Row],[Hour]]&lt;=18),"ON","OFF")</f>
        <v>OFF</v>
      </c>
      <c r="G305"/>
      <c r="H305"/>
      <c r="I305"/>
    </row>
    <row r="306" spans="1:9" x14ac:dyDescent="0.25">
      <c r="A306" s="29">
        <v>46000</v>
      </c>
      <c r="B306" s="47">
        <v>12</v>
      </c>
      <c r="C306" s="47">
        <v>2</v>
      </c>
      <c r="D306" s="47">
        <v>16</v>
      </c>
      <c r="E306" s="37">
        <v>14.702400000000001</v>
      </c>
      <c r="F306" s="47" t="str">
        <f>IF(AND(RTO__39[[#This Row],[Month]]&gt;4,RTO__39[[#This Row],[Month]]&lt;9,RTO__39[[#This Row],[Day of Week]]&lt;=5,RTO__39[[#This Row],[Hour]]&gt;=15,RTO__39[[#This Row],[Hour]]&lt;=18),"ON","OFF")</f>
        <v>OFF</v>
      </c>
      <c r="G306"/>
      <c r="H306"/>
      <c r="I306"/>
    </row>
    <row r="307" spans="1:9" x14ac:dyDescent="0.25">
      <c r="A307" s="29">
        <v>46000</v>
      </c>
      <c r="B307" s="47">
        <v>12</v>
      </c>
      <c r="C307" s="47">
        <v>2</v>
      </c>
      <c r="D307" s="47">
        <v>17</v>
      </c>
      <c r="E307" s="37">
        <v>43.404400000000003</v>
      </c>
      <c r="F307" s="47" t="str">
        <f>IF(AND(RTO__39[[#This Row],[Month]]&gt;4,RTO__39[[#This Row],[Month]]&lt;9,RTO__39[[#This Row],[Day of Week]]&lt;=5,RTO__39[[#This Row],[Hour]]&gt;=15,RTO__39[[#This Row],[Hour]]&lt;=18),"ON","OFF")</f>
        <v>OFF</v>
      </c>
      <c r="G307"/>
      <c r="H307"/>
      <c r="I307"/>
    </row>
    <row r="308" spans="1:9" x14ac:dyDescent="0.25">
      <c r="A308" s="29">
        <v>46000</v>
      </c>
      <c r="B308" s="47">
        <v>12</v>
      </c>
      <c r="C308" s="47">
        <v>2</v>
      </c>
      <c r="D308" s="47">
        <v>18</v>
      </c>
      <c r="E308" s="37">
        <v>37.767800000000001</v>
      </c>
      <c r="F308" s="47" t="str">
        <f>IF(AND(RTO__39[[#This Row],[Month]]&gt;4,RTO__39[[#This Row],[Month]]&lt;9,RTO__39[[#This Row],[Day of Week]]&lt;=5,RTO__39[[#This Row],[Hour]]&gt;=15,RTO__39[[#This Row],[Hour]]&lt;=18),"ON","OFF")</f>
        <v>OFF</v>
      </c>
      <c r="G308"/>
      <c r="H308"/>
      <c r="I308"/>
    </row>
    <row r="309" spans="1:9" x14ac:dyDescent="0.25">
      <c r="A309" s="29">
        <v>46000</v>
      </c>
      <c r="B309" s="47">
        <v>12</v>
      </c>
      <c r="C309" s="47">
        <v>2</v>
      </c>
      <c r="D309" s="47">
        <v>19</v>
      </c>
      <c r="E309" s="37">
        <v>42.5871</v>
      </c>
      <c r="F309" s="47" t="str">
        <f>IF(AND(RTO__39[[#This Row],[Month]]&gt;4,RTO__39[[#This Row],[Month]]&lt;9,RTO__39[[#This Row],[Day of Week]]&lt;=5,RTO__39[[#This Row],[Hour]]&gt;=15,RTO__39[[#This Row],[Hour]]&lt;=18),"ON","OFF")</f>
        <v>OFF</v>
      </c>
      <c r="G309"/>
      <c r="H309"/>
      <c r="I309"/>
    </row>
    <row r="310" spans="1:9" x14ac:dyDescent="0.25">
      <c r="A310" s="29">
        <v>46000</v>
      </c>
      <c r="B310" s="47">
        <v>12</v>
      </c>
      <c r="C310" s="47">
        <v>2</v>
      </c>
      <c r="D310" s="47">
        <v>20</v>
      </c>
      <c r="E310" s="37">
        <v>44.1036</v>
      </c>
      <c r="F310" s="47" t="str">
        <f>IF(AND(RTO__39[[#This Row],[Month]]&gt;4,RTO__39[[#This Row],[Month]]&lt;9,RTO__39[[#This Row],[Day of Week]]&lt;=5,RTO__39[[#This Row],[Hour]]&gt;=15,RTO__39[[#This Row],[Hour]]&lt;=18),"ON","OFF")</f>
        <v>OFF</v>
      </c>
      <c r="G310"/>
      <c r="H310"/>
      <c r="I310"/>
    </row>
    <row r="311" spans="1:9" x14ac:dyDescent="0.25">
      <c r="A311" s="29">
        <v>46000</v>
      </c>
      <c r="B311" s="47">
        <v>12</v>
      </c>
      <c r="C311" s="47">
        <v>2</v>
      </c>
      <c r="D311" s="47">
        <v>21</v>
      </c>
      <c r="E311" s="37">
        <v>40.1997</v>
      </c>
      <c r="F311" s="47" t="str">
        <f>IF(AND(RTO__39[[#This Row],[Month]]&gt;4,RTO__39[[#This Row],[Month]]&lt;9,RTO__39[[#This Row],[Day of Week]]&lt;=5,RTO__39[[#This Row],[Hour]]&gt;=15,RTO__39[[#This Row],[Hour]]&lt;=18),"ON","OFF")</f>
        <v>OFF</v>
      </c>
      <c r="G311"/>
      <c r="H311"/>
      <c r="I311"/>
    </row>
    <row r="312" spans="1:9" x14ac:dyDescent="0.25">
      <c r="A312" s="29">
        <v>46000</v>
      </c>
      <c r="B312" s="47">
        <v>12</v>
      </c>
      <c r="C312" s="47">
        <v>2</v>
      </c>
      <c r="D312" s="47">
        <v>22</v>
      </c>
      <c r="E312" s="37">
        <v>33.842700000000001</v>
      </c>
      <c r="F312" s="47" t="str">
        <f>IF(AND(RTO__39[[#This Row],[Month]]&gt;4,RTO__39[[#This Row],[Month]]&lt;9,RTO__39[[#This Row],[Day of Week]]&lt;=5,RTO__39[[#This Row],[Hour]]&gt;=15,RTO__39[[#This Row],[Hour]]&lt;=18),"ON","OFF")</f>
        <v>OFF</v>
      </c>
      <c r="G312"/>
      <c r="H312"/>
      <c r="I312"/>
    </row>
    <row r="313" spans="1:9" x14ac:dyDescent="0.25">
      <c r="A313" s="29">
        <v>46000</v>
      </c>
      <c r="B313" s="47">
        <v>12</v>
      </c>
      <c r="C313" s="47">
        <v>2</v>
      </c>
      <c r="D313" s="47">
        <v>23</v>
      </c>
      <c r="E313" s="37">
        <v>42.770699999999998</v>
      </c>
      <c r="F313" s="47" t="str">
        <f>IF(AND(RTO__39[[#This Row],[Month]]&gt;4,RTO__39[[#This Row],[Month]]&lt;9,RTO__39[[#This Row],[Day of Week]]&lt;=5,RTO__39[[#This Row],[Hour]]&gt;=15,RTO__39[[#This Row],[Hour]]&lt;=18),"ON","OFF")</f>
        <v>OFF</v>
      </c>
      <c r="G313"/>
      <c r="H313"/>
      <c r="I313"/>
    </row>
    <row r="314" spans="1:9" x14ac:dyDescent="0.25">
      <c r="A314" s="29">
        <v>46000</v>
      </c>
      <c r="B314" s="47">
        <v>12</v>
      </c>
      <c r="C314" s="47">
        <v>2</v>
      </c>
      <c r="D314" s="47">
        <v>24</v>
      </c>
      <c r="E314" s="37">
        <v>37.4191</v>
      </c>
      <c r="F314" s="47" t="str">
        <f>IF(AND(RTO__39[[#This Row],[Month]]&gt;4,RTO__39[[#This Row],[Month]]&lt;9,RTO__39[[#This Row],[Day of Week]]&lt;=5,RTO__39[[#This Row],[Hour]]&gt;=15,RTO__39[[#This Row],[Hour]]&lt;=18),"ON","OFF")</f>
        <v>OFF</v>
      </c>
      <c r="G314"/>
      <c r="H314"/>
      <c r="I314"/>
    </row>
    <row r="315" spans="1:9" x14ac:dyDescent="0.25">
      <c r="A315" s="29">
        <v>46001</v>
      </c>
      <c r="B315" s="47">
        <v>12</v>
      </c>
      <c r="C315" s="47">
        <v>3</v>
      </c>
      <c r="D315" s="47">
        <v>1</v>
      </c>
      <c r="E315" s="37">
        <v>33.639800000000001</v>
      </c>
      <c r="F315" s="47" t="str">
        <f>IF(AND(RTO__39[[#This Row],[Month]]&gt;4,RTO__39[[#This Row],[Month]]&lt;9,RTO__39[[#This Row],[Day of Week]]&lt;=5,RTO__39[[#This Row],[Hour]]&gt;=15,RTO__39[[#This Row],[Hour]]&lt;=18),"ON","OFF")</f>
        <v>OFF</v>
      </c>
      <c r="G315"/>
      <c r="H315"/>
      <c r="I315"/>
    </row>
    <row r="316" spans="1:9" x14ac:dyDescent="0.25">
      <c r="A316" s="29">
        <v>46001</v>
      </c>
      <c r="B316" s="47">
        <v>12</v>
      </c>
      <c r="C316" s="47">
        <v>3</v>
      </c>
      <c r="D316" s="47">
        <v>2</v>
      </c>
      <c r="E316" s="37">
        <v>33.029800000000002</v>
      </c>
      <c r="F316" s="47" t="str">
        <f>IF(AND(RTO__39[[#This Row],[Month]]&gt;4,RTO__39[[#This Row],[Month]]&lt;9,RTO__39[[#This Row],[Day of Week]]&lt;=5,RTO__39[[#This Row],[Hour]]&gt;=15,RTO__39[[#This Row],[Hour]]&lt;=18),"ON","OFF")</f>
        <v>OFF</v>
      </c>
      <c r="G316"/>
      <c r="H316"/>
      <c r="I316"/>
    </row>
    <row r="317" spans="1:9" x14ac:dyDescent="0.25">
      <c r="A317" s="29">
        <v>46001</v>
      </c>
      <c r="B317" s="47">
        <v>12</v>
      </c>
      <c r="C317" s="47">
        <v>3</v>
      </c>
      <c r="D317" s="47">
        <v>3</v>
      </c>
      <c r="E317" s="37">
        <v>31.6553</v>
      </c>
      <c r="F317" s="47" t="str">
        <f>IF(AND(RTO__39[[#This Row],[Month]]&gt;4,RTO__39[[#This Row],[Month]]&lt;9,RTO__39[[#This Row],[Day of Week]]&lt;=5,RTO__39[[#This Row],[Hour]]&gt;=15,RTO__39[[#This Row],[Hour]]&lt;=18),"ON","OFF")</f>
        <v>OFF</v>
      </c>
      <c r="G317"/>
      <c r="H317"/>
      <c r="I317"/>
    </row>
    <row r="318" spans="1:9" x14ac:dyDescent="0.25">
      <c r="A318" s="29">
        <v>46001</v>
      </c>
      <c r="B318" s="47">
        <v>12</v>
      </c>
      <c r="C318" s="47">
        <v>3</v>
      </c>
      <c r="D318" s="47">
        <v>4</v>
      </c>
      <c r="E318" s="37">
        <v>32.5139</v>
      </c>
      <c r="F318" s="47" t="str">
        <f>IF(AND(RTO__39[[#This Row],[Month]]&gt;4,RTO__39[[#This Row],[Month]]&lt;9,RTO__39[[#This Row],[Day of Week]]&lt;=5,RTO__39[[#This Row],[Hour]]&gt;=15,RTO__39[[#This Row],[Hour]]&lt;=18),"ON","OFF")</f>
        <v>OFF</v>
      </c>
      <c r="G318"/>
      <c r="H318"/>
      <c r="I318"/>
    </row>
    <row r="319" spans="1:9" x14ac:dyDescent="0.25">
      <c r="A319" s="29">
        <v>46001</v>
      </c>
      <c r="B319" s="47">
        <v>12</v>
      </c>
      <c r="C319" s="47">
        <v>3</v>
      </c>
      <c r="D319" s="47">
        <v>5</v>
      </c>
      <c r="E319" s="37">
        <v>38.532200000000003</v>
      </c>
      <c r="F319" s="47" t="str">
        <f>IF(AND(RTO__39[[#This Row],[Month]]&gt;4,RTO__39[[#This Row],[Month]]&lt;9,RTO__39[[#This Row],[Day of Week]]&lt;=5,RTO__39[[#This Row],[Hour]]&gt;=15,RTO__39[[#This Row],[Hour]]&lt;=18),"ON","OFF")</f>
        <v>OFF</v>
      </c>
      <c r="G319"/>
      <c r="H319"/>
      <c r="I319"/>
    </row>
    <row r="320" spans="1:9" x14ac:dyDescent="0.25">
      <c r="A320" s="29">
        <v>46001</v>
      </c>
      <c r="B320" s="47">
        <v>12</v>
      </c>
      <c r="C320" s="47">
        <v>3</v>
      </c>
      <c r="D320" s="47">
        <v>6</v>
      </c>
      <c r="E320" s="37">
        <v>41.358699999999999</v>
      </c>
      <c r="F320" s="47" t="str">
        <f>IF(AND(RTO__39[[#This Row],[Month]]&gt;4,RTO__39[[#This Row],[Month]]&lt;9,RTO__39[[#This Row],[Day of Week]]&lt;=5,RTO__39[[#This Row],[Hour]]&gt;=15,RTO__39[[#This Row],[Hour]]&lt;=18),"ON","OFF")</f>
        <v>OFF</v>
      </c>
      <c r="G320"/>
      <c r="H320"/>
      <c r="I320"/>
    </row>
    <row r="321" spans="1:9" x14ac:dyDescent="0.25">
      <c r="A321" s="29">
        <v>46001</v>
      </c>
      <c r="B321" s="47">
        <v>12</v>
      </c>
      <c r="C321" s="47">
        <v>3</v>
      </c>
      <c r="D321" s="47">
        <v>7</v>
      </c>
      <c r="E321" s="37">
        <v>46.187800000000003</v>
      </c>
      <c r="F321" s="47" t="str">
        <f>IF(AND(RTO__39[[#This Row],[Month]]&gt;4,RTO__39[[#This Row],[Month]]&lt;9,RTO__39[[#This Row],[Day of Week]]&lt;=5,RTO__39[[#This Row],[Hour]]&gt;=15,RTO__39[[#This Row],[Hour]]&lt;=18),"ON","OFF")</f>
        <v>OFF</v>
      </c>
      <c r="G321"/>
      <c r="H321"/>
      <c r="I321"/>
    </row>
    <row r="322" spans="1:9" x14ac:dyDescent="0.25">
      <c r="A322" s="29">
        <v>46001</v>
      </c>
      <c r="B322" s="47">
        <v>12</v>
      </c>
      <c r="C322" s="47">
        <v>3</v>
      </c>
      <c r="D322" s="47">
        <v>8</v>
      </c>
      <c r="E322" s="37">
        <v>-6.5819999999999999</v>
      </c>
      <c r="F322" s="47" t="str">
        <f>IF(AND(RTO__39[[#This Row],[Month]]&gt;4,RTO__39[[#This Row],[Month]]&lt;9,RTO__39[[#This Row],[Day of Week]]&lt;=5,RTO__39[[#This Row],[Hour]]&gt;=15,RTO__39[[#This Row],[Hour]]&lt;=18),"ON","OFF")</f>
        <v>OFF</v>
      </c>
      <c r="G322"/>
      <c r="H322"/>
      <c r="I322"/>
    </row>
    <row r="323" spans="1:9" x14ac:dyDescent="0.25">
      <c r="A323" s="29">
        <v>46001</v>
      </c>
      <c r="B323" s="47">
        <v>12</v>
      </c>
      <c r="C323" s="47">
        <v>3</v>
      </c>
      <c r="D323" s="47">
        <v>9</v>
      </c>
      <c r="E323" s="37">
        <v>25.496300000000002</v>
      </c>
      <c r="F323" s="47" t="str">
        <f>IF(AND(RTO__39[[#This Row],[Month]]&gt;4,RTO__39[[#This Row],[Month]]&lt;9,RTO__39[[#This Row],[Day of Week]]&lt;=5,RTO__39[[#This Row],[Hour]]&gt;=15,RTO__39[[#This Row],[Hour]]&lt;=18),"ON","OFF")</f>
        <v>OFF</v>
      </c>
      <c r="G323"/>
      <c r="H323"/>
      <c r="I323"/>
    </row>
    <row r="324" spans="1:9" x14ac:dyDescent="0.25">
      <c r="A324" s="29">
        <v>46001</v>
      </c>
      <c r="B324" s="47">
        <v>12</v>
      </c>
      <c r="C324" s="47">
        <v>3</v>
      </c>
      <c r="D324" s="47">
        <v>10</v>
      </c>
      <c r="E324" s="37">
        <v>23.236000000000001</v>
      </c>
      <c r="F324" s="47" t="str">
        <f>IF(AND(RTO__39[[#This Row],[Month]]&gt;4,RTO__39[[#This Row],[Month]]&lt;9,RTO__39[[#This Row],[Day of Week]]&lt;=5,RTO__39[[#This Row],[Hour]]&gt;=15,RTO__39[[#This Row],[Hour]]&lt;=18),"ON","OFF")</f>
        <v>OFF</v>
      </c>
      <c r="G324"/>
      <c r="H324"/>
      <c r="I324"/>
    </row>
    <row r="325" spans="1:9" x14ac:dyDescent="0.25">
      <c r="A325" s="29">
        <v>46001</v>
      </c>
      <c r="B325" s="47">
        <v>12</v>
      </c>
      <c r="C325" s="47">
        <v>3</v>
      </c>
      <c r="D325" s="47">
        <v>11</v>
      </c>
      <c r="E325" s="37">
        <v>25.3918</v>
      </c>
      <c r="F325" s="47" t="str">
        <f>IF(AND(RTO__39[[#This Row],[Month]]&gt;4,RTO__39[[#This Row],[Month]]&lt;9,RTO__39[[#This Row],[Day of Week]]&lt;=5,RTO__39[[#This Row],[Hour]]&gt;=15,RTO__39[[#This Row],[Hour]]&lt;=18),"ON","OFF")</f>
        <v>OFF</v>
      </c>
      <c r="G325"/>
      <c r="H325"/>
      <c r="I325"/>
    </row>
    <row r="326" spans="1:9" x14ac:dyDescent="0.25">
      <c r="A326" s="29">
        <v>46001</v>
      </c>
      <c r="B326" s="47">
        <v>12</v>
      </c>
      <c r="C326" s="47">
        <v>3</v>
      </c>
      <c r="D326" s="47">
        <v>12</v>
      </c>
      <c r="E326" s="37">
        <v>22.624199999999998</v>
      </c>
      <c r="F326" s="47" t="str">
        <f>IF(AND(RTO__39[[#This Row],[Month]]&gt;4,RTO__39[[#This Row],[Month]]&lt;9,RTO__39[[#This Row],[Day of Week]]&lt;=5,RTO__39[[#This Row],[Hour]]&gt;=15,RTO__39[[#This Row],[Hour]]&lt;=18),"ON","OFF")</f>
        <v>OFF</v>
      </c>
      <c r="G326"/>
      <c r="H326"/>
      <c r="I326"/>
    </row>
    <row r="327" spans="1:9" x14ac:dyDescent="0.25">
      <c r="A327" s="29">
        <v>46001</v>
      </c>
      <c r="B327" s="47">
        <v>12</v>
      </c>
      <c r="C327" s="47">
        <v>3</v>
      </c>
      <c r="D327" s="47">
        <v>13</v>
      </c>
      <c r="E327" s="37">
        <v>18.2102</v>
      </c>
      <c r="F327" s="47" t="str">
        <f>IF(AND(RTO__39[[#This Row],[Month]]&gt;4,RTO__39[[#This Row],[Month]]&lt;9,RTO__39[[#This Row],[Day of Week]]&lt;=5,RTO__39[[#This Row],[Hour]]&gt;=15,RTO__39[[#This Row],[Hour]]&lt;=18),"ON","OFF")</f>
        <v>OFF</v>
      </c>
      <c r="G327"/>
      <c r="H327"/>
      <c r="I327"/>
    </row>
    <row r="328" spans="1:9" x14ac:dyDescent="0.25">
      <c r="A328" s="29">
        <v>46001</v>
      </c>
      <c r="B328" s="47">
        <v>12</v>
      </c>
      <c r="C328" s="47">
        <v>3</v>
      </c>
      <c r="D328" s="47">
        <v>14</v>
      </c>
      <c r="E328" s="37">
        <v>13.219099999999999</v>
      </c>
      <c r="F328" s="47" t="str">
        <f>IF(AND(RTO__39[[#This Row],[Month]]&gt;4,RTO__39[[#This Row],[Month]]&lt;9,RTO__39[[#This Row],[Day of Week]]&lt;=5,RTO__39[[#This Row],[Hour]]&gt;=15,RTO__39[[#This Row],[Hour]]&lt;=18),"ON","OFF")</f>
        <v>OFF</v>
      </c>
      <c r="G328"/>
      <c r="H328"/>
      <c r="I328"/>
    </row>
    <row r="329" spans="1:9" x14ac:dyDescent="0.25">
      <c r="A329" s="29">
        <v>46001</v>
      </c>
      <c r="B329" s="47">
        <v>12</v>
      </c>
      <c r="C329" s="47">
        <v>3</v>
      </c>
      <c r="D329" s="47">
        <v>15</v>
      </c>
      <c r="E329" s="37">
        <v>10.1265</v>
      </c>
      <c r="F329" s="47" t="str">
        <f>IF(AND(RTO__39[[#This Row],[Month]]&gt;4,RTO__39[[#This Row],[Month]]&lt;9,RTO__39[[#This Row],[Day of Week]]&lt;=5,RTO__39[[#This Row],[Hour]]&gt;=15,RTO__39[[#This Row],[Hour]]&lt;=18),"ON","OFF")</f>
        <v>OFF</v>
      </c>
      <c r="G329"/>
      <c r="H329"/>
      <c r="I329"/>
    </row>
    <row r="330" spans="1:9" x14ac:dyDescent="0.25">
      <c r="A330" s="29">
        <v>46001</v>
      </c>
      <c r="B330" s="47">
        <v>12</v>
      </c>
      <c r="C330" s="47">
        <v>3</v>
      </c>
      <c r="D330" s="47">
        <v>16</v>
      </c>
      <c r="E330" s="37">
        <v>4.8033000000000001</v>
      </c>
      <c r="F330" s="47" t="str">
        <f>IF(AND(RTO__39[[#This Row],[Month]]&gt;4,RTO__39[[#This Row],[Month]]&lt;9,RTO__39[[#This Row],[Day of Week]]&lt;=5,RTO__39[[#This Row],[Hour]]&gt;=15,RTO__39[[#This Row],[Hour]]&lt;=18),"ON","OFF")</f>
        <v>OFF</v>
      </c>
      <c r="G330"/>
      <c r="H330"/>
      <c r="I330"/>
    </row>
    <row r="331" spans="1:9" x14ac:dyDescent="0.25">
      <c r="A331" s="29">
        <v>46001</v>
      </c>
      <c r="B331" s="47">
        <v>12</v>
      </c>
      <c r="C331" s="47">
        <v>3</v>
      </c>
      <c r="D331" s="47">
        <v>17</v>
      </c>
      <c r="E331" s="37">
        <v>35.982900000000001</v>
      </c>
      <c r="F331" s="47" t="str">
        <f>IF(AND(RTO__39[[#This Row],[Month]]&gt;4,RTO__39[[#This Row],[Month]]&lt;9,RTO__39[[#This Row],[Day of Week]]&lt;=5,RTO__39[[#This Row],[Hour]]&gt;=15,RTO__39[[#This Row],[Hour]]&lt;=18),"ON","OFF")</f>
        <v>OFF</v>
      </c>
      <c r="G331"/>
      <c r="H331"/>
      <c r="I331"/>
    </row>
    <row r="332" spans="1:9" x14ac:dyDescent="0.25">
      <c r="A332" s="29">
        <v>46001</v>
      </c>
      <c r="B332" s="47">
        <v>12</v>
      </c>
      <c r="C332" s="47">
        <v>3</v>
      </c>
      <c r="D332" s="47">
        <v>18</v>
      </c>
      <c r="E332" s="37">
        <v>33.370399999999997</v>
      </c>
      <c r="F332" s="47" t="str">
        <f>IF(AND(RTO__39[[#This Row],[Month]]&gt;4,RTO__39[[#This Row],[Month]]&lt;9,RTO__39[[#This Row],[Day of Week]]&lt;=5,RTO__39[[#This Row],[Hour]]&gt;=15,RTO__39[[#This Row],[Hour]]&lt;=18),"ON","OFF")</f>
        <v>OFF</v>
      </c>
      <c r="G332"/>
      <c r="H332"/>
      <c r="I332"/>
    </row>
    <row r="333" spans="1:9" x14ac:dyDescent="0.25">
      <c r="A333" s="29">
        <v>46001</v>
      </c>
      <c r="B333" s="47">
        <v>12</v>
      </c>
      <c r="C333" s="47">
        <v>3</v>
      </c>
      <c r="D333" s="47">
        <v>19</v>
      </c>
      <c r="E333" s="37">
        <v>49.037799999999997</v>
      </c>
      <c r="F333" s="47" t="str">
        <f>IF(AND(RTO__39[[#This Row],[Month]]&gt;4,RTO__39[[#This Row],[Month]]&lt;9,RTO__39[[#This Row],[Day of Week]]&lt;=5,RTO__39[[#This Row],[Hour]]&gt;=15,RTO__39[[#This Row],[Hour]]&lt;=18),"ON","OFF")</f>
        <v>OFF</v>
      </c>
      <c r="G333"/>
      <c r="H333"/>
      <c r="I333"/>
    </row>
    <row r="334" spans="1:9" x14ac:dyDescent="0.25">
      <c r="A334" s="29">
        <v>46001</v>
      </c>
      <c r="B334" s="47">
        <v>12</v>
      </c>
      <c r="C334" s="47">
        <v>3</v>
      </c>
      <c r="D334" s="47">
        <v>20</v>
      </c>
      <c r="E334" s="37">
        <v>792.53589999999997</v>
      </c>
      <c r="F334" s="47" t="str">
        <f>IF(AND(RTO__39[[#This Row],[Month]]&gt;4,RTO__39[[#This Row],[Month]]&lt;9,RTO__39[[#This Row],[Day of Week]]&lt;=5,RTO__39[[#This Row],[Hour]]&gt;=15,RTO__39[[#This Row],[Hour]]&lt;=18),"ON","OFF")</f>
        <v>OFF</v>
      </c>
      <c r="G334"/>
      <c r="H334"/>
      <c r="I334"/>
    </row>
    <row r="335" spans="1:9" x14ac:dyDescent="0.25">
      <c r="A335" s="29">
        <v>46001</v>
      </c>
      <c r="B335" s="47">
        <v>12</v>
      </c>
      <c r="C335" s="47">
        <v>3</v>
      </c>
      <c r="D335" s="47">
        <v>21</v>
      </c>
      <c r="E335" s="37">
        <v>50.462000000000003</v>
      </c>
      <c r="F335" s="47" t="str">
        <f>IF(AND(RTO__39[[#This Row],[Month]]&gt;4,RTO__39[[#This Row],[Month]]&lt;9,RTO__39[[#This Row],[Day of Week]]&lt;=5,RTO__39[[#This Row],[Hour]]&gt;=15,RTO__39[[#This Row],[Hour]]&lt;=18),"ON","OFF")</f>
        <v>OFF</v>
      </c>
      <c r="G335"/>
      <c r="H335"/>
      <c r="I335"/>
    </row>
    <row r="336" spans="1:9" x14ac:dyDescent="0.25">
      <c r="A336" s="29">
        <v>46001</v>
      </c>
      <c r="B336" s="47">
        <v>12</v>
      </c>
      <c r="C336" s="47">
        <v>3</v>
      </c>
      <c r="D336" s="47">
        <v>22</v>
      </c>
      <c r="E336" s="37">
        <v>30.7621</v>
      </c>
      <c r="F336" s="47" t="str">
        <f>IF(AND(RTO__39[[#This Row],[Month]]&gt;4,RTO__39[[#This Row],[Month]]&lt;9,RTO__39[[#This Row],[Day of Week]]&lt;=5,RTO__39[[#This Row],[Hour]]&gt;=15,RTO__39[[#This Row],[Hour]]&lt;=18),"ON","OFF")</f>
        <v>OFF</v>
      </c>
      <c r="G336"/>
      <c r="H336"/>
      <c r="I336"/>
    </row>
    <row r="337" spans="1:9" x14ac:dyDescent="0.25">
      <c r="A337" s="29">
        <v>46001</v>
      </c>
      <c r="B337" s="47">
        <v>12</v>
      </c>
      <c r="C337" s="47">
        <v>3</v>
      </c>
      <c r="D337" s="47">
        <v>23</v>
      </c>
      <c r="E337" s="37">
        <v>30.890899999999998</v>
      </c>
      <c r="F337" s="47" t="str">
        <f>IF(AND(RTO__39[[#This Row],[Month]]&gt;4,RTO__39[[#This Row],[Month]]&lt;9,RTO__39[[#This Row],[Day of Week]]&lt;=5,RTO__39[[#This Row],[Hour]]&gt;=15,RTO__39[[#This Row],[Hour]]&lt;=18),"ON","OFF")</f>
        <v>OFF</v>
      </c>
      <c r="G337"/>
      <c r="H337"/>
      <c r="I337"/>
    </row>
    <row r="338" spans="1:9" x14ac:dyDescent="0.25">
      <c r="A338" s="29">
        <v>46001</v>
      </c>
      <c r="B338" s="47">
        <v>12</v>
      </c>
      <c r="C338" s="47">
        <v>3</v>
      </c>
      <c r="D338" s="47">
        <v>24</v>
      </c>
      <c r="E338" s="37">
        <v>31.177299999999999</v>
      </c>
      <c r="F338" s="47" t="str">
        <f>IF(AND(RTO__39[[#This Row],[Month]]&gt;4,RTO__39[[#This Row],[Month]]&lt;9,RTO__39[[#This Row],[Day of Week]]&lt;=5,RTO__39[[#This Row],[Hour]]&gt;=15,RTO__39[[#This Row],[Hour]]&lt;=18),"ON","OFF")</f>
        <v>OFF</v>
      </c>
      <c r="G338"/>
      <c r="H338"/>
      <c r="I338"/>
    </row>
    <row r="339" spans="1:9" x14ac:dyDescent="0.25">
      <c r="A339" s="29">
        <v>46002</v>
      </c>
      <c r="B339" s="47">
        <v>12</v>
      </c>
      <c r="C339" s="47">
        <v>4</v>
      </c>
      <c r="D339" s="47">
        <v>1</v>
      </c>
      <c r="E339" s="37">
        <v>28.3766</v>
      </c>
      <c r="F339" s="47" t="str">
        <f>IF(AND(RTO__39[[#This Row],[Month]]&gt;4,RTO__39[[#This Row],[Month]]&lt;9,RTO__39[[#This Row],[Day of Week]]&lt;=5,RTO__39[[#This Row],[Hour]]&gt;=15,RTO__39[[#This Row],[Hour]]&lt;=18),"ON","OFF")</f>
        <v>OFF</v>
      </c>
      <c r="G339"/>
      <c r="H339"/>
      <c r="I339"/>
    </row>
    <row r="340" spans="1:9" x14ac:dyDescent="0.25">
      <c r="A340" s="29">
        <v>46002</v>
      </c>
      <c r="B340" s="47">
        <v>12</v>
      </c>
      <c r="C340" s="47">
        <v>4</v>
      </c>
      <c r="D340" s="47">
        <v>2</v>
      </c>
      <c r="E340" s="37">
        <v>31.2669</v>
      </c>
      <c r="F340" s="47" t="str">
        <f>IF(AND(RTO__39[[#This Row],[Month]]&gt;4,RTO__39[[#This Row],[Month]]&lt;9,RTO__39[[#This Row],[Day of Week]]&lt;=5,RTO__39[[#This Row],[Hour]]&gt;=15,RTO__39[[#This Row],[Hour]]&lt;=18),"ON","OFF")</f>
        <v>OFF</v>
      </c>
      <c r="G340"/>
      <c r="H340"/>
      <c r="I340"/>
    </row>
    <row r="341" spans="1:9" x14ac:dyDescent="0.25">
      <c r="A341" s="29">
        <v>46002</v>
      </c>
      <c r="B341" s="47">
        <v>12</v>
      </c>
      <c r="C341" s="47">
        <v>4</v>
      </c>
      <c r="D341" s="47">
        <v>3</v>
      </c>
      <c r="E341" s="37">
        <v>31.700299999999999</v>
      </c>
      <c r="F341" s="47" t="str">
        <f>IF(AND(RTO__39[[#This Row],[Month]]&gt;4,RTO__39[[#This Row],[Month]]&lt;9,RTO__39[[#This Row],[Day of Week]]&lt;=5,RTO__39[[#This Row],[Hour]]&gt;=15,RTO__39[[#This Row],[Hour]]&lt;=18),"ON","OFF")</f>
        <v>OFF</v>
      </c>
      <c r="G341"/>
      <c r="H341"/>
      <c r="I341"/>
    </row>
    <row r="342" spans="1:9" x14ac:dyDescent="0.25">
      <c r="A342" s="29">
        <v>46002</v>
      </c>
      <c r="B342" s="47">
        <v>12</v>
      </c>
      <c r="C342" s="47">
        <v>4</v>
      </c>
      <c r="D342" s="47">
        <v>4</v>
      </c>
      <c r="E342" s="37">
        <v>32.143799999999999</v>
      </c>
      <c r="F342" s="47" t="str">
        <f>IF(AND(RTO__39[[#This Row],[Month]]&gt;4,RTO__39[[#This Row],[Month]]&lt;9,RTO__39[[#This Row],[Day of Week]]&lt;=5,RTO__39[[#This Row],[Hour]]&gt;=15,RTO__39[[#This Row],[Hour]]&lt;=18),"ON","OFF")</f>
        <v>OFF</v>
      </c>
      <c r="G342"/>
      <c r="H342"/>
      <c r="I342"/>
    </row>
    <row r="343" spans="1:9" x14ac:dyDescent="0.25">
      <c r="A343" s="29">
        <v>46002</v>
      </c>
      <c r="B343" s="47">
        <v>12</v>
      </c>
      <c r="C343" s="47">
        <v>4</v>
      </c>
      <c r="D343" s="47">
        <v>5</v>
      </c>
      <c r="E343" s="37">
        <v>36.359400000000001</v>
      </c>
      <c r="F343" s="47" t="str">
        <f>IF(AND(RTO__39[[#This Row],[Month]]&gt;4,RTO__39[[#This Row],[Month]]&lt;9,RTO__39[[#This Row],[Day of Week]]&lt;=5,RTO__39[[#This Row],[Hour]]&gt;=15,RTO__39[[#This Row],[Hour]]&lt;=18),"ON","OFF")</f>
        <v>OFF</v>
      </c>
      <c r="G343"/>
      <c r="H343"/>
      <c r="I343"/>
    </row>
    <row r="344" spans="1:9" x14ac:dyDescent="0.25">
      <c r="A344" s="29">
        <v>46002</v>
      </c>
      <c r="B344" s="47">
        <v>12</v>
      </c>
      <c r="C344" s="47">
        <v>4</v>
      </c>
      <c r="D344" s="47">
        <v>6</v>
      </c>
      <c r="E344" s="37">
        <v>38.2014</v>
      </c>
      <c r="F344" s="47" t="str">
        <f>IF(AND(RTO__39[[#This Row],[Month]]&gt;4,RTO__39[[#This Row],[Month]]&lt;9,RTO__39[[#This Row],[Day of Week]]&lt;=5,RTO__39[[#This Row],[Hour]]&gt;=15,RTO__39[[#This Row],[Hour]]&lt;=18),"ON","OFF")</f>
        <v>OFF</v>
      </c>
      <c r="G344"/>
      <c r="H344"/>
      <c r="I344"/>
    </row>
    <row r="345" spans="1:9" x14ac:dyDescent="0.25">
      <c r="A345" s="29">
        <v>46002</v>
      </c>
      <c r="B345" s="47">
        <v>12</v>
      </c>
      <c r="C345" s="47">
        <v>4</v>
      </c>
      <c r="D345" s="47">
        <v>7</v>
      </c>
      <c r="E345" s="37">
        <v>387.64440000000002</v>
      </c>
      <c r="F345" s="47" t="str">
        <f>IF(AND(RTO__39[[#This Row],[Month]]&gt;4,RTO__39[[#This Row],[Month]]&lt;9,RTO__39[[#This Row],[Day of Week]]&lt;=5,RTO__39[[#This Row],[Hour]]&gt;=15,RTO__39[[#This Row],[Hour]]&lt;=18),"ON","OFF")</f>
        <v>OFF</v>
      </c>
      <c r="G345"/>
      <c r="H345"/>
      <c r="I345"/>
    </row>
    <row r="346" spans="1:9" x14ac:dyDescent="0.25">
      <c r="A346" s="29">
        <v>46002</v>
      </c>
      <c r="B346" s="47">
        <v>12</v>
      </c>
      <c r="C346" s="47">
        <v>4</v>
      </c>
      <c r="D346" s="47">
        <v>8</v>
      </c>
      <c r="E346" s="37">
        <v>-29.921199999999999</v>
      </c>
      <c r="F346" s="47" t="str">
        <f>IF(AND(RTO__39[[#This Row],[Month]]&gt;4,RTO__39[[#This Row],[Month]]&lt;9,RTO__39[[#This Row],[Day of Week]]&lt;=5,RTO__39[[#This Row],[Hour]]&gt;=15,RTO__39[[#This Row],[Hour]]&lt;=18),"ON","OFF")</f>
        <v>OFF</v>
      </c>
      <c r="G346"/>
      <c r="H346"/>
      <c r="I346"/>
    </row>
    <row r="347" spans="1:9" x14ac:dyDescent="0.25">
      <c r="A347" s="29">
        <v>46002</v>
      </c>
      <c r="B347" s="47">
        <v>12</v>
      </c>
      <c r="C347" s="47">
        <v>4</v>
      </c>
      <c r="D347" s="47">
        <v>9</v>
      </c>
      <c r="E347" s="37">
        <v>12.259600000000001</v>
      </c>
      <c r="F347" s="47" t="str">
        <f>IF(AND(RTO__39[[#This Row],[Month]]&gt;4,RTO__39[[#This Row],[Month]]&lt;9,RTO__39[[#This Row],[Day of Week]]&lt;=5,RTO__39[[#This Row],[Hour]]&gt;=15,RTO__39[[#This Row],[Hour]]&lt;=18),"ON","OFF")</f>
        <v>OFF</v>
      </c>
      <c r="G347"/>
      <c r="H347"/>
      <c r="I347"/>
    </row>
    <row r="348" spans="1:9" x14ac:dyDescent="0.25">
      <c r="A348" s="29">
        <v>46002</v>
      </c>
      <c r="B348" s="47">
        <v>12</v>
      </c>
      <c r="C348" s="47">
        <v>4</v>
      </c>
      <c r="D348" s="47">
        <v>10</v>
      </c>
      <c r="E348" s="37">
        <v>18.644300000000001</v>
      </c>
      <c r="F348" s="47" t="str">
        <f>IF(AND(RTO__39[[#This Row],[Month]]&gt;4,RTO__39[[#This Row],[Month]]&lt;9,RTO__39[[#This Row],[Day of Week]]&lt;=5,RTO__39[[#This Row],[Hour]]&gt;=15,RTO__39[[#This Row],[Hour]]&lt;=18),"ON","OFF")</f>
        <v>OFF</v>
      </c>
      <c r="G348"/>
      <c r="H348"/>
      <c r="I348"/>
    </row>
    <row r="349" spans="1:9" x14ac:dyDescent="0.25">
      <c r="A349" s="29">
        <v>46002</v>
      </c>
      <c r="B349" s="47">
        <v>12</v>
      </c>
      <c r="C349" s="47">
        <v>4</v>
      </c>
      <c r="D349" s="47">
        <v>11</v>
      </c>
      <c r="E349" s="37">
        <v>16.4803</v>
      </c>
      <c r="F349" s="47" t="str">
        <f>IF(AND(RTO__39[[#This Row],[Month]]&gt;4,RTO__39[[#This Row],[Month]]&lt;9,RTO__39[[#This Row],[Day of Week]]&lt;=5,RTO__39[[#This Row],[Hour]]&gt;=15,RTO__39[[#This Row],[Hour]]&lt;=18),"ON","OFF")</f>
        <v>OFF</v>
      </c>
      <c r="G349"/>
      <c r="H349"/>
      <c r="I349"/>
    </row>
    <row r="350" spans="1:9" x14ac:dyDescent="0.25">
      <c r="A350" s="29">
        <v>46002</v>
      </c>
      <c r="B350" s="47">
        <v>12</v>
      </c>
      <c r="C350" s="47">
        <v>4</v>
      </c>
      <c r="D350" s="47">
        <v>12</v>
      </c>
      <c r="E350" s="37">
        <v>6.3917999999999999</v>
      </c>
      <c r="F350" s="47" t="str">
        <f>IF(AND(RTO__39[[#This Row],[Month]]&gt;4,RTO__39[[#This Row],[Month]]&lt;9,RTO__39[[#This Row],[Day of Week]]&lt;=5,RTO__39[[#This Row],[Hour]]&gt;=15,RTO__39[[#This Row],[Hour]]&lt;=18),"ON","OFF")</f>
        <v>OFF</v>
      </c>
      <c r="G350"/>
      <c r="H350"/>
      <c r="I350"/>
    </row>
    <row r="351" spans="1:9" x14ac:dyDescent="0.25">
      <c r="A351" s="29">
        <v>46002</v>
      </c>
      <c r="B351" s="47">
        <v>12</v>
      </c>
      <c r="C351" s="47">
        <v>4</v>
      </c>
      <c r="D351" s="47">
        <v>13</v>
      </c>
      <c r="E351" s="37">
        <v>-1.9329000000000001</v>
      </c>
      <c r="F351" s="47" t="str">
        <f>IF(AND(RTO__39[[#This Row],[Month]]&gt;4,RTO__39[[#This Row],[Month]]&lt;9,RTO__39[[#This Row],[Day of Week]]&lt;=5,RTO__39[[#This Row],[Hour]]&gt;=15,RTO__39[[#This Row],[Hour]]&lt;=18),"ON","OFF")</f>
        <v>OFF</v>
      </c>
      <c r="G351"/>
      <c r="H351"/>
      <c r="I351"/>
    </row>
    <row r="352" spans="1:9" x14ac:dyDescent="0.25">
      <c r="A352" s="29">
        <v>46002</v>
      </c>
      <c r="B352" s="47">
        <v>12</v>
      </c>
      <c r="C352" s="47">
        <v>4</v>
      </c>
      <c r="D352" s="47">
        <v>14</v>
      </c>
      <c r="E352" s="37">
        <v>-7.5829000000000004</v>
      </c>
      <c r="F352" s="47" t="str">
        <f>IF(AND(RTO__39[[#This Row],[Month]]&gt;4,RTO__39[[#This Row],[Month]]&lt;9,RTO__39[[#This Row],[Day of Week]]&lt;=5,RTO__39[[#This Row],[Hour]]&gt;=15,RTO__39[[#This Row],[Hour]]&lt;=18),"ON","OFF")</f>
        <v>OFF</v>
      </c>
      <c r="G352"/>
      <c r="H352"/>
      <c r="I352"/>
    </row>
    <row r="353" spans="1:9" x14ac:dyDescent="0.25">
      <c r="A353" s="29">
        <v>46002</v>
      </c>
      <c r="B353" s="47">
        <v>12</v>
      </c>
      <c r="C353" s="47">
        <v>4</v>
      </c>
      <c r="D353" s="47">
        <v>15</v>
      </c>
      <c r="E353" s="37">
        <v>-15.3995</v>
      </c>
      <c r="F353" s="47" t="str">
        <f>IF(AND(RTO__39[[#This Row],[Month]]&gt;4,RTO__39[[#This Row],[Month]]&lt;9,RTO__39[[#This Row],[Day of Week]]&lt;=5,RTO__39[[#This Row],[Hour]]&gt;=15,RTO__39[[#This Row],[Hour]]&lt;=18),"ON","OFF")</f>
        <v>OFF</v>
      </c>
      <c r="G353"/>
      <c r="H353"/>
      <c r="I353"/>
    </row>
    <row r="354" spans="1:9" x14ac:dyDescent="0.25">
      <c r="A354" s="29">
        <v>46002</v>
      </c>
      <c r="B354" s="47">
        <v>12</v>
      </c>
      <c r="C354" s="47">
        <v>4</v>
      </c>
      <c r="D354" s="47">
        <v>16</v>
      </c>
      <c r="E354" s="37">
        <v>23.402999999999999</v>
      </c>
      <c r="F354" s="47" t="str">
        <f>IF(AND(RTO__39[[#This Row],[Month]]&gt;4,RTO__39[[#This Row],[Month]]&lt;9,RTO__39[[#This Row],[Day of Week]]&lt;=5,RTO__39[[#This Row],[Hour]]&gt;=15,RTO__39[[#This Row],[Hour]]&lt;=18),"ON","OFF")</f>
        <v>OFF</v>
      </c>
      <c r="G354"/>
      <c r="H354"/>
      <c r="I354"/>
    </row>
    <row r="355" spans="1:9" x14ac:dyDescent="0.25">
      <c r="A355" s="29">
        <v>46002</v>
      </c>
      <c r="B355" s="47">
        <v>12</v>
      </c>
      <c r="C355" s="47">
        <v>4</v>
      </c>
      <c r="D355" s="47">
        <v>17</v>
      </c>
      <c r="E355" s="37">
        <v>31.583200000000001</v>
      </c>
      <c r="F355" s="47" t="str">
        <f>IF(AND(RTO__39[[#This Row],[Month]]&gt;4,RTO__39[[#This Row],[Month]]&lt;9,RTO__39[[#This Row],[Day of Week]]&lt;=5,RTO__39[[#This Row],[Hour]]&gt;=15,RTO__39[[#This Row],[Hour]]&lt;=18),"ON","OFF")</f>
        <v>OFF</v>
      </c>
      <c r="G355"/>
      <c r="H355"/>
      <c r="I355"/>
    </row>
    <row r="356" spans="1:9" x14ac:dyDescent="0.25">
      <c r="A356" s="29">
        <v>46002</v>
      </c>
      <c r="B356" s="47">
        <v>12</v>
      </c>
      <c r="C356" s="47">
        <v>4</v>
      </c>
      <c r="D356" s="47">
        <v>18</v>
      </c>
      <c r="E356" s="37">
        <v>34.590699999999998</v>
      </c>
      <c r="F356" s="47" t="str">
        <f>IF(AND(RTO__39[[#This Row],[Month]]&gt;4,RTO__39[[#This Row],[Month]]&lt;9,RTO__39[[#This Row],[Day of Week]]&lt;=5,RTO__39[[#This Row],[Hour]]&gt;=15,RTO__39[[#This Row],[Hour]]&lt;=18),"ON","OFF")</f>
        <v>OFF</v>
      </c>
      <c r="G356"/>
      <c r="H356"/>
      <c r="I356"/>
    </row>
    <row r="357" spans="1:9" x14ac:dyDescent="0.25">
      <c r="A357" s="29">
        <v>46002</v>
      </c>
      <c r="B357" s="47">
        <v>12</v>
      </c>
      <c r="C357" s="47">
        <v>4</v>
      </c>
      <c r="D357" s="47">
        <v>19</v>
      </c>
      <c r="E357" s="37">
        <v>35.688800000000001</v>
      </c>
      <c r="F357" s="47" t="str">
        <f>IF(AND(RTO__39[[#This Row],[Month]]&gt;4,RTO__39[[#This Row],[Month]]&lt;9,RTO__39[[#This Row],[Day of Week]]&lt;=5,RTO__39[[#This Row],[Hour]]&gt;=15,RTO__39[[#This Row],[Hour]]&lt;=18),"ON","OFF")</f>
        <v>OFF</v>
      </c>
      <c r="G357"/>
      <c r="H357"/>
      <c r="I357"/>
    </row>
    <row r="358" spans="1:9" x14ac:dyDescent="0.25">
      <c r="A358" s="29">
        <v>46002</v>
      </c>
      <c r="B358" s="47">
        <v>12</v>
      </c>
      <c r="C358" s="47">
        <v>4</v>
      </c>
      <c r="D358" s="47">
        <v>20</v>
      </c>
      <c r="E358" s="37">
        <v>34.252000000000002</v>
      </c>
      <c r="F358" s="47" t="str">
        <f>IF(AND(RTO__39[[#This Row],[Month]]&gt;4,RTO__39[[#This Row],[Month]]&lt;9,RTO__39[[#This Row],[Day of Week]]&lt;=5,RTO__39[[#This Row],[Hour]]&gt;=15,RTO__39[[#This Row],[Hour]]&lt;=18),"ON","OFF")</f>
        <v>OFF</v>
      </c>
      <c r="G358"/>
      <c r="H358"/>
      <c r="I358"/>
    </row>
    <row r="359" spans="1:9" x14ac:dyDescent="0.25">
      <c r="A359" s="29">
        <v>46002</v>
      </c>
      <c r="B359" s="47">
        <v>12</v>
      </c>
      <c r="C359" s="47">
        <v>4</v>
      </c>
      <c r="D359" s="47">
        <v>21</v>
      </c>
      <c r="E359" s="37">
        <v>32.566000000000003</v>
      </c>
      <c r="F359" s="47" t="str">
        <f>IF(AND(RTO__39[[#This Row],[Month]]&gt;4,RTO__39[[#This Row],[Month]]&lt;9,RTO__39[[#This Row],[Day of Week]]&lt;=5,RTO__39[[#This Row],[Hour]]&gt;=15,RTO__39[[#This Row],[Hour]]&lt;=18),"ON","OFF")</f>
        <v>OFF</v>
      </c>
      <c r="G359"/>
      <c r="H359"/>
      <c r="I359"/>
    </row>
    <row r="360" spans="1:9" x14ac:dyDescent="0.25">
      <c r="A360" s="29">
        <v>46002</v>
      </c>
      <c r="B360" s="47">
        <v>12</v>
      </c>
      <c r="C360" s="47">
        <v>4</v>
      </c>
      <c r="D360" s="47">
        <v>22</v>
      </c>
      <c r="E360" s="37">
        <v>31.9802</v>
      </c>
      <c r="F360" s="47" t="str">
        <f>IF(AND(RTO__39[[#This Row],[Month]]&gt;4,RTO__39[[#This Row],[Month]]&lt;9,RTO__39[[#This Row],[Day of Week]]&lt;=5,RTO__39[[#This Row],[Hour]]&gt;=15,RTO__39[[#This Row],[Hour]]&lt;=18),"ON","OFF")</f>
        <v>OFF</v>
      </c>
      <c r="G360"/>
      <c r="H360"/>
      <c r="I360"/>
    </row>
    <row r="361" spans="1:9" x14ac:dyDescent="0.25">
      <c r="A361" s="29">
        <v>46002</v>
      </c>
      <c r="B361" s="47">
        <v>12</v>
      </c>
      <c r="C361" s="47">
        <v>4</v>
      </c>
      <c r="D361" s="47">
        <v>23</v>
      </c>
      <c r="E361" s="37">
        <v>34.715200000000003</v>
      </c>
      <c r="F361" s="47" t="str">
        <f>IF(AND(RTO__39[[#This Row],[Month]]&gt;4,RTO__39[[#This Row],[Month]]&lt;9,RTO__39[[#This Row],[Day of Week]]&lt;=5,RTO__39[[#This Row],[Hour]]&gt;=15,RTO__39[[#This Row],[Hour]]&lt;=18),"ON","OFF")</f>
        <v>OFF</v>
      </c>
      <c r="G361"/>
      <c r="H361"/>
      <c r="I361"/>
    </row>
    <row r="362" spans="1:9" x14ac:dyDescent="0.25">
      <c r="A362" s="29">
        <v>46002</v>
      </c>
      <c r="B362" s="47">
        <v>12</v>
      </c>
      <c r="C362" s="47">
        <v>4</v>
      </c>
      <c r="D362" s="47">
        <v>24</v>
      </c>
      <c r="E362" s="37">
        <v>33.174599999999998</v>
      </c>
      <c r="F362" s="47" t="str">
        <f>IF(AND(RTO__39[[#This Row],[Month]]&gt;4,RTO__39[[#This Row],[Month]]&lt;9,RTO__39[[#This Row],[Day of Week]]&lt;=5,RTO__39[[#This Row],[Hour]]&gt;=15,RTO__39[[#This Row],[Hour]]&lt;=18),"ON","OFF")</f>
        <v>OFF</v>
      </c>
      <c r="G362"/>
      <c r="H362"/>
      <c r="I362"/>
    </row>
    <row r="363" spans="1:9" x14ac:dyDescent="0.25">
      <c r="A363" s="29">
        <v>46003</v>
      </c>
      <c r="B363" s="47">
        <v>12</v>
      </c>
      <c r="C363" s="47">
        <v>5</v>
      </c>
      <c r="D363" s="47">
        <v>1</v>
      </c>
      <c r="E363" s="37">
        <v>32.148800000000001</v>
      </c>
      <c r="F363" s="47" t="str">
        <f>IF(AND(RTO__39[[#This Row],[Month]]&gt;4,RTO__39[[#This Row],[Month]]&lt;9,RTO__39[[#This Row],[Day of Week]]&lt;=5,RTO__39[[#This Row],[Hour]]&gt;=15,RTO__39[[#This Row],[Hour]]&lt;=18),"ON","OFF")</f>
        <v>OFF</v>
      </c>
      <c r="G363"/>
      <c r="H363"/>
      <c r="I363"/>
    </row>
    <row r="364" spans="1:9" x14ac:dyDescent="0.25">
      <c r="A364" s="29">
        <v>46003</v>
      </c>
      <c r="B364" s="47">
        <v>12</v>
      </c>
      <c r="C364" s="47">
        <v>5</v>
      </c>
      <c r="D364" s="47">
        <v>2</v>
      </c>
      <c r="E364" s="37">
        <v>32.0274</v>
      </c>
      <c r="F364" s="47" t="str">
        <f>IF(AND(RTO__39[[#This Row],[Month]]&gt;4,RTO__39[[#This Row],[Month]]&lt;9,RTO__39[[#This Row],[Day of Week]]&lt;=5,RTO__39[[#This Row],[Hour]]&gt;=15,RTO__39[[#This Row],[Hour]]&lt;=18),"ON","OFF")</f>
        <v>OFF</v>
      </c>
      <c r="G364"/>
      <c r="H364"/>
      <c r="I364"/>
    </row>
    <row r="365" spans="1:9" x14ac:dyDescent="0.25">
      <c r="A365" s="29">
        <v>46003</v>
      </c>
      <c r="B365" s="47">
        <v>12</v>
      </c>
      <c r="C365" s="47">
        <v>5</v>
      </c>
      <c r="D365" s="47">
        <v>3</v>
      </c>
      <c r="E365" s="37">
        <v>30.707999999999998</v>
      </c>
      <c r="F365" s="47" t="str">
        <f>IF(AND(RTO__39[[#This Row],[Month]]&gt;4,RTO__39[[#This Row],[Month]]&lt;9,RTO__39[[#This Row],[Day of Week]]&lt;=5,RTO__39[[#This Row],[Hour]]&gt;=15,RTO__39[[#This Row],[Hour]]&lt;=18),"ON","OFF")</f>
        <v>OFF</v>
      </c>
      <c r="G365"/>
      <c r="H365"/>
      <c r="I365"/>
    </row>
    <row r="366" spans="1:9" x14ac:dyDescent="0.25">
      <c r="A366" s="29">
        <v>46003</v>
      </c>
      <c r="B366" s="47">
        <v>12</v>
      </c>
      <c r="C366" s="47">
        <v>5</v>
      </c>
      <c r="D366" s="47">
        <v>4</v>
      </c>
      <c r="E366" s="37">
        <v>30.966699999999999</v>
      </c>
      <c r="F366" s="47" t="str">
        <f>IF(AND(RTO__39[[#This Row],[Month]]&gt;4,RTO__39[[#This Row],[Month]]&lt;9,RTO__39[[#This Row],[Day of Week]]&lt;=5,RTO__39[[#This Row],[Hour]]&gt;=15,RTO__39[[#This Row],[Hour]]&lt;=18),"ON","OFF")</f>
        <v>OFF</v>
      </c>
      <c r="G366"/>
      <c r="H366"/>
      <c r="I366"/>
    </row>
    <row r="367" spans="1:9" x14ac:dyDescent="0.25">
      <c r="A367" s="29">
        <v>46003</v>
      </c>
      <c r="B367" s="47">
        <v>12</v>
      </c>
      <c r="C367" s="47">
        <v>5</v>
      </c>
      <c r="D367" s="47">
        <v>5</v>
      </c>
      <c r="E367" s="37">
        <v>33.4405</v>
      </c>
      <c r="F367" s="47" t="str">
        <f>IF(AND(RTO__39[[#This Row],[Month]]&gt;4,RTO__39[[#This Row],[Month]]&lt;9,RTO__39[[#This Row],[Day of Week]]&lt;=5,RTO__39[[#This Row],[Hour]]&gt;=15,RTO__39[[#This Row],[Hour]]&lt;=18),"ON","OFF")</f>
        <v>OFF</v>
      </c>
      <c r="G367"/>
      <c r="H367"/>
      <c r="I367"/>
    </row>
    <row r="368" spans="1:9" x14ac:dyDescent="0.25">
      <c r="A368" s="29">
        <v>46003</v>
      </c>
      <c r="B368" s="47">
        <v>12</v>
      </c>
      <c r="C368" s="47">
        <v>5</v>
      </c>
      <c r="D368" s="47">
        <v>6</v>
      </c>
      <c r="E368" s="37">
        <v>35.1798</v>
      </c>
      <c r="F368" s="47" t="str">
        <f>IF(AND(RTO__39[[#This Row],[Month]]&gt;4,RTO__39[[#This Row],[Month]]&lt;9,RTO__39[[#This Row],[Day of Week]]&lt;=5,RTO__39[[#This Row],[Hour]]&gt;=15,RTO__39[[#This Row],[Hour]]&lt;=18),"ON","OFF")</f>
        <v>OFF</v>
      </c>
      <c r="G368"/>
      <c r="H368"/>
      <c r="I368"/>
    </row>
    <row r="369" spans="1:9" x14ac:dyDescent="0.25">
      <c r="A369" s="29">
        <v>46003</v>
      </c>
      <c r="B369" s="47">
        <v>12</v>
      </c>
      <c r="C369" s="47">
        <v>5</v>
      </c>
      <c r="D369" s="47">
        <v>7</v>
      </c>
      <c r="E369" s="37">
        <v>38.0456</v>
      </c>
      <c r="F369" s="47" t="str">
        <f>IF(AND(RTO__39[[#This Row],[Month]]&gt;4,RTO__39[[#This Row],[Month]]&lt;9,RTO__39[[#This Row],[Day of Week]]&lt;=5,RTO__39[[#This Row],[Hour]]&gt;=15,RTO__39[[#This Row],[Hour]]&lt;=18),"ON","OFF")</f>
        <v>OFF</v>
      </c>
      <c r="G369"/>
      <c r="H369"/>
      <c r="I369"/>
    </row>
    <row r="370" spans="1:9" x14ac:dyDescent="0.25">
      <c r="A370" s="29">
        <v>46003</v>
      </c>
      <c r="B370" s="47">
        <v>12</v>
      </c>
      <c r="C370" s="47">
        <v>5</v>
      </c>
      <c r="D370" s="47">
        <v>8</v>
      </c>
      <c r="E370" s="37">
        <v>-2.012</v>
      </c>
      <c r="F370" s="47" t="str">
        <f>IF(AND(RTO__39[[#This Row],[Month]]&gt;4,RTO__39[[#This Row],[Month]]&lt;9,RTO__39[[#This Row],[Day of Week]]&lt;=5,RTO__39[[#This Row],[Hour]]&gt;=15,RTO__39[[#This Row],[Hour]]&lt;=18),"ON","OFF")</f>
        <v>OFF</v>
      </c>
      <c r="G370"/>
      <c r="H370"/>
      <c r="I370"/>
    </row>
    <row r="371" spans="1:9" x14ac:dyDescent="0.25">
      <c r="A371" s="29">
        <v>46003</v>
      </c>
      <c r="B371" s="47">
        <v>12</v>
      </c>
      <c r="C371" s="47">
        <v>5</v>
      </c>
      <c r="D371" s="47">
        <v>9</v>
      </c>
      <c r="E371" s="37">
        <v>-4.3136000000000001</v>
      </c>
      <c r="F371" s="47" t="str">
        <f>IF(AND(RTO__39[[#This Row],[Month]]&gt;4,RTO__39[[#This Row],[Month]]&lt;9,RTO__39[[#This Row],[Day of Week]]&lt;=5,RTO__39[[#This Row],[Hour]]&gt;=15,RTO__39[[#This Row],[Hour]]&lt;=18),"ON","OFF")</f>
        <v>OFF</v>
      </c>
      <c r="G371"/>
      <c r="H371"/>
      <c r="I371"/>
    </row>
    <row r="372" spans="1:9" x14ac:dyDescent="0.25">
      <c r="A372" s="29">
        <v>46003</v>
      </c>
      <c r="B372" s="47">
        <v>12</v>
      </c>
      <c r="C372" s="47">
        <v>5</v>
      </c>
      <c r="D372" s="47">
        <v>10</v>
      </c>
      <c r="E372" s="37">
        <v>20.636800000000001</v>
      </c>
      <c r="F372" s="47" t="str">
        <f>IF(AND(RTO__39[[#This Row],[Month]]&gt;4,RTO__39[[#This Row],[Month]]&lt;9,RTO__39[[#This Row],[Day of Week]]&lt;=5,RTO__39[[#This Row],[Hour]]&gt;=15,RTO__39[[#This Row],[Hour]]&lt;=18),"ON","OFF")</f>
        <v>OFF</v>
      </c>
      <c r="G372"/>
      <c r="H372"/>
      <c r="I372"/>
    </row>
    <row r="373" spans="1:9" x14ac:dyDescent="0.25">
      <c r="A373" s="29">
        <v>46003</v>
      </c>
      <c r="B373" s="47">
        <v>12</v>
      </c>
      <c r="C373" s="47">
        <v>5</v>
      </c>
      <c r="D373" s="47">
        <v>11</v>
      </c>
      <c r="E373" s="37">
        <v>25.848500000000001</v>
      </c>
      <c r="F373" s="47" t="str">
        <f>IF(AND(RTO__39[[#This Row],[Month]]&gt;4,RTO__39[[#This Row],[Month]]&lt;9,RTO__39[[#This Row],[Day of Week]]&lt;=5,RTO__39[[#This Row],[Hour]]&gt;=15,RTO__39[[#This Row],[Hour]]&lt;=18),"ON","OFF")</f>
        <v>OFF</v>
      </c>
      <c r="G373"/>
      <c r="H373"/>
      <c r="I373"/>
    </row>
    <row r="374" spans="1:9" x14ac:dyDescent="0.25">
      <c r="A374" s="29">
        <v>46003</v>
      </c>
      <c r="B374" s="47">
        <v>12</v>
      </c>
      <c r="C374" s="47">
        <v>5</v>
      </c>
      <c r="D374" s="47">
        <v>12</v>
      </c>
      <c r="E374" s="37">
        <v>27.177099999999999</v>
      </c>
      <c r="F374" s="47" t="str">
        <f>IF(AND(RTO__39[[#This Row],[Month]]&gt;4,RTO__39[[#This Row],[Month]]&lt;9,RTO__39[[#This Row],[Day of Week]]&lt;=5,RTO__39[[#This Row],[Hour]]&gt;=15,RTO__39[[#This Row],[Hour]]&lt;=18),"ON","OFF")</f>
        <v>OFF</v>
      </c>
      <c r="G374"/>
      <c r="H374"/>
      <c r="I374"/>
    </row>
    <row r="375" spans="1:9" x14ac:dyDescent="0.25">
      <c r="A375" s="29">
        <v>46003</v>
      </c>
      <c r="B375" s="47">
        <v>12</v>
      </c>
      <c r="C375" s="47">
        <v>5</v>
      </c>
      <c r="D375" s="47">
        <v>13</v>
      </c>
      <c r="E375" s="37">
        <v>27.295200000000001</v>
      </c>
      <c r="F375" s="47" t="str">
        <f>IF(AND(RTO__39[[#This Row],[Month]]&gt;4,RTO__39[[#This Row],[Month]]&lt;9,RTO__39[[#This Row],[Day of Week]]&lt;=5,RTO__39[[#This Row],[Hour]]&gt;=15,RTO__39[[#This Row],[Hour]]&lt;=18),"ON","OFF")</f>
        <v>OFF</v>
      </c>
      <c r="G375"/>
      <c r="H375"/>
      <c r="I375"/>
    </row>
    <row r="376" spans="1:9" x14ac:dyDescent="0.25">
      <c r="A376" s="29">
        <v>46003</v>
      </c>
      <c r="B376" s="47">
        <v>12</v>
      </c>
      <c r="C376" s="47">
        <v>5</v>
      </c>
      <c r="D376" s="47">
        <v>14</v>
      </c>
      <c r="E376" s="37">
        <v>24.578199999999999</v>
      </c>
      <c r="F376" s="47" t="str">
        <f>IF(AND(RTO__39[[#This Row],[Month]]&gt;4,RTO__39[[#This Row],[Month]]&lt;9,RTO__39[[#This Row],[Day of Week]]&lt;=5,RTO__39[[#This Row],[Hour]]&gt;=15,RTO__39[[#This Row],[Hour]]&lt;=18),"ON","OFF")</f>
        <v>OFF</v>
      </c>
      <c r="G376"/>
      <c r="H376"/>
      <c r="I376"/>
    </row>
    <row r="377" spans="1:9" x14ac:dyDescent="0.25">
      <c r="A377" s="29">
        <v>46003</v>
      </c>
      <c r="B377" s="47">
        <v>12</v>
      </c>
      <c r="C377" s="47">
        <v>5</v>
      </c>
      <c r="D377" s="47">
        <v>15</v>
      </c>
      <c r="E377" s="37">
        <v>21.556799999999999</v>
      </c>
      <c r="F377" s="47" t="str">
        <f>IF(AND(RTO__39[[#This Row],[Month]]&gt;4,RTO__39[[#This Row],[Month]]&lt;9,RTO__39[[#This Row],[Day of Week]]&lt;=5,RTO__39[[#This Row],[Hour]]&gt;=15,RTO__39[[#This Row],[Hour]]&lt;=18),"ON","OFF")</f>
        <v>OFF</v>
      </c>
      <c r="G377"/>
      <c r="H377"/>
      <c r="I377"/>
    </row>
    <row r="378" spans="1:9" x14ac:dyDescent="0.25">
      <c r="A378" s="29">
        <v>46003</v>
      </c>
      <c r="B378" s="47">
        <v>12</v>
      </c>
      <c r="C378" s="47">
        <v>5</v>
      </c>
      <c r="D378" s="47">
        <v>16</v>
      </c>
      <c r="E378" s="37">
        <v>29.8291</v>
      </c>
      <c r="F378" s="47" t="str">
        <f>IF(AND(RTO__39[[#This Row],[Month]]&gt;4,RTO__39[[#This Row],[Month]]&lt;9,RTO__39[[#This Row],[Day of Week]]&lt;=5,RTO__39[[#This Row],[Hour]]&gt;=15,RTO__39[[#This Row],[Hour]]&lt;=18),"ON","OFF")</f>
        <v>OFF</v>
      </c>
      <c r="G378"/>
      <c r="H378"/>
      <c r="I378"/>
    </row>
    <row r="379" spans="1:9" x14ac:dyDescent="0.25">
      <c r="A379" s="29">
        <v>46003</v>
      </c>
      <c r="B379" s="47">
        <v>12</v>
      </c>
      <c r="C379" s="47">
        <v>5</v>
      </c>
      <c r="D379" s="47">
        <v>17</v>
      </c>
      <c r="E379" s="37">
        <v>38.502099999999999</v>
      </c>
      <c r="F379" s="47" t="str">
        <f>IF(AND(RTO__39[[#This Row],[Month]]&gt;4,RTO__39[[#This Row],[Month]]&lt;9,RTO__39[[#This Row],[Day of Week]]&lt;=5,RTO__39[[#This Row],[Hour]]&gt;=15,RTO__39[[#This Row],[Hour]]&lt;=18),"ON","OFF")</f>
        <v>OFF</v>
      </c>
      <c r="G379"/>
      <c r="H379"/>
      <c r="I379"/>
    </row>
    <row r="380" spans="1:9" x14ac:dyDescent="0.25">
      <c r="A380" s="29">
        <v>46003</v>
      </c>
      <c r="B380" s="47">
        <v>12</v>
      </c>
      <c r="C380" s="47">
        <v>5</v>
      </c>
      <c r="D380" s="47">
        <v>18</v>
      </c>
      <c r="E380" s="37">
        <v>39.170699999999997</v>
      </c>
      <c r="F380" s="47" t="str">
        <f>IF(AND(RTO__39[[#This Row],[Month]]&gt;4,RTO__39[[#This Row],[Month]]&lt;9,RTO__39[[#This Row],[Day of Week]]&lt;=5,RTO__39[[#This Row],[Hour]]&gt;=15,RTO__39[[#This Row],[Hour]]&lt;=18),"ON","OFF")</f>
        <v>OFF</v>
      </c>
      <c r="G380"/>
      <c r="H380"/>
      <c r="I380"/>
    </row>
    <row r="381" spans="1:9" x14ac:dyDescent="0.25">
      <c r="A381" s="29">
        <v>46003</v>
      </c>
      <c r="B381" s="47">
        <v>12</v>
      </c>
      <c r="C381" s="47">
        <v>5</v>
      </c>
      <c r="D381" s="47">
        <v>19</v>
      </c>
      <c r="E381" s="37">
        <v>36.468600000000002</v>
      </c>
      <c r="F381" s="47" t="str">
        <f>IF(AND(RTO__39[[#This Row],[Month]]&gt;4,RTO__39[[#This Row],[Month]]&lt;9,RTO__39[[#This Row],[Day of Week]]&lt;=5,RTO__39[[#This Row],[Hour]]&gt;=15,RTO__39[[#This Row],[Hour]]&lt;=18),"ON","OFF")</f>
        <v>OFF</v>
      </c>
      <c r="G381"/>
      <c r="H381"/>
      <c r="I381"/>
    </row>
    <row r="382" spans="1:9" x14ac:dyDescent="0.25">
      <c r="A382" s="29">
        <v>46003</v>
      </c>
      <c r="B382" s="47">
        <v>12</v>
      </c>
      <c r="C382" s="47">
        <v>5</v>
      </c>
      <c r="D382" s="47">
        <v>20</v>
      </c>
      <c r="E382" s="37">
        <v>32.451000000000001</v>
      </c>
      <c r="F382" s="47" t="str">
        <f>IF(AND(RTO__39[[#This Row],[Month]]&gt;4,RTO__39[[#This Row],[Month]]&lt;9,RTO__39[[#This Row],[Day of Week]]&lt;=5,RTO__39[[#This Row],[Hour]]&gt;=15,RTO__39[[#This Row],[Hour]]&lt;=18),"ON","OFF")</f>
        <v>OFF</v>
      </c>
      <c r="G382"/>
      <c r="H382"/>
      <c r="I382"/>
    </row>
    <row r="383" spans="1:9" x14ac:dyDescent="0.25">
      <c r="A383" s="29">
        <v>46003</v>
      </c>
      <c r="B383" s="47">
        <v>12</v>
      </c>
      <c r="C383" s="47">
        <v>5</v>
      </c>
      <c r="D383" s="47">
        <v>21</v>
      </c>
      <c r="E383" s="37">
        <v>33.807400000000001</v>
      </c>
      <c r="F383" s="47" t="str">
        <f>IF(AND(RTO__39[[#This Row],[Month]]&gt;4,RTO__39[[#This Row],[Month]]&lt;9,RTO__39[[#This Row],[Day of Week]]&lt;=5,RTO__39[[#This Row],[Hour]]&gt;=15,RTO__39[[#This Row],[Hour]]&lt;=18),"ON","OFF")</f>
        <v>OFF</v>
      </c>
      <c r="G383"/>
      <c r="H383"/>
      <c r="I383"/>
    </row>
    <row r="384" spans="1:9" x14ac:dyDescent="0.25">
      <c r="A384" s="29">
        <v>46003</v>
      </c>
      <c r="B384" s="47">
        <v>12</v>
      </c>
      <c r="C384" s="47">
        <v>5</v>
      </c>
      <c r="D384" s="47">
        <v>22</v>
      </c>
      <c r="E384" s="37">
        <v>28.6829</v>
      </c>
      <c r="F384" s="47" t="str">
        <f>IF(AND(RTO__39[[#This Row],[Month]]&gt;4,RTO__39[[#This Row],[Month]]&lt;9,RTO__39[[#This Row],[Day of Week]]&lt;=5,RTO__39[[#This Row],[Hour]]&gt;=15,RTO__39[[#This Row],[Hour]]&lt;=18),"ON","OFF")</f>
        <v>OFF</v>
      </c>
      <c r="G384"/>
      <c r="H384"/>
      <c r="I384"/>
    </row>
    <row r="385" spans="1:9" x14ac:dyDescent="0.25">
      <c r="A385" s="29">
        <v>46003</v>
      </c>
      <c r="B385" s="47">
        <v>12</v>
      </c>
      <c r="C385" s="47">
        <v>5</v>
      </c>
      <c r="D385" s="47">
        <v>23</v>
      </c>
      <c r="E385" s="37">
        <v>29.501999999999999</v>
      </c>
      <c r="F385" s="47" t="str">
        <f>IF(AND(RTO__39[[#This Row],[Month]]&gt;4,RTO__39[[#This Row],[Month]]&lt;9,RTO__39[[#This Row],[Day of Week]]&lt;=5,RTO__39[[#This Row],[Hour]]&gt;=15,RTO__39[[#This Row],[Hour]]&lt;=18),"ON","OFF")</f>
        <v>OFF</v>
      </c>
      <c r="G385"/>
      <c r="H385"/>
      <c r="I385"/>
    </row>
    <row r="386" spans="1:9" x14ac:dyDescent="0.25">
      <c r="A386" s="29">
        <v>46003</v>
      </c>
      <c r="B386" s="47">
        <v>12</v>
      </c>
      <c r="C386" s="47">
        <v>5</v>
      </c>
      <c r="D386" s="47">
        <v>24</v>
      </c>
      <c r="E386" s="37">
        <v>28.755400000000002</v>
      </c>
      <c r="F386" s="47" t="str">
        <f>IF(AND(RTO__39[[#This Row],[Month]]&gt;4,RTO__39[[#This Row],[Month]]&lt;9,RTO__39[[#This Row],[Day of Week]]&lt;=5,RTO__39[[#This Row],[Hour]]&gt;=15,RTO__39[[#This Row],[Hour]]&lt;=18),"ON","OFF")</f>
        <v>OFF</v>
      </c>
      <c r="G386"/>
      <c r="H386"/>
      <c r="I386"/>
    </row>
    <row r="387" spans="1:9" x14ac:dyDescent="0.25">
      <c r="A387" s="29">
        <v>46004</v>
      </c>
      <c r="B387" s="47">
        <v>12</v>
      </c>
      <c r="C387" s="47">
        <v>6</v>
      </c>
      <c r="D387" s="47">
        <v>1</v>
      </c>
      <c r="E387" s="37">
        <v>28.0625</v>
      </c>
      <c r="F387" s="47" t="str">
        <f>IF(AND(RTO__39[[#This Row],[Month]]&gt;4,RTO__39[[#This Row],[Month]]&lt;9,RTO__39[[#This Row],[Day of Week]]&lt;=5,RTO__39[[#This Row],[Hour]]&gt;=15,RTO__39[[#This Row],[Hour]]&lt;=18),"ON","OFF")</f>
        <v>OFF</v>
      </c>
      <c r="G387"/>
      <c r="H387"/>
      <c r="I387"/>
    </row>
    <row r="388" spans="1:9" x14ac:dyDescent="0.25">
      <c r="A388" s="29">
        <v>46004</v>
      </c>
      <c r="B388" s="47">
        <v>12</v>
      </c>
      <c r="C388" s="47">
        <v>6</v>
      </c>
      <c r="D388" s="47">
        <v>2</v>
      </c>
      <c r="E388" s="37">
        <v>27.651599999999998</v>
      </c>
      <c r="F388" s="47" t="str">
        <f>IF(AND(RTO__39[[#This Row],[Month]]&gt;4,RTO__39[[#This Row],[Month]]&lt;9,RTO__39[[#This Row],[Day of Week]]&lt;=5,RTO__39[[#This Row],[Hour]]&gt;=15,RTO__39[[#This Row],[Hour]]&lt;=18),"ON","OFF")</f>
        <v>OFF</v>
      </c>
      <c r="G388"/>
      <c r="H388"/>
      <c r="I388"/>
    </row>
    <row r="389" spans="1:9" x14ac:dyDescent="0.25">
      <c r="A389" s="29">
        <v>46004</v>
      </c>
      <c r="B389" s="47">
        <v>12</v>
      </c>
      <c r="C389" s="47">
        <v>6</v>
      </c>
      <c r="D389" s="47">
        <v>3</v>
      </c>
      <c r="E389" s="37">
        <v>28.164999999999999</v>
      </c>
      <c r="F389" s="47" t="str">
        <f>IF(AND(RTO__39[[#This Row],[Month]]&gt;4,RTO__39[[#This Row],[Month]]&lt;9,RTO__39[[#This Row],[Day of Week]]&lt;=5,RTO__39[[#This Row],[Hour]]&gt;=15,RTO__39[[#This Row],[Hour]]&lt;=18),"ON","OFF")</f>
        <v>OFF</v>
      </c>
      <c r="G389"/>
      <c r="H389"/>
      <c r="I389"/>
    </row>
    <row r="390" spans="1:9" x14ac:dyDescent="0.25">
      <c r="A390" s="29">
        <v>46004</v>
      </c>
      <c r="B390" s="47">
        <v>12</v>
      </c>
      <c r="C390" s="47">
        <v>6</v>
      </c>
      <c r="D390" s="47">
        <v>4</v>
      </c>
      <c r="E390" s="37">
        <v>30.549399999999999</v>
      </c>
      <c r="F390" s="47" t="str">
        <f>IF(AND(RTO__39[[#This Row],[Month]]&gt;4,RTO__39[[#This Row],[Month]]&lt;9,RTO__39[[#This Row],[Day of Week]]&lt;=5,RTO__39[[#This Row],[Hour]]&gt;=15,RTO__39[[#This Row],[Hour]]&lt;=18),"ON","OFF")</f>
        <v>OFF</v>
      </c>
      <c r="G390"/>
      <c r="H390"/>
      <c r="I390"/>
    </row>
    <row r="391" spans="1:9" x14ac:dyDescent="0.25">
      <c r="A391" s="29">
        <v>46004</v>
      </c>
      <c r="B391" s="47">
        <v>12</v>
      </c>
      <c r="C391" s="47">
        <v>6</v>
      </c>
      <c r="D391" s="47">
        <v>5</v>
      </c>
      <c r="E391" s="37">
        <v>32.020600000000002</v>
      </c>
      <c r="F391" s="47" t="str">
        <f>IF(AND(RTO__39[[#This Row],[Month]]&gt;4,RTO__39[[#This Row],[Month]]&lt;9,RTO__39[[#This Row],[Day of Week]]&lt;=5,RTO__39[[#This Row],[Hour]]&gt;=15,RTO__39[[#This Row],[Hour]]&lt;=18),"ON","OFF")</f>
        <v>OFF</v>
      </c>
      <c r="G391"/>
      <c r="H391"/>
      <c r="I391"/>
    </row>
    <row r="392" spans="1:9" x14ac:dyDescent="0.25">
      <c r="A392" s="29">
        <v>46004</v>
      </c>
      <c r="B392" s="47">
        <v>12</v>
      </c>
      <c r="C392" s="47">
        <v>6</v>
      </c>
      <c r="D392" s="47">
        <v>6</v>
      </c>
      <c r="E392" s="37">
        <v>33.969200000000001</v>
      </c>
      <c r="F392" s="47" t="str">
        <f>IF(AND(RTO__39[[#This Row],[Month]]&gt;4,RTO__39[[#This Row],[Month]]&lt;9,RTO__39[[#This Row],[Day of Week]]&lt;=5,RTO__39[[#This Row],[Hour]]&gt;=15,RTO__39[[#This Row],[Hour]]&lt;=18),"ON","OFF")</f>
        <v>OFF</v>
      </c>
      <c r="G392"/>
      <c r="H392"/>
      <c r="I392"/>
    </row>
    <row r="393" spans="1:9" x14ac:dyDescent="0.25">
      <c r="A393" s="29">
        <v>46004</v>
      </c>
      <c r="B393" s="47">
        <v>12</v>
      </c>
      <c r="C393" s="47">
        <v>6</v>
      </c>
      <c r="D393" s="47">
        <v>7</v>
      </c>
      <c r="E393" s="37">
        <v>22.157699999999998</v>
      </c>
      <c r="F393" s="47" t="str">
        <f>IF(AND(RTO__39[[#This Row],[Month]]&gt;4,RTO__39[[#This Row],[Month]]&lt;9,RTO__39[[#This Row],[Day of Week]]&lt;=5,RTO__39[[#This Row],[Hour]]&gt;=15,RTO__39[[#This Row],[Hour]]&lt;=18),"ON","OFF")</f>
        <v>OFF</v>
      </c>
      <c r="G393"/>
      <c r="H393"/>
      <c r="I393"/>
    </row>
    <row r="394" spans="1:9" x14ac:dyDescent="0.25">
      <c r="A394" s="29">
        <v>46004</v>
      </c>
      <c r="B394" s="47">
        <v>12</v>
      </c>
      <c r="C394" s="47">
        <v>6</v>
      </c>
      <c r="D394" s="47">
        <v>8</v>
      </c>
      <c r="E394" s="37">
        <v>34.4208</v>
      </c>
      <c r="F394" s="47" t="str">
        <f>IF(AND(RTO__39[[#This Row],[Month]]&gt;4,RTO__39[[#This Row],[Month]]&lt;9,RTO__39[[#This Row],[Day of Week]]&lt;=5,RTO__39[[#This Row],[Hour]]&gt;=15,RTO__39[[#This Row],[Hour]]&lt;=18),"ON","OFF")</f>
        <v>OFF</v>
      </c>
      <c r="G394"/>
      <c r="H394"/>
      <c r="I394"/>
    </row>
    <row r="395" spans="1:9" x14ac:dyDescent="0.25">
      <c r="A395" s="29">
        <v>46004</v>
      </c>
      <c r="B395" s="47">
        <v>12</v>
      </c>
      <c r="C395" s="47">
        <v>6</v>
      </c>
      <c r="D395" s="47">
        <v>9</v>
      </c>
      <c r="E395" s="37">
        <v>5.6932</v>
      </c>
      <c r="F395" s="47" t="str">
        <f>IF(AND(RTO__39[[#This Row],[Month]]&gt;4,RTO__39[[#This Row],[Month]]&lt;9,RTO__39[[#This Row],[Day of Week]]&lt;=5,RTO__39[[#This Row],[Hour]]&gt;=15,RTO__39[[#This Row],[Hour]]&lt;=18),"ON","OFF")</f>
        <v>OFF</v>
      </c>
      <c r="G395"/>
      <c r="H395"/>
      <c r="I395"/>
    </row>
    <row r="396" spans="1:9" x14ac:dyDescent="0.25">
      <c r="A396" s="29">
        <v>46004</v>
      </c>
      <c r="B396" s="47">
        <v>12</v>
      </c>
      <c r="C396" s="47">
        <v>6</v>
      </c>
      <c r="D396" s="47">
        <v>10</v>
      </c>
      <c r="E396" s="37">
        <v>-3.3456999999999999</v>
      </c>
      <c r="F396" s="47" t="str">
        <f>IF(AND(RTO__39[[#This Row],[Month]]&gt;4,RTO__39[[#This Row],[Month]]&lt;9,RTO__39[[#This Row],[Day of Week]]&lt;=5,RTO__39[[#This Row],[Hour]]&gt;=15,RTO__39[[#This Row],[Hour]]&lt;=18),"ON","OFF")</f>
        <v>OFF</v>
      </c>
      <c r="G396"/>
      <c r="H396"/>
      <c r="I396"/>
    </row>
    <row r="397" spans="1:9" x14ac:dyDescent="0.25">
      <c r="A397" s="29">
        <v>46004</v>
      </c>
      <c r="B397" s="47">
        <v>12</v>
      </c>
      <c r="C397" s="47">
        <v>6</v>
      </c>
      <c r="D397" s="47">
        <v>11</v>
      </c>
      <c r="E397" s="37">
        <v>11.5059</v>
      </c>
      <c r="F397" s="47" t="str">
        <f>IF(AND(RTO__39[[#This Row],[Month]]&gt;4,RTO__39[[#This Row],[Month]]&lt;9,RTO__39[[#This Row],[Day of Week]]&lt;=5,RTO__39[[#This Row],[Hour]]&gt;=15,RTO__39[[#This Row],[Hour]]&lt;=18),"ON","OFF")</f>
        <v>OFF</v>
      </c>
      <c r="G397"/>
      <c r="H397"/>
      <c r="I397"/>
    </row>
    <row r="398" spans="1:9" x14ac:dyDescent="0.25">
      <c r="A398" s="29">
        <v>46004</v>
      </c>
      <c r="B398" s="47">
        <v>12</v>
      </c>
      <c r="C398" s="47">
        <v>6</v>
      </c>
      <c r="D398" s="47">
        <v>12</v>
      </c>
      <c r="E398" s="37">
        <v>27.334800000000001</v>
      </c>
      <c r="F398" s="47" t="str">
        <f>IF(AND(RTO__39[[#This Row],[Month]]&gt;4,RTO__39[[#This Row],[Month]]&lt;9,RTO__39[[#This Row],[Day of Week]]&lt;=5,RTO__39[[#This Row],[Hour]]&gt;=15,RTO__39[[#This Row],[Hour]]&lt;=18),"ON","OFF")</f>
        <v>OFF</v>
      </c>
      <c r="G398"/>
      <c r="H398"/>
      <c r="I398"/>
    </row>
    <row r="399" spans="1:9" x14ac:dyDescent="0.25">
      <c r="A399" s="29">
        <v>46004</v>
      </c>
      <c r="B399" s="47">
        <v>12</v>
      </c>
      <c r="C399" s="47">
        <v>6</v>
      </c>
      <c r="D399" s="47">
        <v>13</v>
      </c>
      <c r="E399" s="37">
        <v>19.868099999999998</v>
      </c>
      <c r="F399" s="47" t="str">
        <f>IF(AND(RTO__39[[#This Row],[Month]]&gt;4,RTO__39[[#This Row],[Month]]&lt;9,RTO__39[[#This Row],[Day of Week]]&lt;=5,RTO__39[[#This Row],[Hour]]&gt;=15,RTO__39[[#This Row],[Hour]]&lt;=18),"ON","OFF")</f>
        <v>OFF</v>
      </c>
      <c r="G399"/>
      <c r="H399"/>
      <c r="I399"/>
    </row>
    <row r="400" spans="1:9" x14ac:dyDescent="0.25">
      <c r="A400" s="29">
        <v>46004</v>
      </c>
      <c r="B400" s="47">
        <v>12</v>
      </c>
      <c r="C400" s="47">
        <v>6</v>
      </c>
      <c r="D400" s="47">
        <v>14</v>
      </c>
      <c r="E400" s="37">
        <v>14.3592</v>
      </c>
      <c r="F400" s="47" t="str">
        <f>IF(AND(RTO__39[[#This Row],[Month]]&gt;4,RTO__39[[#This Row],[Month]]&lt;9,RTO__39[[#This Row],[Day of Week]]&lt;=5,RTO__39[[#This Row],[Hour]]&gt;=15,RTO__39[[#This Row],[Hour]]&lt;=18),"ON","OFF")</f>
        <v>OFF</v>
      </c>
      <c r="G400"/>
      <c r="H400"/>
      <c r="I400"/>
    </row>
    <row r="401" spans="1:9" x14ac:dyDescent="0.25">
      <c r="A401" s="29">
        <v>46004</v>
      </c>
      <c r="B401" s="47">
        <v>12</v>
      </c>
      <c r="C401" s="47">
        <v>6</v>
      </c>
      <c r="D401" s="47">
        <v>15</v>
      </c>
      <c r="E401" s="37">
        <v>5.3474000000000004</v>
      </c>
      <c r="F401" s="47" t="str">
        <f>IF(AND(RTO__39[[#This Row],[Month]]&gt;4,RTO__39[[#This Row],[Month]]&lt;9,RTO__39[[#This Row],[Day of Week]]&lt;=5,RTO__39[[#This Row],[Hour]]&gt;=15,RTO__39[[#This Row],[Hour]]&lt;=18),"ON","OFF")</f>
        <v>OFF</v>
      </c>
      <c r="G401"/>
      <c r="H401"/>
      <c r="I401"/>
    </row>
    <row r="402" spans="1:9" x14ac:dyDescent="0.25">
      <c r="A402" s="29">
        <v>46004</v>
      </c>
      <c r="B402" s="47">
        <v>12</v>
      </c>
      <c r="C402" s="47">
        <v>6</v>
      </c>
      <c r="D402" s="47">
        <v>16</v>
      </c>
      <c r="E402" s="37">
        <v>39.002899999999997</v>
      </c>
      <c r="F402" s="47" t="str">
        <f>IF(AND(RTO__39[[#This Row],[Month]]&gt;4,RTO__39[[#This Row],[Month]]&lt;9,RTO__39[[#This Row],[Day of Week]]&lt;=5,RTO__39[[#This Row],[Hour]]&gt;=15,RTO__39[[#This Row],[Hour]]&lt;=18),"ON","OFF")</f>
        <v>OFF</v>
      </c>
      <c r="G402"/>
      <c r="H402"/>
      <c r="I402"/>
    </row>
    <row r="403" spans="1:9" x14ac:dyDescent="0.25">
      <c r="A403" s="29">
        <v>46004</v>
      </c>
      <c r="B403" s="47">
        <v>12</v>
      </c>
      <c r="C403" s="47">
        <v>6</v>
      </c>
      <c r="D403" s="47">
        <v>17</v>
      </c>
      <c r="E403" s="37">
        <v>37.123100000000001</v>
      </c>
      <c r="F403" s="47" t="str">
        <f>IF(AND(RTO__39[[#This Row],[Month]]&gt;4,RTO__39[[#This Row],[Month]]&lt;9,RTO__39[[#This Row],[Day of Week]]&lt;=5,RTO__39[[#This Row],[Hour]]&gt;=15,RTO__39[[#This Row],[Hour]]&lt;=18),"ON","OFF")</f>
        <v>OFF</v>
      </c>
      <c r="G403"/>
      <c r="H403"/>
      <c r="I403"/>
    </row>
    <row r="404" spans="1:9" x14ac:dyDescent="0.25">
      <c r="A404" s="29">
        <v>46004</v>
      </c>
      <c r="B404" s="47">
        <v>12</v>
      </c>
      <c r="C404" s="47">
        <v>6</v>
      </c>
      <c r="D404" s="47">
        <v>18</v>
      </c>
      <c r="E404" s="37">
        <v>36.108800000000002</v>
      </c>
      <c r="F404" s="47" t="str">
        <f>IF(AND(RTO__39[[#This Row],[Month]]&gt;4,RTO__39[[#This Row],[Month]]&lt;9,RTO__39[[#This Row],[Day of Week]]&lt;=5,RTO__39[[#This Row],[Hour]]&gt;=15,RTO__39[[#This Row],[Hour]]&lt;=18),"ON","OFF")</f>
        <v>OFF</v>
      </c>
      <c r="G404"/>
      <c r="H404"/>
      <c r="I404"/>
    </row>
    <row r="405" spans="1:9" x14ac:dyDescent="0.25">
      <c r="A405" s="29">
        <v>46004</v>
      </c>
      <c r="B405" s="47">
        <v>12</v>
      </c>
      <c r="C405" s="47">
        <v>6</v>
      </c>
      <c r="D405" s="47">
        <v>19</v>
      </c>
      <c r="E405" s="37">
        <v>32.313800000000001</v>
      </c>
      <c r="F405" s="47" t="str">
        <f>IF(AND(RTO__39[[#This Row],[Month]]&gt;4,RTO__39[[#This Row],[Month]]&lt;9,RTO__39[[#This Row],[Day of Week]]&lt;=5,RTO__39[[#This Row],[Hour]]&gt;=15,RTO__39[[#This Row],[Hour]]&lt;=18),"ON","OFF")</f>
        <v>OFF</v>
      </c>
      <c r="G405"/>
      <c r="H405"/>
      <c r="I405"/>
    </row>
    <row r="406" spans="1:9" x14ac:dyDescent="0.25">
      <c r="A406" s="29">
        <v>46004</v>
      </c>
      <c r="B406" s="47">
        <v>12</v>
      </c>
      <c r="C406" s="47">
        <v>6</v>
      </c>
      <c r="D406" s="47">
        <v>20</v>
      </c>
      <c r="E406" s="37">
        <v>32.780700000000003</v>
      </c>
      <c r="F406" s="47" t="str">
        <f>IF(AND(RTO__39[[#This Row],[Month]]&gt;4,RTO__39[[#This Row],[Month]]&lt;9,RTO__39[[#This Row],[Day of Week]]&lt;=5,RTO__39[[#This Row],[Hour]]&gt;=15,RTO__39[[#This Row],[Hour]]&lt;=18),"ON","OFF")</f>
        <v>OFF</v>
      </c>
      <c r="G406"/>
      <c r="H406"/>
      <c r="I406"/>
    </row>
    <row r="407" spans="1:9" x14ac:dyDescent="0.25">
      <c r="A407" s="29">
        <v>46004</v>
      </c>
      <c r="B407" s="47">
        <v>12</v>
      </c>
      <c r="C407" s="47">
        <v>6</v>
      </c>
      <c r="D407" s="47">
        <v>21</v>
      </c>
      <c r="E407" s="37">
        <v>29.092300000000002</v>
      </c>
      <c r="F407" s="47" t="str">
        <f>IF(AND(RTO__39[[#This Row],[Month]]&gt;4,RTO__39[[#This Row],[Month]]&lt;9,RTO__39[[#This Row],[Day of Week]]&lt;=5,RTO__39[[#This Row],[Hour]]&gt;=15,RTO__39[[#This Row],[Hour]]&lt;=18),"ON","OFF")</f>
        <v>OFF</v>
      </c>
      <c r="G407"/>
      <c r="H407"/>
      <c r="I407"/>
    </row>
    <row r="408" spans="1:9" x14ac:dyDescent="0.25">
      <c r="A408" s="29">
        <v>46004</v>
      </c>
      <c r="B408" s="47">
        <v>12</v>
      </c>
      <c r="C408" s="47">
        <v>6</v>
      </c>
      <c r="D408" s="47">
        <v>22</v>
      </c>
      <c r="E408" s="37">
        <v>29.464500000000001</v>
      </c>
      <c r="F408" s="47" t="str">
        <f>IF(AND(RTO__39[[#This Row],[Month]]&gt;4,RTO__39[[#This Row],[Month]]&lt;9,RTO__39[[#This Row],[Day of Week]]&lt;=5,RTO__39[[#This Row],[Hour]]&gt;=15,RTO__39[[#This Row],[Hour]]&lt;=18),"ON","OFF")</f>
        <v>OFF</v>
      </c>
      <c r="G408"/>
      <c r="H408"/>
      <c r="I408"/>
    </row>
    <row r="409" spans="1:9" x14ac:dyDescent="0.25">
      <c r="A409" s="29">
        <v>46004</v>
      </c>
      <c r="B409" s="47">
        <v>12</v>
      </c>
      <c r="C409" s="47">
        <v>6</v>
      </c>
      <c r="D409" s="47">
        <v>23</v>
      </c>
      <c r="E409" s="37">
        <v>29.340199999999999</v>
      </c>
      <c r="F409" s="47" t="str">
        <f>IF(AND(RTO__39[[#This Row],[Month]]&gt;4,RTO__39[[#This Row],[Month]]&lt;9,RTO__39[[#This Row],[Day of Week]]&lt;=5,RTO__39[[#This Row],[Hour]]&gt;=15,RTO__39[[#This Row],[Hour]]&lt;=18),"ON","OFF")</f>
        <v>OFF</v>
      </c>
      <c r="G409"/>
      <c r="H409"/>
      <c r="I409"/>
    </row>
    <row r="410" spans="1:9" x14ac:dyDescent="0.25">
      <c r="A410" s="29">
        <v>46004</v>
      </c>
      <c r="B410" s="47">
        <v>12</v>
      </c>
      <c r="C410" s="47">
        <v>6</v>
      </c>
      <c r="D410" s="47">
        <v>24</v>
      </c>
      <c r="E410" s="37">
        <v>27.923200000000001</v>
      </c>
      <c r="F410" s="47" t="str">
        <f>IF(AND(RTO__39[[#This Row],[Month]]&gt;4,RTO__39[[#This Row],[Month]]&lt;9,RTO__39[[#This Row],[Day of Week]]&lt;=5,RTO__39[[#This Row],[Hour]]&gt;=15,RTO__39[[#This Row],[Hour]]&lt;=18),"ON","OFF")</f>
        <v>OFF</v>
      </c>
      <c r="G410"/>
      <c r="H410"/>
      <c r="I410"/>
    </row>
    <row r="411" spans="1:9" x14ac:dyDescent="0.25">
      <c r="A411" s="29">
        <v>46005</v>
      </c>
      <c r="B411" s="47">
        <v>12</v>
      </c>
      <c r="C411" s="47">
        <v>7</v>
      </c>
      <c r="D411" s="47">
        <v>1</v>
      </c>
      <c r="E411" s="37">
        <v>29.755199999999999</v>
      </c>
      <c r="F411" s="47" t="str">
        <f>IF(AND(RTO__39[[#This Row],[Month]]&gt;4,RTO__39[[#This Row],[Month]]&lt;9,RTO__39[[#This Row],[Day of Week]]&lt;=5,RTO__39[[#This Row],[Hour]]&gt;=15,RTO__39[[#This Row],[Hour]]&lt;=18),"ON","OFF")</f>
        <v>OFF</v>
      </c>
      <c r="G411"/>
      <c r="H411"/>
      <c r="I411"/>
    </row>
    <row r="412" spans="1:9" x14ac:dyDescent="0.25">
      <c r="A412" s="29">
        <v>46005</v>
      </c>
      <c r="B412" s="47">
        <v>12</v>
      </c>
      <c r="C412" s="47">
        <v>7</v>
      </c>
      <c r="D412" s="47">
        <v>2</v>
      </c>
      <c r="E412" s="37">
        <v>29.970700000000001</v>
      </c>
      <c r="F412" s="47" t="str">
        <f>IF(AND(RTO__39[[#This Row],[Month]]&gt;4,RTO__39[[#This Row],[Month]]&lt;9,RTO__39[[#This Row],[Day of Week]]&lt;=5,RTO__39[[#This Row],[Hour]]&gt;=15,RTO__39[[#This Row],[Hour]]&lt;=18),"ON","OFF")</f>
        <v>OFF</v>
      </c>
      <c r="G412"/>
      <c r="H412"/>
      <c r="I412"/>
    </row>
    <row r="413" spans="1:9" x14ac:dyDescent="0.25">
      <c r="A413" s="29">
        <v>46005</v>
      </c>
      <c r="B413" s="47">
        <v>12</v>
      </c>
      <c r="C413" s="47">
        <v>7</v>
      </c>
      <c r="D413" s="47">
        <v>3</v>
      </c>
      <c r="E413" s="37">
        <v>28.480899999999998</v>
      </c>
      <c r="F413" s="47" t="str">
        <f>IF(AND(RTO__39[[#This Row],[Month]]&gt;4,RTO__39[[#This Row],[Month]]&lt;9,RTO__39[[#This Row],[Day of Week]]&lt;=5,RTO__39[[#This Row],[Hour]]&gt;=15,RTO__39[[#This Row],[Hour]]&lt;=18),"ON","OFF")</f>
        <v>OFF</v>
      </c>
      <c r="G413"/>
      <c r="H413"/>
      <c r="I413"/>
    </row>
    <row r="414" spans="1:9" x14ac:dyDescent="0.25">
      <c r="A414" s="29">
        <v>46005</v>
      </c>
      <c r="B414" s="47">
        <v>12</v>
      </c>
      <c r="C414" s="47">
        <v>7</v>
      </c>
      <c r="D414" s="47">
        <v>4</v>
      </c>
      <c r="E414" s="37">
        <v>30.912600000000001</v>
      </c>
      <c r="F414" s="47" t="str">
        <f>IF(AND(RTO__39[[#This Row],[Month]]&gt;4,RTO__39[[#This Row],[Month]]&lt;9,RTO__39[[#This Row],[Day of Week]]&lt;=5,RTO__39[[#This Row],[Hour]]&gt;=15,RTO__39[[#This Row],[Hour]]&lt;=18),"ON","OFF")</f>
        <v>OFF</v>
      </c>
      <c r="G414"/>
      <c r="H414"/>
      <c r="I414"/>
    </row>
    <row r="415" spans="1:9" x14ac:dyDescent="0.25">
      <c r="A415" s="29">
        <v>46005</v>
      </c>
      <c r="B415" s="47">
        <v>12</v>
      </c>
      <c r="C415" s="47">
        <v>7</v>
      </c>
      <c r="D415" s="47">
        <v>5</v>
      </c>
      <c r="E415" s="37">
        <v>33.346899999999998</v>
      </c>
      <c r="F415" s="47" t="str">
        <f>IF(AND(RTO__39[[#This Row],[Month]]&gt;4,RTO__39[[#This Row],[Month]]&lt;9,RTO__39[[#This Row],[Day of Week]]&lt;=5,RTO__39[[#This Row],[Hour]]&gt;=15,RTO__39[[#This Row],[Hour]]&lt;=18),"ON","OFF")</f>
        <v>OFF</v>
      </c>
      <c r="G415"/>
      <c r="H415"/>
      <c r="I415"/>
    </row>
    <row r="416" spans="1:9" x14ac:dyDescent="0.25">
      <c r="A416" s="29">
        <v>46005</v>
      </c>
      <c r="B416" s="47">
        <v>12</v>
      </c>
      <c r="C416" s="47">
        <v>7</v>
      </c>
      <c r="D416" s="47">
        <v>6</v>
      </c>
      <c r="E416" s="37">
        <v>40.986199999999997</v>
      </c>
      <c r="F416" s="47" t="str">
        <f>IF(AND(RTO__39[[#This Row],[Month]]&gt;4,RTO__39[[#This Row],[Month]]&lt;9,RTO__39[[#This Row],[Day of Week]]&lt;=5,RTO__39[[#This Row],[Hour]]&gt;=15,RTO__39[[#This Row],[Hour]]&lt;=18),"ON","OFF")</f>
        <v>OFF</v>
      </c>
      <c r="G416"/>
      <c r="H416"/>
      <c r="I416"/>
    </row>
    <row r="417" spans="1:9" x14ac:dyDescent="0.25">
      <c r="A417" s="29">
        <v>46005</v>
      </c>
      <c r="B417" s="47">
        <v>12</v>
      </c>
      <c r="C417" s="47">
        <v>7</v>
      </c>
      <c r="D417" s="47">
        <v>7</v>
      </c>
      <c r="E417" s="37">
        <v>40.3108</v>
      </c>
      <c r="F417" s="47" t="str">
        <f>IF(AND(RTO__39[[#This Row],[Month]]&gt;4,RTO__39[[#This Row],[Month]]&lt;9,RTO__39[[#This Row],[Day of Week]]&lt;=5,RTO__39[[#This Row],[Hour]]&gt;=15,RTO__39[[#This Row],[Hour]]&lt;=18),"ON","OFF")</f>
        <v>OFF</v>
      </c>
      <c r="G417"/>
      <c r="H417"/>
      <c r="I417"/>
    </row>
    <row r="418" spans="1:9" x14ac:dyDescent="0.25">
      <c r="A418" s="29">
        <v>46005</v>
      </c>
      <c r="B418" s="47">
        <v>12</v>
      </c>
      <c r="C418" s="47">
        <v>7</v>
      </c>
      <c r="D418" s="47">
        <v>8</v>
      </c>
      <c r="E418" s="37">
        <v>29.996300000000002</v>
      </c>
      <c r="F418" s="47" t="str">
        <f>IF(AND(RTO__39[[#This Row],[Month]]&gt;4,RTO__39[[#This Row],[Month]]&lt;9,RTO__39[[#This Row],[Day of Week]]&lt;=5,RTO__39[[#This Row],[Hour]]&gt;=15,RTO__39[[#This Row],[Hour]]&lt;=18),"ON","OFF")</f>
        <v>OFF</v>
      </c>
      <c r="G418"/>
      <c r="H418"/>
      <c r="I418"/>
    </row>
    <row r="419" spans="1:9" x14ac:dyDescent="0.25">
      <c r="A419" s="29">
        <v>46005</v>
      </c>
      <c r="B419" s="47">
        <v>12</v>
      </c>
      <c r="C419" s="47">
        <v>7</v>
      </c>
      <c r="D419" s="47">
        <v>9</v>
      </c>
      <c r="E419" s="37">
        <v>29.2514</v>
      </c>
      <c r="F419" s="47" t="str">
        <f>IF(AND(RTO__39[[#This Row],[Month]]&gt;4,RTO__39[[#This Row],[Month]]&lt;9,RTO__39[[#This Row],[Day of Week]]&lt;=5,RTO__39[[#This Row],[Hour]]&gt;=15,RTO__39[[#This Row],[Hour]]&lt;=18),"ON","OFF")</f>
        <v>OFF</v>
      </c>
      <c r="G419"/>
      <c r="H419"/>
      <c r="I419"/>
    </row>
    <row r="420" spans="1:9" x14ac:dyDescent="0.25">
      <c r="A420" s="29">
        <v>46005</v>
      </c>
      <c r="B420" s="47">
        <v>12</v>
      </c>
      <c r="C420" s="47">
        <v>7</v>
      </c>
      <c r="D420" s="47">
        <v>10</v>
      </c>
      <c r="E420" s="37">
        <v>29.692399999999999</v>
      </c>
      <c r="F420" s="47" t="str">
        <f>IF(AND(RTO__39[[#This Row],[Month]]&gt;4,RTO__39[[#This Row],[Month]]&lt;9,RTO__39[[#This Row],[Day of Week]]&lt;=5,RTO__39[[#This Row],[Hour]]&gt;=15,RTO__39[[#This Row],[Hour]]&lt;=18),"ON","OFF")</f>
        <v>OFF</v>
      </c>
      <c r="G420"/>
      <c r="H420"/>
      <c r="I420"/>
    </row>
    <row r="421" spans="1:9" x14ac:dyDescent="0.25">
      <c r="A421" s="29">
        <v>46005</v>
      </c>
      <c r="B421" s="47">
        <v>12</v>
      </c>
      <c r="C421" s="47">
        <v>7</v>
      </c>
      <c r="D421" s="47">
        <v>11</v>
      </c>
      <c r="E421" s="37">
        <v>29.127500000000001</v>
      </c>
      <c r="F421" s="47" t="str">
        <f>IF(AND(RTO__39[[#This Row],[Month]]&gt;4,RTO__39[[#This Row],[Month]]&lt;9,RTO__39[[#This Row],[Day of Week]]&lt;=5,RTO__39[[#This Row],[Hour]]&gt;=15,RTO__39[[#This Row],[Hour]]&lt;=18),"ON","OFF")</f>
        <v>OFF</v>
      </c>
      <c r="G421"/>
      <c r="H421"/>
      <c r="I421"/>
    </row>
    <row r="422" spans="1:9" x14ac:dyDescent="0.25">
      <c r="A422" s="29">
        <v>46005</v>
      </c>
      <c r="B422" s="47">
        <v>12</v>
      </c>
      <c r="C422" s="47">
        <v>7</v>
      </c>
      <c r="D422" s="47">
        <v>12</v>
      </c>
      <c r="E422" s="37">
        <v>27.173200000000001</v>
      </c>
      <c r="F422" s="47" t="str">
        <f>IF(AND(RTO__39[[#This Row],[Month]]&gt;4,RTO__39[[#This Row],[Month]]&lt;9,RTO__39[[#This Row],[Day of Week]]&lt;=5,RTO__39[[#This Row],[Hour]]&gt;=15,RTO__39[[#This Row],[Hour]]&lt;=18),"ON","OFF")</f>
        <v>OFF</v>
      </c>
      <c r="G422"/>
      <c r="H422"/>
      <c r="I422"/>
    </row>
    <row r="423" spans="1:9" x14ac:dyDescent="0.25">
      <c r="A423" s="29">
        <v>46005</v>
      </c>
      <c r="B423" s="47">
        <v>12</v>
      </c>
      <c r="C423" s="47">
        <v>7</v>
      </c>
      <c r="D423" s="47">
        <v>13</v>
      </c>
      <c r="E423" s="37">
        <v>24.602699999999999</v>
      </c>
      <c r="F423" s="47" t="str">
        <f>IF(AND(RTO__39[[#This Row],[Month]]&gt;4,RTO__39[[#This Row],[Month]]&lt;9,RTO__39[[#This Row],[Day of Week]]&lt;=5,RTO__39[[#This Row],[Hour]]&gt;=15,RTO__39[[#This Row],[Hour]]&lt;=18),"ON","OFF")</f>
        <v>OFF</v>
      </c>
      <c r="G423"/>
      <c r="H423"/>
      <c r="I423"/>
    </row>
    <row r="424" spans="1:9" x14ac:dyDescent="0.25">
      <c r="A424" s="29">
        <v>46005</v>
      </c>
      <c r="B424" s="47">
        <v>12</v>
      </c>
      <c r="C424" s="47">
        <v>7</v>
      </c>
      <c r="D424" s="47">
        <v>14</v>
      </c>
      <c r="E424" s="37">
        <v>22.338000000000001</v>
      </c>
      <c r="F424" s="47" t="str">
        <f>IF(AND(RTO__39[[#This Row],[Month]]&gt;4,RTO__39[[#This Row],[Month]]&lt;9,RTO__39[[#This Row],[Day of Week]]&lt;=5,RTO__39[[#This Row],[Hour]]&gt;=15,RTO__39[[#This Row],[Hour]]&lt;=18),"ON","OFF")</f>
        <v>OFF</v>
      </c>
      <c r="G424"/>
      <c r="H424"/>
      <c r="I424"/>
    </row>
    <row r="425" spans="1:9" x14ac:dyDescent="0.25">
      <c r="A425" s="29">
        <v>46005</v>
      </c>
      <c r="B425" s="47">
        <v>12</v>
      </c>
      <c r="C425" s="47">
        <v>7</v>
      </c>
      <c r="D425" s="47">
        <v>15</v>
      </c>
      <c r="E425" s="37">
        <v>21.985600000000002</v>
      </c>
      <c r="F425" s="47" t="str">
        <f>IF(AND(RTO__39[[#This Row],[Month]]&gt;4,RTO__39[[#This Row],[Month]]&lt;9,RTO__39[[#This Row],[Day of Week]]&lt;=5,RTO__39[[#This Row],[Hour]]&gt;=15,RTO__39[[#This Row],[Hour]]&lt;=18),"ON","OFF")</f>
        <v>OFF</v>
      </c>
      <c r="G425"/>
      <c r="H425"/>
      <c r="I425"/>
    </row>
    <row r="426" spans="1:9" x14ac:dyDescent="0.25">
      <c r="A426" s="29">
        <v>46005</v>
      </c>
      <c r="B426" s="47">
        <v>12</v>
      </c>
      <c r="C426" s="47">
        <v>7</v>
      </c>
      <c r="D426" s="47">
        <v>16</v>
      </c>
      <c r="E426" s="37">
        <v>18.227599999999999</v>
      </c>
      <c r="F426" s="47" t="str">
        <f>IF(AND(RTO__39[[#This Row],[Month]]&gt;4,RTO__39[[#This Row],[Month]]&lt;9,RTO__39[[#This Row],[Day of Week]]&lt;=5,RTO__39[[#This Row],[Hour]]&gt;=15,RTO__39[[#This Row],[Hour]]&lt;=18),"ON","OFF")</f>
        <v>OFF</v>
      </c>
      <c r="G426"/>
      <c r="H426"/>
      <c r="I426"/>
    </row>
    <row r="427" spans="1:9" x14ac:dyDescent="0.25">
      <c r="A427" s="29">
        <v>46005</v>
      </c>
      <c r="B427" s="47">
        <v>12</v>
      </c>
      <c r="C427" s="47">
        <v>7</v>
      </c>
      <c r="D427" s="47">
        <v>17</v>
      </c>
      <c r="E427" s="37">
        <v>39.632899999999999</v>
      </c>
      <c r="F427" s="47" t="str">
        <f>IF(AND(RTO__39[[#This Row],[Month]]&gt;4,RTO__39[[#This Row],[Month]]&lt;9,RTO__39[[#This Row],[Day of Week]]&lt;=5,RTO__39[[#This Row],[Hour]]&gt;=15,RTO__39[[#This Row],[Hour]]&lt;=18),"ON","OFF")</f>
        <v>OFF</v>
      </c>
      <c r="G427"/>
      <c r="H427"/>
      <c r="I427"/>
    </row>
    <row r="428" spans="1:9" x14ac:dyDescent="0.25">
      <c r="A428" s="29">
        <v>46005</v>
      </c>
      <c r="B428" s="47">
        <v>12</v>
      </c>
      <c r="C428" s="47">
        <v>7</v>
      </c>
      <c r="D428" s="47">
        <v>18</v>
      </c>
      <c r="E428" s="37">
        <v>41.739100000000001</v>
      </c>
      <c r="F428" s="47" t="str">
        <f>IF(AND(RTO__39[[#This Row],[Month]]&gt;4,RTO__39[[#This Row],[Month]]&lt;9,RTO__39[[#This Row],[Day of Week]]&lt;=5,RTO__39[[#This Row],[Hour]]&gt;=15,RTO__39[[#This Row],[Hour]]&lt;=18),"ON","OFF")</f>
        <v>OFF</v>
      </c>
      <c r="G428"/>
      <c r="H428"/>
      <c r="I428"/>
    </row>
    <row r="429" spans="1:9" x14ac:dyDescent="0.25">
      <c r="A429" s="29">
        <v>46005</v>
      </c>
      <c r="B429" s="47">
        <v>12</v>
      </c>
      <c r="C429" s="47">
        <v>7</v>
      </c>
      <c r="D429" s="47">
        <v>19</v>
      </c>
      <c r="E429" s="37">
        <v>42.241999999999997</v>
      </c>
      <c r="F429" s="47" t="str">
        <f>IF(AND(RTO__39[[#This Row],[Month]]&gt;4,RTO__39[[#This Row],[Month]]&lt;9,RTO__39[[#This Row],[Day of Week]]&lt;=5,RTO__39[[#This Row],[Hour]]&gt;=15,RTO__39[[#This Row],[Hour]]&lt;=18),"ON","OFF")</f>
        <v>OFF</v>
      </c>
      <c r="G429"/>
      <c r="H429"/>
      <c r="I429"/>
    </row>
    <row r="430" spans="1:9" x14ac:dyDescent="0.25">
      <c r="A430" s="29">
        <v>46005</v>
      </c>
      <c r="B430" s="47">
        <v>12</v>
      </c>
      <c r="C430" s="47">
        <v>7</v>
      </c>
      <c r="D430" s="47">
        <v>20</v>
      </c>
      <c r="E430" s="37">
        <v>42.075899999999997</v>
      </c>
      <c r="F430" s="47" t="str">
        <f>IF(AND(RTO__39[[#This Row],[Month]]&gt;4,RTO__39[[#This Row],[Month]]&lt;9,RTO__39[[#This Row],[Day of Week]]&lt;=5,RTO__39[[#This Row],[Hour]]&gt;=15,RTO__39[[#This Row],[Hour]]&lt;=18),"ON","OFF")</f>
        <v>OFF</v>
      </c>
      <c r="G430"/>
      <c r="H430"/>
      <c r="I430"/>
    </row>
    <row r="431" spans="1:9" x14ac:dyDescent="0.25">
      <c r="A431" s="29">
        <v>46005</v>
      </c>
      <c r="B431" s="47">
        <v>12</v>
      </c>
      <c r="C431" s="47">
        <v>7</v>
      </c>
      <c r="D431" s="47">
        <v>21</v>
      </c>
      <c r="E431" s="37">
        <v>45.981999999999999</v>
      </c>
      <c r="F431" s="47" t="str">
        <f>IF(AND(RTO__39[[#This Row],[Month]]&gt;4,RTO__39[[#This Row],[Month]]&lt;9,RTO__39[[#This Row],[Day of Week]]&lt;=5,RTO__39[[#This Row],[Hour]]&gt;=15,RTO__39[[#This Row],[Hour]]&lt;=18),"ON","OFF")</f>
        <v>OFF</v>
      </c>
      <c r="G431"/>
      <c r="H431"/>
      <c r="I431"/>
    </row>
    <row r="432" spans="1:9" x14ac:dyDescent="0.25">
      <c r="A432" s="29">
        <v>46005</v>
      </c>
      <c r="B432" s="47">
        <v>12</v>
      </c>
      <c r="C432" s="47">
        <v>7</v>
      </c>
      <c r="D432" s="47">
        <v>22</v>
      </c>
      <c r="E432" s="37">
        <v>44.477400000000003</v>
      </c>
      <c r="F432" s="47" t="str">
        <f>IF(AND(RTO__39[[#This Row],[Month]]&gt;4,RTO__39[[#This Row],[Month]]&lt;9,RTO__39[[#This Row],[Day of Week]]&lt;=5,RTO__39[[#This Row],[Hour]]&gt;=15,RTO__39[[#This Row],[Hour]]&lt;=18),"ON","OFF")</f>
        <v>OFF</v>
      </c>
      <c r="G432"/>
      <c r="H432"/>
      <c r="I432"/>
    </row>
    <row r="433" spans="1:9" x14ac:dyDescent="0.25">
      <c r="A433" s="29">
        <v>46005</v>
      </c>
      <c r="B433" s="47">
        <v>12</v>
      </c>
      <c r="C433" s="47">
        <v>7</v>
      </c>
      <c r="D433" s="47">
        <v>23</v>
      </c>
      <c r="E433" s="37">
        <v>32.945500000000003</v>
      </c>
      <c r="F433" s="47" t="str">
        <f>IF(AND(RTO__39[[#This Row],[Month]]&gt;4,RTO__39[[#This Row],[Month]]&lt;9,RTO__39[[#This Row],[Day of Week]]&lt;=5,RTO__39[[#This Row],[Hour]]&gt;=15,RTO__39[[#This Row],[Hour]]&lt;=18),"ON","OFF")</f>
        <v>OFF</v>
      </c>
      <c r="G433"/>
      <c r="H433"/>
      <c r="I433"/>
    </row>
    <row r="434" spans="1:9" x14ac:dyDescent="0.25">
      <c r="A434" s="29">
        <v>46005</v>
      </c>
      <c r="B434" s="47">
        <v>12</v>
      </c>
      <c r="C434" s="47">
        <v>7</v>
      </c>
      <c r="D434" s="47">
        <v>24</v>
      </c>
      <c r="E434" s="37">
        <v>31.517199999999999</v>
      </c>
      <c r="F434" s="47" t="str">
        <f>IF(AND(RTO__39[[#This Row],[Month]]&gt;4,RTO__39[[#This Row],[Month]]&lt;9,RTO__39[[#This Row],[Day of Week]]&lt;=5,RTO__39[[#This Row],[Hour]]&gt;=15,RTO__39[[#This Row],[Hour]]&lt;=18),"ON","OFF")</f>
        <v>OFF</v>
      </c>
      <c r="G434"/>
      <c r="H434"/>
      <c r="I434"/>
    </row>
    <row r="435" spans="1:9" x14ac:dyDescent="0.25">
      <c r="A435" s="29">
        <v>46006</v>
      </c>
      <c r="B435" s="47">
        <v>12</v>
      </c>
      <c r="C435" s="47">
        <v>1</v>
      </c>
      <c r="D435" s="47">
        <v>1</v>
      </c>
      <c r="E435" s="37">
        <v>27.566400000000002</v>
      </c>
      <c r="F435" s="47" t="str">
        <f>IF(AND(RTO__39[[#This Row],[Month]]&gt;4,RTO__39[[#This Row],[Month]]&lt;9,RTO__39[[#This Row],[Day of Week]]&lt;=5,RTO__39[[#This Row],[Hour]]&gt;=15,RTO__39[[#This Row],[Hour]]&lt;=18),"ON","OFF")</f>
        <v>OFF</v>
      </c>
      <c r="G435"/>
      <c r="H435"/>
      <c r="I435"/>
    </row>
    <row r="436" spans="1:9" x14ac:dyDescent="0.25">
      <c r="A436" s="29">
        <v>46006</v>
      </c>
      <c r="B436" s="47">
        <v>12</v>
      </c>
      <c r="C436" s="47">
        <v>1</v>
      </c>
      <c r="D436" s="47">
        <v>2</v>
      </c>
      <c r="E436" s="37">
        <v>29.840599999999998</v>
      </c>
      <c r="F436" s="47" t="str">
        <f>IF(AND(RTO__39[[#This Row],[Month]]&gt;4,RTO__39[[#This Row],[Month]]&lt;9,RTO__39[[#This Row],[Day of Week]]&lt;=5,RTO__39[[#This Row],[Hour]]&gt;=15,RTO__39[[#This Row],[Hour]]&lt;=18),"ON","OFF")</f>
        <v>OFF</v>
      </c>
      <c r="G436"/>
      <c r="H436"/>
      <c r="I436"/>
    </row>
    <row r="437" spans="1:9" x14ac:dyDescent="0.25">
      <c r="A437" s="29">
        <v>46006</v>
      </c>
      <c r="B437" s="47">
        <v>12</v>
      </c>
      <c r="C437" s="47">
        <v>1</v>
      </c>
      <c r="D437" s="47">
        <v>3</v>
      </c>
      <c r="E437" s="37">
        <v>31.1738</v>
      </c>
      <c r="F437" s="47" t="str">
        <f>IF(AND(RTO__39[[#This Row],[Month]]&gt;4,RTO__39[[#This Row],[Month]]&lt;9,RTO__39[[#This Row],[Day of Week]]&lt;=5,RTO__39[[#This Row],[Hour]]&gt;=15,RTO__39[[#This Row],[Hour]]&lt;=18),"ON","OFF")</f>
        <v>OFF</v>
      </c>
      <c r="G437"/>
      <c r="H437"/>
      <c r="I437"/>
    </row>
    <row r="438" spans="1:9" x14ac:dyDescent="0.25">
      <c r="A438" s="29">
        <v>46006</v>
      </c>
      <c r="B438" s="47">
        <v>12</v>
      </c>
      <c r="C438" s="47">
        <v>1</v>
      </c>
      <c r="D438" s="47">
        <v>4</v>
      </c>
      <c r="E438" s="37">
        <v>30.9879</v>
      </c>
      <c r="F438" s="47" t="str">
        <f>IF(AND(RTO__39[[#This Row],[Month]]&gt;4,RTO__39[[#This Row],[Month]]&lt;9,RTO__39[[#This Row],[Day of Week]]&lt;=5,RTO__39[[#This Row],[Hour]]&gt;=15,RTO__39[[#This Row],[Hour]]&lt;=18),"ON","OFF")</f>
        <v>OFF</v>
      </c>
      <c r="G438"/>
      <c r="H438"/>
      <c r="I438"/>
    </row>
    <row r="439" spans="1:9" x14ac:dyDescent="0.25">
      <c r="A439" s="29">
        <v>46006</v>
      </c>
      <c r="B439" s="47">
        <v>12</v>
      </c>
      <c r="C439" s="47">
        <v>1</v>
      </c>
      <c r="D439" s="47">
        <v>5</v>
      </c>
      <c r="E439" s="37">
        <v>34.0398</v>
      </c>
      <c r="F439" s="47" t="str">
        <f>IF(AND(RTO__39[[#This Row],[Month]]&gt;4,RTO__39[[#This Row],[Month]]&lt;9,RTO__39[[#This Row],[Day of Week]]&lt;=5,RTO__39[[#This Row],[Hour]]&gt;=15,RTO__39[[#This Row],[Hour]]&lt;=18),"ON","OFF")</f>
        <v>OFF</v>
      </c>
      <c r="G439"/>
      <c r="H439"/>
      <c r="I439"/>
    </row>
    <row r="440" spans="1:9" x14ac:dyDescent="0.25">
      <c r="A440" s="29">
        <v>46006</v>
      </c>
      <c r="B440" s="47">
        <v>12</v>
      </c>
      <c r="C440" s="47">
        <v>1</v>
      </c>
      <c r="D440" s="47">
        <v>6</v>
      </c>
      <c r="E440" s="37">
        <v>34.417099999999998</v>
      </c>
      <c r="F440" s="47" t="str">
        <f>IF(AND(RTO__39[[#This Row],[Month]]&gt;4,RTO__39[[#This Row],[Month]]&lt;9,RTO__39[[#This Row],[Day of Week]]&lt;=5,RTO__39[[#This Row],[Hour]]&gt;=15,RTO__39[[#This Row],[Hour]]&lt;=18),"ON","OFF")</f>
        <v>OFF</v>
      </c>
      <c r="G440"/>
      <c r="H440"/>
      <c r="I440"/>
    </row>
    <row r="441" spans="1:9" x14ac:dyDescent="0.25">
      <c r="A441" s="29">
        <v>46006</v>
      </c>
      <c r="B441" s="47">
        <v>12</v>
      </c>
      <c r="C441" s="47">
        <v>1</v>
      </c>
      <c r="D441" s="47">
        <v>7</v>
      </c>
      <c r="E441" s="37">
        <v>44.958100000000002</v>
      </c>
      <c r="F441" s="47" t="str">
        <f>IF(AND(RTO__39[[#This Row],[Month]]&gt;4,RTO__39[[#This Row],[Month]]&lt;9,RTO__39[[#This Row],[Day of Week]]&lt;=5,RTO__39[[#This Row],[Hour]]&gt;=15,RTO__39[[#This Row],[Hour]]&lt;=18),"ON","OFF")</f>
        <v>OFF</v>
      </c>
      <c r="G441"/>
      <c r="H441"/>
      <c r="I441"/>
    </row>
    <row r="442" spans="1:9" x14ac:dyDescent="0.25">
      <c r="A442" s="29">
        <v>46006</v>
      </c>
      <c r="B442" s="47">
        <v>12</v>
      </c>
      <c r="C442" s="47">
        <v>1</v>
      </c>
      <c r="D442" s="47">
        <v>8</v>
      </c>
      <c r="E442" s="37">
        <v>40.8643</v>
      </c>
      <c r="F442" s="47" t="str">
        <f>IF(AND(RTO__39[[#This Row],[Month]]&gt;4,RTO__39[[#This Row],[Month]]&lt;9,RTO__39[[#This Row],[Day of Week]]&lt;=5,RTO__39[[#This Row],[Hour]]&gt;=15,RTO__39[[#This Row],[Hour]]&lt;=18),"ON","OFF")</f>
        <v>OFF</v>
      </c>
      <c r="G442"/>
      <c r="H442"/>
      <c r="I442"/>
    </row>
    <row r="443" spans="1:9" x14ac:dyDescent="0.25">
      <c r="A443" s="29">
        <v>46006</v>
      </c>
      <c r="B443" s="47">
        <v>12</v>
      </c>
      <c r="C443" s="47">
        <v>1</v>
      </c>
      <c r="D443" s="47">
        <v>9</v>
      </c>
      <c r="E443" s="37">
        <v>24.413399999999999</v>
      </c>
      <c r="F443" s="47" t="str">
        <f>IF(AND(RTO__39[[#This Row],[Month]]&gt;4,RTO__39[[#This Row],[Month]]&lt;9,RTO__39[[#This Row],[Day of Week]]&lt;=5,RTO__39[[#This Row],[Hour]]&gt;=15,RTO__39[[#This Row],[Hour]]&lt;=18),"ON","OFF")</f>
        <v>OFF</v>
      </c>
      <c r="G443"/>
      <c r="H443"/>
      <c r="I443"/>
    </row>
    <row r="444" spans="1:9" x14ac:dyDescent="0.25">
      <c r="A444" s="29">
        <v>46006</v>
      </c>
      <c r="B444" s="47">
        <v>12</v>
      </c>
      <c r="C444" s="47">
        <v>1</v>
      </c>
      <c r="D444" s="47">
        <v>10</v>
      </c>
      <c r="E444" s="37">
        <v>26.334199999999999</v>
      </c>
      <c r="F444" s="47" t="str">
        <f>IF(AND(RTO__39[[#This Row],[Month]]&gt;4,RTO__39[[#This Row],[Month]]&lt;9,RTO__39[[#This Row],[Day of Week]]&lt;=5,RTO__39[[#This Row],[Hour]]&gt;=15,RTO__39[[#This Row],[Hour]]&lt;=18),"ON","OFF")</f>
        <v>OFF</v>
      </c>
      <c r="G444"/>
      <c r="H444"/>
      <c r="I444"/>
    </row>
    <row r="445" spans="1:9" x14ac:dyDescent="0.25">
      <c r="A445" s="29">
        <v>46006</v>
      </c>
      <c r="B445" s="47">
        <v>12</v>
      </c>
      <c r="C445" s="47">
        <v>1</v>
      </c>
      <c r="D445" s="47">
        <v>11</v>
      </c>
      <c r="E445" s="37">
        <v>26.176200000000001</v>
      </c>
      <c r="F445" s="47" t="str">
        <f>IF(AND(RTO__39[[#This Row],[Month]]&gt;4,RTO__39[[#This Row],[Month]]&lt;9,RTO__39[[#This Row],[Day of Week]]&lt;=5,RTO__39[[#This Row],[Hour]]&gt;=15,RTO__39[[#This Row],[Hour]]&lt;=18),"ON","OFF")</f>
        <v>OFF</v>
      </c>
      <c r="G445"/>
      <c r="H445"/>
      <c r="I445"/>
    </row>
    <row r="446" spans="1:9" x14ac:dyDescent="0.25">
      <c r="A446" s="29">
        <v>46006</v>
      </c>
      <c r="B446" s="47">
        <v>12</v>
      </c>
      <c r="C446" s="47">
        <v>1</v>
      </c>
      <c r="D446" s="47">
        <v>12</v>
      </c>
      <c r="E446" s="37">
        <v>25.791399999999999</v>
      </c>
      <c r="F446" s="47" t="str">
        <f>IF(AND(RTO__39[[#This Row],[Month]]&gt;4,RTO__39[[#This Row],[Month]]&lt;9,RTO__39[[#This Row],[Day of Week]]&lt;=5,RTO__39[[#This Row],[Hour]]&gt;=15,RTO__39[[#This Row],[Hour]]&lt;=18),"ON","OFF")</f>
        <v>OFF</v>
      </c>
      <c r="G446"/>
      <c r="H446"/>
      <c r="I446"/>
    </row>
    <row r="447" spans="1:9" x14ac:dyDescent="0.25">
      <c r="A447" s="29">
        <v>46006</v>
      </c>
      <c r="B447" s="47">
        <v>12</v>
      </c>
      <c r="C447" s="47">
        <v>1</v>
      </c>
      <c r="D447" s="47">
        <v>13</v>
      </c>
      <c r="E447" s="37">
        <v>25.847799999999999</v>
      </c>
      <c r="F447" s="47" t="str">
        <f>IF(AND(RTO__39[[#This Row],[Month]]&gt;4,RTO__39[[#This Row],[Month]]&lt;9,RTO__39[[#This Row],[Day of Week]]&lt;=5,RTO__39[[#This Row],[Hour]]&gt;=15,RTO__39[[#This Row],[Hour]]&lt;=18),"ON","OFF")</f>
        <v>OFF</v>
      </c>
      <c r="G447"/>
      <c r="H447"/>
      <c r="I447"/>
    </row>
    <row r="448" spans="1:9" x14ac:dyDescent="0.25">
      <c r="A448" s="29">
        <v>46006</v>
      </c>
      <c r="B448" s="47">
        <v>12</v>
      </c>
      <c r="C448" s="47">
        <v>1</v>
      </c>
      <c r="D448" s="47">
        <v>14</v>
      </c>
      <c r="E448" s="37">
        <v>24.499400000000001</v>
      </c>
      <c r="F448" s="47" t="str">
        <f>IF(AND(RTO__39[[#This Row],[Month]]&gt;4,RTO__39[[#This Row],[Month]]&lt;9,RTO__39[[#This Row],[Day of Week]]&lt;=5,RTO__39[[#This Row],[Hour]]&gt;=15,RTO__39[[#This Row],[Hour]]&lt;=18),"ON","OFF")</f>
        <v>OFF</v>
      </c>
      <c r="G448"/>
      <c r="H448"/>
      <c r="I448"/>
    </row>
    <row r="449" spans="1:9" x14ac:dyDescent="0.25">
      <c r="A449" s="29">
        <v>46006</v>
      </c>
      <c r="B449" s="47">
        <v>12</v>
      </c>
      <c r="C449" s="47">
        <v>1</v>
      </c>
      <c r="D449" s="47">
        <v>15</v>
      </c>
      <c r="E449" s="37">
        <v>18.270800000000001</v>
      </c>
      <c r="F449" s="47" t="str">
        <f>IF(AND(RTO__39[[#This Row],[Month]]&gt;4,RTO__39[[#This Row],[Month]]&lt;9,RTO__39[[#This Row],[Day of Week]]&lt;=5,RTO__39[[#This Row],[Hour]]&gt;=15,RTO__39[[#This Row],[Hour]]&lt;=18),"ON","OFF")</f>
        <v>OFF</v>
      </c>
      <c r="G449"/>
      <c r="H449"/>
      <c r="I449"/>
    </row>
    <row r="450" spans="1:9" x14ac:dyDescent="0.25">
      <c r="A450" s="29">
        <v>46006</v>
      </c>
      <c r="B450" s="47">
        <v>12</v>
      </c>
      <c r="C450" s="47">
        <v>1</v>
      </c>
      <c r="D450" s="47">
        <v>16</v>
      </c>
      <c r="E450" s="37">
        <v>69.332999999999998</v>
      </c>
      <c r="F450" s="47" t="str">
        <f>IF(AND(RTO__39[[#This Row],[Month]]&gt;4,RTO__39[[#This Row],[Month]]&lt;9,RTO__39[[#This Row],[Day of Week]]&lt;=5,RTO__39[[#This Row],[Hour]]&gt;=15,RTO__39[[#This Row],[Hour]]&lt;=18),"ON","OFF")</f>
        <v>OFF</v>
      </c>
      <c r="G450"/>
      <c r="H450"/>
      <c r="I450"/>
    </row>
    <row r="451" spans="1:9" x14ac:dyDescent="0.25">
      <c r="A451" s="29">
        <v>46006</v>
      </c>
      <c r="B451" s="47">
        <v>12</v>
      </c>
      <c r="C451" s="47">
        <v>1</v>
      </c>
      <c r="D451" s="47">
        <v>17</v>
      </c>
      <c r="E451" s="37">
        <v>34.659500000000001</v>
      </c>
      <c r="F451" s="47" t="str">
        <f>IF(AND(RTO__39[[#This Row],[Month]]&gt;4,RTO__39[[#This Row],[Month]]&lt;9,RTO__39[[#This Row],[Day of Week]]&lt;=5,RTO__39[[#This Row],[Hour]]&gt;=15,RTO__39[[#This Row],[Hour]]&lt;=18),"ON","OFF")</f>
        <v>OFF</v>
      </c>
      <c r="G451"/>
      <c r="H451"/>
      <c r="I451"/>
    </row>
    <row r="452" spans="1:9" x14ac:dyDescent="0.25">
      <c r="A452" s="29">
        <v>46006</v>
      </c>
      <c r="B452" s="47">
        <v>12</v>
      </c>
      <c r="C452" s="47">
        <v>1</v>
      </c>
      <c r="D452" s="47">
        <v>18</v>
      </c>
      <c r="E452" s="37">
        <v>36.660200000000003</v>
      </c>
      <c r="F452" s="47" t="str">
        <f>IF(AND(RTO__39[[#This Row],[Month]]&gt;4,RTO__39[[#This Row],[Month]]&lt;9,RTO__39[[#This Row],[Day of Week]]&lt;=5,RTO__39[[#This Row],[Hour]]&gt;=15,RTO__39[[#This Row],[Hour]]&lt;=18),"ON","OFF")</f>
        <v>OFF</v>
      </c>
      <c r="G452"/>
      <c r="H452"/>
      <c r="I452"/>
    </row>
    <row r="453" spans="1:9" x14ac:dyDescent="0.25">
      <c r="A453" s="29">
        <v>46006</v>
      </c>
      <c r="B453" s="47">
        <v>12</v>
      </c>
      <c r="C453" s="47">
        <v>1</v>
      </c>
      <c r="D453" s="47">
        <v>19</v>
      </c>
      <c r="E453" s="37">
        <v>238.94560000000001</v>
      </c>
      <c r="F453" s="47" t="str">
        <f>IF(AND(RTO__39[[#This Row],[Month]]&gt;4,RTO__39[[#This Row],[Month]]&lt;9,RTO__39[[#This Row],[Day of Week]]&lt;=5,RTO__39[[#This Row],[Hour]]&gt;=15,RTO__39[[#This Row],[Hour]]&lt;=18),"ON","OFF")</f>
        <v>OFF</v>
      </c>
      <c r="G453"/>
      <c r="H453"/>
      <c r="I453"/>
    </row>
    <row r="454" spans="1:9" x14ac:dyDescent="0.25">
      <c r="A454" s="29">
        <v>46006</v>
      </c>
      <c r="B454" s="47">
        <v>12</v>
      </c>
      <c r="C454" s="47">
        <v>1</v>
      </c>
      <c r="D454" s="47">
        <v>20</v>
      </c>
      <c r="E454" s="37">
        <v>36.6173</v>
      </c>
      <c r="F454" s="47" t="str">
        <f>IF(AND(RTO__39[[#This Row],[Month]]&gt;4,RTO__39[[#This Row],[Month]]&lt;9,RTO__39[[#This Row],[Day of Week]]&lt;=5,RTO__39[[#This Row],[Hour]]&gt;=15,RTO__39[[#This Row],[Hour]]&lt;=18),"ON","OFF")</f>
        <v>OFF</v>
      </c>
      <c r="G454"/>
      <c r="H454"/>
      <c r="I454"/>
    </row>
    <row r="455" spans="1:9" x14ac:dyDescent="0.25">
      <c r="A455" s="29">
        <v>46006</v>
      </c>
      <c r="B455" s="47">
        <v>12</v>
      </c>
      <c r="C455" s="47">
        <v>1</v>
      </c>
      <c r="D455" s="47">
        <v>21</v>
      </c>
      <c r="E455" s="37">
        <v>38.121200000000002</v>
      </c>
      <c r="F455" s="47" t="str">
        <f>IF(AND(RTO__39[[#This Row],[Month]]&gt;4,RTO__39[[#This Row],[Month]]&lt;9,RTO__39[[#This Row],[Day of Week]]&lt;=5,RTO__39[[#This Row],[Hour]]&gt;=15,RTO__39[[#This Row],[Hour]]&lt;=18),"ON","OFF")</f>
        <v>OFF</v>
      </c>
      <c r="G455"/>
      <c r="H455"/>
      <c r="I455"/>
    </row>
    <row r="456" spans="1:9" x14ac:dyDescent="0.25">
      <c r="A456" s="29">
        <v>46006</v>
      </c>
      <c r="B456" s="47">
        <v>12</v>
      </c>
      <c r="C456" s="47">
        <v>1</v>
      </c>
      <c r="D456" s="47">
        <v>22</v>
      </c>
      <c r="E456" s="37">
        <v>35.378300000000003</v>
      </c>
      <c r="F456" s="47" t="str">
        <f>IF(AND(RTO__39[[#This Row],[Month]]&gt;4,RTO__39[[#This Row],[Month]]&lt;9,RTO__39[[#This Row],[Day of Week]]&lt;=5,RTO__39[[#This Row],[Hour]]&gt;=15,RTO__39[[#This Row],[Hour]]&lt;=18),"ON","OFF")</f>
        <v>OFF</v>
      </c>
      <c r="G456"/>
      <c r="H456"/>
      <c r="I456"/>
    </row>
    <row r="457" spans="1:9" x14ac:dyDescent="0.25">
      <c r="A457" s="29">
        <v>46006</v>
      </c>
      <c r="B457" s="47">
        <v>12</v>
      </c>
      <c r="C457" s="47">
        <v>1</v>
      </c>
      <c r="D457" s="47">
        <v>23</v>
      </c>
      <c r="E457" s="37">
        <v>31.6998</v>
      </c>
      <c r="F457" s="47" t="str">
        <f>IF(AND(RTO__39[[#This Row],[Month]]&gt;4,RTO__39[[#This Row],[Month]]&lt;9,RTO__39[[#This Row],[Day of Week]]&lt;=5,RTO__39[[#This Row],[Hour]]&gt;=15,RTO__39[[#This Row],[Hour]]&lt;=18),"ON","OFF")</f>
        <v>OFF</v>
      </c>
      <c r="G457"/>
      <c r="H457"/>
      <c r="I457"/>
    </row>
    <row r="458" spans="1:9" x14ac:dyDescent="0.25">
      <c r="A458" s="29">
        <v>46006</v>
      </c>
      <c r="B458" s="47">
        <v>12</v>
      </c>
      <c r="C458" s="47">
        <v>1</v>
      </c>
      <c r="D458" s="47">
        <v>24</v>
      </c>
      <c r="E458" s="37">
        <v>30.671700000000001</v>
      </c>
      <c r="F458" s="47" t="str">
        <f>IF(AND(RTO__39[[#This Row],[Month]]&gt;4,RTO__39[[#This Row],[Month]]&lt;9,RTO__39[[#This Row],[Day of Week]]&lt;=5,RTO__39[[#This Row],[Hour]]&gt;=15,RTO__39[[#This Row],[Hour]]&lt;=18),"ON","OFF")</f>
        <v>OFF</v>
      </c>
      <c r="G458"/>
      <c r="H458"/>
      <c r="I458"/>
    </row>
    <row r="459" spans="1:9" x14ac:dyDescent="0.25">
      <c r="A459" s="29">
        <v>46007</v>
      </c>
      <c r="B459" s="47">
        <v>12</v>
      </c>
      <c r="C459" s="47">
        <v>2</v>
      </c>
      <c r="D459" s="47">
        <v>1</v>
      </c>
      <c r="E459" s="37">
        <v>30.3734</v>
      </c>
      <c r="F459" s="47" t="str">
        <f>IF(AND(RTO__39[[#This Row],[Month]]&gt;4,RTO__39[[#This Row],[Month]]&lt;9,RTO__39[[#This Row],[Day of Week]]&lt;=5,RTO__39[[#This Row],[Hour]]&gt;=15,RTO__39[[#This Row],[Hour]]&lt;=18),"ON","OFF")</f>
        <v>OFF</v>
      </c>
      <c r="G459"/>
      <c r="H459"/>
      <c r="I459"/>
    </row>
    <row r="460" spans="1:9" x14ac:dyDescent="0.25">
      <c r="A460" s="29">
        <v>46007</v>
      </c>
      <c r="B460" s="47">
        <v>12</v>
      </c>
      <c r="C460" s="47">
        <v>2</v>
      </c>
      <c r="D460" s="47">
        <v>2</v>
      </c>
      <c r="E460" s="37">
        <v>28.833500000000001</v>
      </c>
      <c r="F460" s="47" t="str">
        <f>IF(AND(RTO__39[[#This Row],[Month]]&gt;4,RTO__39[[#This Row],[Month]]&lt;9,RTO__39[[#This Row],[Day of Week]]&lt;=5,RTO__39[[#This Row],[Hour]]&gt;=15,RTO__39[[#This Row],[Hour]]&lt;=18),"ON","OFF")</f>
        <v>OFF</v>
      </c>
      <c r="G460"/>
      <c r="H460"/>
      <c r="I460"/>
    </row>
    <row r="461" spans="1:9" x14ac:dyDescent="0.25">
      <c r="A461" s="29">
        <v>46007</v>
      </c>
      <c r="B461" s="47">
        <v>12</v>
      </c>
      <c r="C461" s="47">
        <v>2</v>
      </c>
      <c r="D461" s="47">
        <v>3</v>
      </c>
      <c r="E461" s="37">
        <v>26.337900000000001</v>
      </c>
      <c r="F461" s="47" t="str">
        <f>IF(AND(RTO__39[[#This Row],[Month]]&gt;4,RTO__39[[#This Row],[Month]]&lt;9,RTO__39[[#This Row],[Day of Week]]&lt;=5,RTO__39[[#This Row],[Hour]]&gt;=15,RTO__39[[#This Row],[Hour]]&lt;=18),"ON","OFF")</f>
        <v>OFF</v>
      </c>
      <c r="G461"/>
      <c r="H461"/>
      <c r="I461"/>
    </row>
    <row r="462" spans="1:9" x14ac:dyDescent="0.25">
      <c r="A462" s="29">
        <v>46007</v>
      </c>
      <c r="B462" s="47">
        <v>12</v>
      </c>
      <c r="C462" s="47">
        <v>2</v>
      </c>
      <c r="D462" s="47">
        <v>4</v>
      </c>
      <c r="E462" s="37">
        <v>29.151800000000001</v>
      </c>
      <c r="F462" s="47" t="str">
        <f>IF(AND(RTO__39[[#This Row],[Month]]&gt;4,RTO__39[[#This Row],[Month]]&lt;9,RTO__39[[#This Row],[Day of Week]]&lt;=5,RTO__39[[#This Row],[Hour]]&gt;=15,RTO__39[[#This Row],[Hour]]&lt;=18),"ON","OFF")</f>
        <v>OFF</v>
      </c>
      <c r="G462"/>
      <c r="H462"/>
      <c r="I462"/>
    </row>
    <row r="463" spans="1:9" x14ac:dyDescent="0.25">
      <c r="A463" s="29">
        <v>46007</v>
      </c>
      <c r="B463" s="47">
        <v>12</v>
      </c>
      <c r="C463" s="47">
        <v>2</v>
      </c>
      <c r="D463" s="47">
        <v>5</v>
      </c>
      <c r="E463" s="37">
        <v>31.272400000000001</v>
      </c>
      <c r="F463" s="47" t="str">
        <f>IF(AND(RTO__39[[#This Row],[Month]]&gt;4,RTO__39[[#This Row],[Month]]&lt;9,RTO__39[[#This Row],[Day of Week]]&lt;=5,RTO__39[[#This Row],[Hour]]&gt;=15,RTO__39[[#This Row],[Hour]]&lt;=18),"ON","OFF")</f>
        <v>OFF</v>
      </c>
      <c r="G463"/>
      <c r="H463"/>
      <c r="I463"/>
    </row>
    <row r="464" spans="1:9" x14ac:dyDescent="0.25">
      <c r="A464" s="29">
        <v>46007</v>
      </c>
      <c r="B464" s="47">
        <v>12</v>
      </c>
      <c r="C464" s="47">
        <v>2</v>
      </c>
      <c r="D464" s="47">
        <v>6</v>
      </c>
      <c r="E464" s="37">
        <v>34.508699999999997</v>
      </c>
      <c r="F464" s="47" t="str">
        <f>IF(AND(RTO__39[[#This Row],[Month]]&gt;4,RTO__39[[#This Row],[Month]]&lt;9,RTO__39[[#This Row],[Day of Week]]&lt;=5,RTO__39[[#This Row],[Hour]]&gt;=15,RTO__39[[#This Row],[Hour]]&lt;=18),"ON","OFF")</f>
        <v>OFF</v>
      </c>
      <c r="G464"/>
      <c r="H464"/>
      <c r="I464"/>
    </row>
    <row r="465" spans="1:9" x14ac:dyDescent="0.25">
      <c r="A465" s="29">
        <v>46007</v>
      </c>
      <c r="B465" s="47">
        <v>12</v>
      </c>
      <c r="C465" s="47">
        <v>2</v>
      </c>
      <c r="D465" s="47">
        <v>7</v>
      </c>
      <c r="E465" s="37">
        <v>199.6414</v>
      </c>
      <c r="F465" s="47" t="str">
        <f>IF(AND(RTO__39[[#This Row],[Month]]&gt;4,RTO__39[[#This Row],[Month]]&lt;9,RTO__39[[#This Row],[Day of Week]]&lt;=5,RTO__39[[#This Row],[Hour]]&gt;=15,RTO__39[[#This Row],[Hour]]&lt;=18),"ON","OFF")</f>
        <v>OFF</v>
      </c>
      <c r="G465"/>
      <c r="H465"/>
      <c r="I465"/>
    </row>
    <row r="466" spans="1:9" x14ac:dyDescent="0.25">
      <c r="A466" s="29">
        <v>46007</v>
      </c>
      <c r="B466" s="47">
        <v>12</v>
      </c>
      <c r="C466" s="47">
        <v>2</v>
      </c>
      <c r="D466" s="47">
        <v>8</v>
      </c>
      <c r="E466" s="37">
        <v>23.470400000000001</v>
      </c>
      <c r="F466" s="47" t="str">
        <f>IF(AND(RTO__39[[#This Row],[Month]]&gt;4,RTO__39[[#This Row],[Month]]&lt;9,RTO__39[[#This Row],[Day of Week]]&lt;=5,RTO__39[[#This Row],[Hour]]&gt;=15,RTO__39[[#This Row],[Hour]]&lt;=18),"ON","OFF")</f>
        <v>OFF</v>
      </c>
      <c r="G466"/>
      <c r="H466"/>
      <c r="I466"/>
    </row>
    <row r="467" spans="1:9" x14ac:dyDescent="0.25">
      <c r="A467" s="29">
        <v>46007</v>
      </c>
      <c r="B467" s="47">
        <v>12</v>
      </c>
      <c r="C467" s="47">
        <v>2</v>
      </c>
      <c r="D467" s="47">
        <v>9</v>
      </c>
      <c r="E467" s="37">
        <v>15.2578</v>
      </c>
      <c r="F467" s="47" t="str">
        <f>IF(AND(RTO__39[[#This Row],[Month]]&gt;4,RTO__39[[#This Row],[Month]]&lt;9,RTO__39[[#This Row],[Day of Week]]&lt;=5,RTO__39[[#This Row],[Hour]]&gt;=15,RTO__39[[#This Row],[Hour]]&lt;=18),"ON","OFF")</f>
        <v>OFF</v>
      </c>
      <c r="G467"/>
      <c r="H467"/>
      <c r="I467"/>
    </row>
    <row r="468" spans="1:9" x14ac:dyDescent="0.25">
      <c r="A468" s="29">
        <v>46007</v>
      </c>
      <c r="B468" s="47">
        <v>12</v>
      </c>
      <c r="C468" s="47">
        <v>2</v>
      </c>
      <c r="D468" s="47">
        <v>10</v>
      </c>
      <c r="E468" s="37">
        <v>17.741900000000001</v>
      </c>
      <c r="F468" s="47" t="str">
        <f>IF(AND(RTO__39[[#This Row],[Month]]&gt;4,RTO__39[[#This Row],[Month]]&lt;9,RTO__39[[#This Row],[Day of Week]]&lt;=5,RTO__39[[#This Row],[Hour]]&gt;=15,RTO__39[[#This Row],[Hour]]&lt;=18),"ON","OFF")</f>
        <v>OFF</v>
      </c>
      <c r="G468"/>
      <c r="H468"/>
      <c r="I468"/>
    </row>
    <row r="469" spans="1:9" x14ac:dyDescent="0.25">
      <c r="A469" s="29">
        <v>46007</v>
      </c>
      <c r="B469" s="47">
        <v>12</v>
      </c>
      <c r="C469" s="47">
        <v>2</v>
      </c>
      <c r="D469" s="47">
        <v>11</v>
      </c>
      <c r="E469" s="37">
        <v>20.0318</v>
      </c>
      <c r="F469" s="47" t="str">
        <f>IF(AND(RTO__39[[#This Row],[Month]]&gt;4,RTO__39[[#This Row],[Month]]&lt;9,RTO__39[[#This Row],[Day of Week]]&lt;=5,RTO__39[[#This Row],[Hour]]&gt;=15,RTO__39[[#This Row],[Hour]]&lt;=18),"ON","OFF")</f>
        <v>OFF</v>
      </c>
      <c r="G469"/>
      <c r="H469"/>
      <c r="I469"/>
    </row>
    <row r="470" spans="1:9" x14ac:dyDescent="0.25">
      <c r="A470" s="29">
        <v>46007</v>
      </c>
      <c r="B470" s="47">
        <v>12</v>
      </c>
      <c r="C470" s="47">
        <v>2</v>
      </c>
      <c r="D470" s="47">
        <v>12</v>
      </c>
      <c r="E470" s="37">
        <v>14.311299999999999</v>
      </c>
      <c r="F470" s="47" t="str">
        <f>IF(AND(RTO__39[[#This Row],[Month]]&gt;4,RTO__39[[#This Row],[Month]]&lt;9,RTO__39[[#This Row],[Day of Week]]&lt;=5,RTO__39[[#This Row],[Hour]]&gt;=15,RTO__39[[#This Row],[Hour]]&lt;=18),"ON","OFF")</f>
        <v>OFF</v>
      </c>
      <c r="G470"/>
      <c r="H470"/>
      <c r="I470"/>
    </row>
    <row r="471" spans="1:9" x14ac:dyDescent="0.25">
      <c r="A471" s="29">
        <v>46007</v>
      </c>
      <c r="B471" s="47">
        <v>12</v>
      </c>
      <c r="C471" s="47">
        <v>2</v>
      </c>
      <c r="D471" s="47">
        <v>13</v>
      </c>
      <c r="E471" s="37">
        <v>14.6746</v>
      </c>
      <c r="F471" s="47" t="str">
        <f>IF(AND(RTO__39[[#This Row],[Month]]&gt;4,RTO__39[[#This Row],[Month]]&lt;9,RTO__39[[#This Row],[Day of Week]]&lt;=5,RTO__39[[#This Row],[Hour]]&gt;=15,RTO__39[[#This Row],[Hour]]&lt;=18),"ON","OFF")</f>
        <v>OFF</v>
      </c>
      <c r="G471"/>
      <c r="H471"/>
      <c r="I471"/>
    </row>
    <row r="472" spans="1:9" x14ac:dyDescent="0.25">
      <c r="A472" s="29">
        <v>46007</v>
      </c>
      <c r="B472" s="47">
        <v>12</v>
      </c>
      <c r="C472" s="47">
        <v>2</v>
      </c>
      <c r="D472" s="47">
        <v>14</v>
      </c>
      <c r="E472" s="37">
        <v>13.811999999999999</v>
      </c>
      <c r="F472" s="47" t="str">
        <f>IF(AND(RTO__39[[#This Row],[Month]]&gt;4,RTO__39[[#This Row],[Month]]&lt;9,RTO__39[[#This Row],[Day of Week]]&lt;=5,RTO__39[[#This Row],[Hour]]&gt;=15,RTO__39[[#This Row],[Hour]]&lt;=18),"ON","OFF")</f>
        <v>OFF</v>
      </c>
      <c r="G472"/>
      <c r="H472"/>
      <c r="I472"/>
    </row>
    <row r="473" spans="1:9" x14ac:dyDescent="0.25">
      <c r="A473" s="29">
        <v>46007</v>
      </c>
      <c r="B473" s="47">
        <v>12</v>
      </c>
      <c r="C473" s="47">
        <v>2</v>
      </c>
      <c r="D473" s="47">
        <v>15</v>
      </c>
      <c r="E473" s="37">
        <v>8.0347000000000008</v>
      </c>
      <c r="F473" s="47" t="str">
        <f>IF(AND(RTO__39[[#This Row],[Month]]&gt;4,RTO__39[[#This Row],[Month]]&lt;9,RTO__39[[#This Row],[Day of Week]]&lt;=5,RTO__39[[#This Row],[Hour]]&gt;=15,RTO__39[[#This Row],[Hour]]&lt;=18),"ON","OFF")</f>
        <v>OFF</v>
      </c>
      <c r="G473"/>
      <c r="H473"/>
      <c r="I473"/>
    </row>
    <row r="474" spans="1:9" x14ac:dyDescent="0.25">
      <c r="A474" s="29">
        <v>46007</v>
      </c>
      <c r="B474" s="47">
        <v>12</v>
      </c>
      <c r="C474" s="47">
        <v>2</v>
      </c>
      <c r="D474" s="47">
        <v>16</v>
      </c>
      <c r="E474" s="37">
        <v>-8.7119</v>
      </c>
      <c r="F474" s="47" t="str">
        <f>IF(AND(RTO__39[[#This Row],[Month]]&gt;4,RTO__39[[#This Row],[Month]]&lt;9,RTO__39[[#This Row],[Day of Week]]&lt;=5,RTO__39[[#This Row],[Hour]]&gt;=15,RTO__39[[#This Row],[Hour]]&lt;=18),"ON","OFF")</f>
        <v>OFF</v>
      </c>
      <c r="G474"/>
      <c r="H474"/>
      <c r="I474"/>
    </row>
    <row r="475" spans="1:9" x14ac:dyDescent="0.25">
      <c r="A475" s="29">
        <v>46007</v>
      </c>
      <c r="B475" s="47">
        <v>12</v>
      </c>
      <c r="C475" s="47">
        <v>2</v>
      </c>
      <c r="D475" s="47">
        <v>17</v>
      </c>
      <c r="E475" s="37">
        <v>33.428800000000003</v>
      </c>
      <c r="F475" s="47" t="str">
        <f>IF(AND(RTO__39[[#This Row],[Month]]&gt;4,RTO__39[[#This Row],[Month]]&lt;9,RTO__39[[#This Row],[Day of Week]]&lt;=5,RTO__39[[#This Row],[Hour]]&gt;=15,RTO__39[[#This Row],[Hour]]&lt;=18),"ON","OFF")</f>
        <v>OFF</v>
      </c>
      <c r="G475"/>
      <c r="H475"/>
      <c r="I475"/>
    </row>
    <row r="476" spans="1:9" x14ac:dyDescent="0.25">
      <c r="A476" s="29">
        <v>46007</v>
      </c>
      <c r="B476" s="47">
        <v>12</v>
      </c>
      <c r="C476" s="47">
        <v>2</v>
      </c>
      <c r="D476" s="47">
        <v>18</v>
      </c>
      <c r="E476" s="37">
        <v>32.905200000000001</v>
      </c>
      <c r="F476" s="47" t="str">
        <f>IF(AND(RTO__39[[#This Row],[Month]]&gt;4,RTO__39[[#This Row],[Month]]&lt;9,RTO__39[[#This Row],[Day of Week]]&lt;=5,RTO__39[[#This Row],[Hour]]&gt;=15,RTO__39[[#This Row],[Hour]]&lt;=18),"ON","OFF")</f>
        <v>OFF</v>
      </c>
      <c r="G476"/>
      <c r="H476"/>
      <c r="I476"/>
    </row>
    <row r="477" spans="1:9" x14ac:dyDescent="0.25">
      <c r="A477" s="29">
        <v>46007</v>
      </c>
      <c r="B477" s="47">
        <v>12</v>
      </c>
      <c r="C477" s="47">
        <v>2</v>
      </c>
      <c r="D477" s="47">
        <v>19</v>
      </c>
      <c r="E477" s="37">
        <v>33.636800000000001</v>
      </c>
      <c r="F477" s="47" t="str">
        <f>IF(AND(RTO__39[[#This Row],[Month]]&gt;4,RTO__39[[#This Row],[Month]]&lt;9,RTO__39[[#This Row],[Day of Week]]&lt;=5,RTO__39[[#This Row],[Hour]]&gt;=15,RTO__39[[#This Row],[Hour]]&lt;=18),"ON","OFF")</f>
        <v>OFF</v>
      </c>
      <c r="G477"/>
      <c r="H477"/>
      <c r="I477"/>
    </row>
    <row r="478" spans="1:9" x14ac:dyDescent="0.25">
      <c r="A478" s="29">
        <v>46007</v>
      </c>
      <c r="B478" s="47">
        <v>12</v>
      </c>
      <c r="C478" s="47">
        <v>2</v>
      </c>
      <c r="D478" s="47">
        <v>20</v>
      </c>
      <c r="E478" s="37">
        <v>30.130099999999999</v>
      </c>
      <c r="F478" s="47" t="str">
        <f>IF(AND(RTO__39[[#This Row],[Month]]&gt;4,RTO__39[[#This Row],[Month]]&lt;9,RTO__39[[#This Row],[Day of Week]]&lt;=5,RTO__39[[#This Row],[Hour]]&gt;=15,RTO__39[[#This Row],[Hour]]&lt;=18),"ON","OFF")</f>
        <v>OFF</v>
      </c>
      <c r="G478"/>
      <c r="H478"/>
      <c r="I478"/>
    </row>
    <row r="479" spans="1:9" x14ac:dyDescent="0.25">
      <c r="A479" s="29">
        <v>46007</v>
      </c>
      <c r="B479" s="47">
        <v>12</v>
      </c>
      <c r="C479" s="47">
        <v>2</v>
      </c>
      <c r="D479" s="47">
        <v>21</v>
      </c>
      <c r="E479" s="37">
        <v>29.697900000000001</v>
      </c>
      <c r="F479" s="47" t="str">
        <f>IF(AND(RTO__39[[#This Row],[Month]]&gt;4,RTO__39[[#This Row],[Month]]&lt;9,RTO__39[[#This Row],[Day of Week]]&lt;=5,RTO__39[[#This Row],[Hour]]&gt;=15,RTO__39[[#This Row],[Hour]]&lt;=18),"ON","OFF")</f>
        <v>OFF</v>
      </c>
      <c r="G479"/>
      <c r="H479"/>
      <c r="I479"/>
    </row>
    <row r="480" spans="1:9" x14ac:dyDescent="0.25">
      <c r="A480" s="29">
        <v>46007</v>
      </c>
      <c r="B480" s="47">
        <v>12</v>
      </c>
      <c r="C480" s="47">
        <v>2</v>
      </c>
      <c r="D480" s="47">
        <v>22</v>
      </c>
      <c r="E480" s="37">
        <v>26.997499999999999</v>
      </c>
      <c r="F480" s="47" t="str">
        <f>IF(AND(RTO__39[[#This Row],[Month]]&gt;4,RTO__39[[#This Row],[Month]]&lt;9,RTO__39[[#This Row],[Day of Week]]&lt;=5,RTO__39[[#This Row],[Hour]]&gt;=15,RTO__39[[#This Row],[Hour]]&lt;=18),"ON","OFF")</f>
        <v>OFF</v>
      </c>
      <c r="G480"/>
      <c r="H480"/>
      <c r="I480"/>
    </row>
    <row r="481" spans="1:9" x14ac:dyDescent="0.25">
      <c r="A481" s="29">
        <v>46007</v>
      </c>
      <c r="B481" s="47">
        <v>12</v>
      </c>
      <c r="C481" s="47">
        <v>2</v>
      </c>
      <c r="D481" s="47">
        <v>23</v>
      </c>
      <c r="E481" s="37">
        <v>27.172000000000001</v>
      </c>
      <c r="F481" s="47" t="str">
        <f>IF(AND(RTO__39[[#This Row],[Month]]&gt;4,RTO__39[[#This Row],[Month]]&lt;9,RTO__39[[#This Row],[Day of Week]]&lt;=5,RTO__39[[#This Row],[Hour]]&gt;=15,RTO__39[[#This Row],[Hour]]&lt;=18),"ON","OFF")</f>
        <v>OFF</v>
      </c>
      <c r="G481"/>
      <c r="H481"/>
      <c r="I481"/>
    </row>
    <row r="482" spans="1:9" x14ac:dyDescent="0.25">
      <c r="A482" s="29">
        <v>46007</v>
      </c>
      <c r="B482" s="47">
        <v>12</v>
      </c>
      <c r="C482" s="47">
        <v>2</v>
      </c>
      <c r="D482" s="47">
        <v>24</v>
      </c>
      <c r="E482" s="37">
        <v>24.6434</v>
      </c>
      <c r="F482" s="47" t="str">
        <f>IF(AND(RTO__39[[#This Row],[Month]]&gt;4,RTO__39[[#This Row],[Month]]&lt;9,RTO__39[[#This Row],[Day of Week]]&lt;=5,RTO__39[[#This Row],[Hour]]&gt;=15,RTO__39[[#This Row],[Hour]]&lt;=18),"ON","OFF")</f>
        <v>OFF</v>
      </c>
      <c r="G482"/>
      <c r="H482"/>
      <c r="I482"/>
    </row>
    <row r="483" spans="1:9" x14ac:dyDescent="0.25">
      <c r="A483" s="29">
        <v>46008</v>
      </c>
      <c r="B483" s="47">
        <v>12</v>
      </c>
      <c r="C483" s="47">
        <v>3</v>
      </c>
      <c r="D483" s="47">
        <v>1</v>
      </c>
      <c r="E483" s="37">
        <v>22.3337</v>
      </c>
      <c r="F483" s="47" t="str">
        <f>IF(AND(RTO__39[[#This Row],[Month]]&gt;4,RTO__39[[#This Row],[Month]]&lt;9,RTO__39[[#This Row],[Day of Week]]&lt;=5,RTO__39[[#This Row],[Hour]]&gt;=15,RTO__39[[#This Row],[Hour]]&lt;=18),"ON","OFF")</f>
        <v>OFF</v>
      </c>
      <c r="G483"/>
      <c r="H483"/>
      <c r="I483"/>
    </row>
    <row r="484" spans="1:9" x14ac:dyDescent="0.25">
      <c r="A484" s="29">
        <v>46008</v>
      </c>
      <c r="B484" s="47">
        <v>12</v>
      </c>
      <c r="C484" s="47">
        <v>3</v>
      </c>
      <c r="D484" s="47">
        <v>2</v>
      </c>
      <c r="E484" s="37">
        <v>21.843</v>
      </c>
      <c r="F484" s="47" t="str">
        <f>IF(AND(RTO__39[[#This Row],[Month]]&gt;4,RTO__39[[#This Row],[Month]]&lt;9,RTO__39[[#This Row],[Day of Week]]&lt;=5,RTO__39[[#This Row],[Hour]]&gt;=15,RTO__39[[#This Row],[Hour]]&lt;=18),"ON","OFF")</f>
        <v>OFF</v>
      </c>
      <c r="G484"/>
      <c r="H484"/>
      <c r="I484"/>
    </row>
    <row r="485" spans="1:9" x14ac:dyDescent="0.25">
      <c r="A485" s="29">
        <v>46008</v>
      </c>
      <c r="B485" s="47">
        <v>12</v>
      </c>
      <c r="C485" s="47">
        <v>3</v>
      </c>
      <c r="D485" s="47">
        <v>3</v>
      </c>
      <c r="E485" s="37">
        <v>22.1248</v>
      </c>
      <c r="F485" s="47" t="str">
        <f>IF(AND(RTO__39[[#This Row],[Month]]&gt;4,RTO__39[[#This Row],[Month]]&lt;9,RTO__39[[#This Row],[Day of Week]]&lt;=5,RTO__39[[#This Row],[Hour]]&gt;=15,RTO__39[[#This Row],[Hour]]&lt;=18),"ON","OFF")</f>
        <v>OFF</v>
      </c>
      <c r="G485"/>
      <c r="H485"/>
      <c r="I485"/>
    </row>
    <row r="486" spans="1:9" x14ac:dyDescent="0.25">
      <c r="A486" s="29">
        <v>46008</v>
      </c>
      <c r="B486" s="47">
        <v>12</v>
      </c>
      <c r="C486" s="47">
        <v>3</v>
      </c>
      <c r="D486" s="47">
        <v>4</v>
      </c>
      <c r="E486" s="37">
        <v>27.101800000000001</v>
      </c>
      <c r="F486" s="47" t="str">
        <f>IF(AND(RTO__39[[#This Row],[Month]]&gt;4,RTO__39[[#This Row],[Month]]&lt;9,RTO__39[[#This Row],[Day of Week]]&lt;=5,RTO__39[[#This Row],[Hour]]&gt;=15,RTO__39[[#This Row],[Hour]]&lt;=18),"ON","OFF")</f>
        <v>OFF</v>
      </c>
      <c r="G486"/>
      <c r="H486"/>
      <c r="I486"/>
    </row>
    <row r="487" spans="1:9" x14ac:dyDescent="0.25">
      <c r="A487" s="29">
        <v>46008</v>
      </c>
      <c r="B487" s="47">
        <v>12</v>
      </c>
      <c r="C487" s="47">
        <v>3</v>
      </c>
      <c r="D487" s="47">
        <v>5</v>
      </c>
      <c r="E487" s="37">
        <v>35.319400000000002</v>
      </c>
      <c r="F487" s="47" t="str">
        <f>IF(AND(RTO__39[[#This Row],[Month]]&gt;4,RTO__39[[#This Row],[Month]]&lt;9,RTO__39[[#This Row],[Day of Week]]&lt;=5,RTO__39[[#This Row],[Hour]]&gt;=15,RTO__39[[#This Row],[Hour]]&lt;=18),"ON","OFF")</f>
        <v>OFF</v>
      </c>
      <c r="G487"/>
      <c r="H487"/>
      <c r="I487"/>
    </row>
    <row r="488" spans="1:9" x14ac:dyDescent="0.25">
      <c r="A488" s="29">
        <v>46008</v>
      </c>
      <c r="B488" s="47">
        <v>12</v>
      </c>
      <c r="C488" s="47">
        <v>3</v>
      </c>
      <c r="D488" s="47">
        <v>6</v>
      </c>
      <c r="E488" s="37">
        <v>34.4711</v>
      </c>
      <c r="F488" s="47" t="str">
        <f>IF(AND(RTO__39[[#This Row],[Month]]&gt;4,RTO__39[[#This Row],[Month]]&lt;9,RTO__39[[#This Row],[Day of Week]]&lt;=5,RTO__39[[#This Row],[Hour]]&gt;=15,RTO__39[[#This Row],[Hour]]&lt;=18),"ON","OFF")</f>
        <v>OFF</v>
      </c>
      <c r="G488"/>
      <c r="H488"/>
      <c r="I488"/>
    </row>
    <row r="489" spans="1:9" x14ac:dyDescent="0.25">
      <c r="A489" s="29">
        <v>46008</v>
      </c>
      <c r="B489" s="47">
        <v>12</v>
      </c>
      <c r="C489" s="47">
        <v>3</v>
      </c>
      <c r="D489" s="47">
        <v>7</v>
      </c>
      <c r="E489" s="37">
        <v>95.485299999999995</v>
      </c>
      <c r="F489" s="47" t="str">
        <f>IF(AND(RTO__39[[#This Row],[Month]]&gt;4,RTO__39[[#This Row],[Month]]&lt;9,RTO__39[[#This Row],[Day of Week]]&lt;=5,RTO__39[[#This Row],[Hour]]&gt;=15,RTO__39[[#This Row],[Hour]]&lt;=18),"ON","OFF")</f>
        <v>OFF</v>
      </c>
      <c r="G489"/>
      <c r="H489"/>
      <c r="I489"/>
    </row>
    <row r="490" spans="1:9" x14ac:dyDescent="0.25">
      <c r="A490" s="29">
        <v>46008</v>
      </c>
      <c r="B490" s="47">
        <v>12</v>
      </c>
      <c r="C490" s="47">
        <v>3</v>
      </c>
      <c r="D490" s="47">
        <v>8</v>
      </c>
      <c r="E490" s="37">
        <v>20.869499999999999</v>
      </c>
      <c r="F490" s="47" t="str">
        <f>IF(AND(RTO__39[[#This Row],[Month]]&gt;4,RTO__39[[#This Row],[Month]]&lt;9,RTO__39[[#This Row],[Day of Week]]&lt;=5,RTO__39[[#This Row],[Hour]]&gt;=15,RTO__39[[#This Row],[Hour]]&lt;=18),"ON","OFF")</f>
        <v>OFF</v>
      </c>
      <c r="G490"/>
      <c r="H490"/>
      <c r="I490"/>
    </row>
    <row r="491" spans="1:9" x14ac:dyDescent="0.25">
      <c r="A491" s="29">
        <v>46008</v>
      </c>
      <c r="B491" s="47">
        <v>12</v>
      </c>
      <c r="C491" s="47">
        <v>3</v>
      </c>
      <c r="D491" s="47">
        <v>9</v>
      </c>
      <c r="E491" s="37">
        <v>19.744700000000002</v>
      </c>
      <c r="F491" s="47" t="str">
        <f>IF(AND(RTO__39[[#This Row],[Month]]&gt;4,RTO__39[[#This Row],[Month]]&lt;9,RTO__39[[#This Row],[Day of Week]]&lt;=5,RTO__39[[#This Row],[Hour]]&gt;=15,RTO__39[[#This Row],[Hour]]&lt;=18),"ON","OFF")</f>
        <v>OFF</v>
      </c>
      <c r="G491"/>
      <c r="H491"/>
      <c r="I491"/>
    </row>
    <row r="492" spans="1:9" x14ac:dyDescent="0.25">
      <c r="A492" s="29">
        <v>46008</v>
      </c>
      <c r="B492" s="47">
        <v>12</v>
      </c>
      <c r="C492" s="47">
        <v>3</v>
      </c>
      <c r="D492" s="47">
        <v>10</v>
      </c>
      <c r="E492" s="37">
        <v>20.167999999999999</v>
      </c>
      <c r="F492" s="47" t="str">
        <f>IF(AND(RTO__39[[#This Row],[Month]]&gt;4,RTO__39[[#This Row],[Month]]&lt;9,RTO__39[[#This Row],[Day of Week]]&lt;=5,RTO__39[[#This Row],[Hour]]&gt;=15,RTO__39[[#This Row],[Hour]]&lt;=18),"ON","OFF")</f>
        <v>OFF</v>
      </c>
      <c r="G492"/>
      <c r="H492"/>
      <c r="I492"/>
    </row>
    <row r="493" spans="1:9" x14ac:dyDescent="0.25">
      <c r="A493" s="29">
        <v>46008</v>
      </c>
      <c r="B493" s="47">
        <v>12</v>
      </c>
      <c r="C493" s="47">
        <v>3</v>
      </c>
      <c r="D493" s="47">
        <v>11</v>
      </c>
      <c r="E493" s="37">
        <v>24.395700000000001</v>
      </c>
      <c r="F493" s="47" t="str">
        <f>IF(AND(RTO__39[[#This Row],[Month]]&gt;4,RTO__39[[#This Row],[Month]]&lt;9,RTO__39[[#This Row],[Day of Week]]&lt;=5,RTO__39[[#This Row],[Hour]]&gt;=15,RTO__39[[#This Row],[Hour]]&lt;=18),"ON","OFF")</f>
        <v>OFF</v>
      </c>
      <c r="G493"/>
      <c r="H493"/>
      <c r="I493"/>
    </row>
    <row r="494" spans="1:9" x14ac:dyDescent="0.25">
      <c r="A494" s="29">
        <v>46008</v>
      </c>
      <c r="B494" s="47">
        <v>12</v>
      </c>
      <c r="C494" s="47">
        <v>3</v>
      </c>
      <c r="D494" s="47">
        <v>12</v>
      </c>
      <c r="E494" s="37">
        <v>24.297599999999999</v>
      </c>
      <c r="F494" s="47" t="str">
        <f>IF(AND(RTO__39[[#This Row],[Month]]&gt;4,RTO__39[[#This Row],[Month]]&lt;9,RTO__39[[#This Row],[Day of Week]]&lt;=5,RTO__39[[#This Row],[Hour]]&gt;=15,RTO__39[[#This Row],[Hour]]&lt;=18),"ON","OFF")</f>
        <v>OFF</v>
      </c>
      <c r="G494"/>
      <c r="H494"/>
      <c r="I494"/>
    </row>
    <row r="495" spans="1:9" x14ac:dyDescent="0.25">
      <c r="A495" s="29">
        <v>46008</v>
      </c>
      <c r="B495" s="47">
        <v>12</v>
      </c>
      <c r="C495" s="47">
        <v>3</v>
      </c>
      <c r="D495" s="47">
        <v>13</v>
      </c>
      <c r="E495" s="37">
        <v>-29.778199999999998</v>
      </c>
      <c r="F495" s="47" t="str">
        <f>IF(AND(RTO__39[[#This Row],[Month]]&gt;4,RTO__39[[#This Row],[Month]]&lt;9,RTO__39[[#This Row],[Day of Week]]&lt;=5,RTO__39[[#This Row],[Hour]]&gt;=15,RTO__39[[#This Row],[Hour]]&lt;=18),"ON","OFF")</f>
        <v>OFF</v>
      </c>
      <c r="G495"/>
      <c r="H495"/>
      <c r="I495"/>
    </row>
    <row r="496" spans="1:9" x14ac:dyDescent="0.25">
      <c r="A496" s="29">
        <v>46008</v>
      </c>
      <c r="B496" s="47">
        <v>12</v>
      </c>
      <c r="C496" s="47">
        <v>3</v>
      </c>
      <c r="D496" s="47">
        <v>14</v>
      </c>
      <c r="E496" s="37">
        <v>13.2942</v>
      </c>
      <c r="F496" s="47" t="str">
        <f>IF(AND(RTO__39[[#This Row],[Month]]&gt;4,RTO__39[[#This Row],[Month]]&lt;9,RTO__39[[#This Row],[Day of Week]]&lt;=5,RTO__39[[#This Row],[Hour]]&gt;=15,RTO__39[[#This Row],[Hour]]&lt;=18),"ON","OFF")</f>
        <v>OFF</v>
      </c>
      <c r="G496"/>
      <c r="H496"/>
      <c r="I496"/>
    </row>
    <row r="497" spans="1:9" x14ac:dyDescent="0.25">
      <c r="A497" s="29">
        <v>46008</v>
      </c>
      <c r="B497" s="47">
        <v>12</v>
      </c>
      <c r="C497" s="47">
        <v>3</v>
      </c>
      <c r="D497" s="47">
        <v>15</v>
      </c>
      <c r="E497" s="37">
        <v>-7.3019999999999996</v>
      </c>
      <c r="F497" s="47" t="str">
        <f>IF(AND(RTO__39[[#This Row],[Month]]&gt;4,RTO__39[[#This Row],[Month]]&lt;9,RTO__39[[#This Row],[Day of Week]]&lt;=5,RTO__39[[#This Row],[Hour]]&gt;=15,RTO__39[[#This Row],[Hour]]&lt;=18),"ON","OFF")</f>
        <v>OFF</v>
      </c>
      <c r="G497"/>
      <c r="H497"/>
      <c r="I497"/>
    </row>
    <row r="498" spans="1:9" x14ac:dyDescent="0.25">
      <c r="A498" s="29">
        <v>46008</v>
      </c>
      <c r="B498" s="47">
        <v>12</v>
      </c>
      <c r="C498" s="47">
        <v>3</v>
      </c>
      <c r="D498" s="47">
        <v>16</v>
      </c>
      <c r="E498" s="37">
        <v>11.0862</v>
      </c>
      <c r="F498" s="47" t="str">
        <f>IF(AND(RTO__39[[#This Row],[Month]]&gt;4,RTO__39[[#This Row],[Month]]&lt;9,RTO__39[[#This Row],[Day of Week]]&lt;=5,RTO__39[[#This Row],[Hour]]&gt;=15,RTO__39[[#This Row],[Hour]]&lt;=18),"ON","OFF")</f>
        <v>OFF</v>
      </c>
      <c r="G498"/>
      <c r="H498"/>
      <c r="I498"/>
    </row>
    <row r="499" spans="1:9" x14ac:dyDescent="0.25">
      <c r="A499" s="29">
        <v>46008</v>
      </c>
      <c r="B499" s="47">
        <v>12</v>
      </c>
      <c r="C499" s="47">
        <v>3</v>
      </c>
      <c r="D499" s="47">
        <v>17</v>
      </c>
      <c r="E499" s="37">
        <v>133.29580000000001</v>
      </c>
      <c r="F499" s="47" t="str">
        <f>IF(AND(RTO__39[[#This Row],[Month]]&gt;4,RTO__39[[#This Row],[Month]]&lt;9,RTO__39[[#This Row],[Day of Week]]&lt;=5,RTO__39[[#This Row],[Hour]]&gt;=15,RTO__39[[#This Row],[Hour]]&lt;=18),"ON","OFF")</f>
        <v>OFF</v>
      </c>
      <c r="G499"/>
      <c r="H499"/>
      <c r="I499"/>
    </row>
    <row r="500" spans="1:9" x14ac:dyDescent="0.25">
      <c r="A500" s="29">
        <v>46008</v>
      </c>
      <c r="B500" s="47">
        <v>12</v>
      </c>
      <c r="C500" s="47">
        <v>3</v>
      </c>
      <c r="D500" s="47">
        <v>18</v>
      </c>
      <c r="E500" s="37">
        <v>27.404399999999999</v>
      </c>
      <c r="F500" s="47" t="str">
        <f>IF(AND(RTO__39[[#This Row],[Month]]&gt;4,RTO__39[[#This Row],[Month]]&lt;9,RTO__39[[#This Row],[Day of Week]]&lt;=5,RTO__39[[#This Row],[Hour]]&gt;=15,RTO__39[[#This Row],[Hour]]&lt;=18),"ON","OFF")</f>
        <v>OFF</v>
      </c>
      <c r="G500"/>
      <c r="H500"/>
      <c r="I500"/>
    </row>
    <row r="501" spans="1:9" x14ac:dyDescent="0.25">
      <c r="A501" s="29">
        <v>46008</v>
      </c>
      <c r="B501" s="47">
        <v>12</v>
      </c>
      <c r="C501" s="47">
        <v>3</v>
      </c>
      <c r="D501" s="47">
        <v>19</v>
      </c>
      <c r="E501" s="37">
        <v>34.030200000000001</v>
      </c>
      <c r="F501" s="47" t="str">
        <f>IF(AND(RTO__39[[#This Row],[Month]]&gt;4,RTO__39[[#This Row],[Month]]&lt;9,RTO__39[[#This Row],[Day of Week]]&lt;=5,RTO__39[[#This Row],[Hour]]&gt;=15,RTO__39[[#This Row],[Hour]]&lt;=18),"ON","OFF")</f>
        <v>OFF</v>
      </c>
      <c r="G501"/>
      <c r="H501"/>
      <c r="I501"/>
    </row>
    <row r="502" spans="1:9" x14ac:dyDescent="0.25">
      <c r="A502" s="29">
        <v>46008</v>
      </c>
      <c r="B502" s="47">
        <v>12</v>
      </c>
      <c r="C502" s="47">
        <v>3</v>
      </c>
      <c r="D502" s="47">
        <v>20</v>
      </c>
      <c r="E502" s="37">
        <v>30.663399999999999</v>
      </c>
      <c r="F502" s="47" t="str">
        <f>IF(AND(RTO__39[[#This Row],[Month]]&gt;4,RTO__39[[#This Row],[Month]]&lt;9,RTO__39[[#This Row],[Day of Week]]&lt;=5,RTO__39[[#This Row],[Hour]]&gt;=15,RTO__39[[#This Row],[Hour]]&lt;=18),"ON","OFF")</f>
        <v>OFF</v>
      </c>
      <c r="G502"/>
      <c r="H502"/>
      <c r="I502"/>
    </row>
    <row r="503" spans="1:9" x14ac:dyDescent="0.25">
      <c r="A503" s="29">
        <v>46008</v>
      </c>
      <c r="B503" s="47">
        <v>12</v>
      </c>
      <c r="C503" s="47">
        <v>3</v>
      </c>
      <c r="D503" s="47">
        <v>21</v>
      </c>
      <c r="E503" s="37">
        <v>29.6069</v>
      </c>
      <c r="F503" s="47" t="str">
        <f>IF(AND(RTO__39[[#This Row],[Month]]&gt;4,RTO__39[[#This Row],[Month]]&lt;9,RTO__39[[#This Row],[Day of Week]]&lt;=5,RTO__39[[#This Row],[Hour]]&gt;=15,RTO__39[[#This Row],[Hour]]&lt;=18),"ON","OFF")</f>
        <v>OFF</v>
      </c>
      <c r="G503"/>
      <c r="H503"/>
      <c r="I503"/>
    </row>
    <row r="504" spans="1:9" x14ac:dyDescent="0.25">
      <c r="A504" s="29">
        <v>46008</v>
      </c>
      <c r="B504" s="47">
        <v>12</v>
      </c>
      <c r="C504" s="47">
        <v>3</v>
      </c>
      <c r="D504" s="47">
        <v>22</v>
      </c>
      <c r="E504" s="37">
        <v>29.617799999999999</v>
      </c>
      <c r="F504" s="47" t="str">
        <f>IF(AND(RTO__39[[#This Row],[Month]]&gt;4,RTO__39[[#This Row],[Month]]&lt;9,RTO__39[[#This Row],[Day of Week]]&lt;=5,RTO__39[[#This Row],[Hour]]&gt;=15,RTO__39[[#This Row],[Hour]]&lt;=18),"ON","OFF")</f>
        <v>OFF</v>
      </c>
      <c r="G504"/>
      <c r="H504"/>
      <c r="I504"/>
    </row>
    <row r="505" spans="1:9" x14ac:dyDescent="0.25">
      <c r="A505" s="29">
        <v>46008</v>
      </c>
      <c r="B505" s="47">
        <v>12</v>
      </c>
      <c r="C505" s="47">
        <v>3</v>
      </c>
      <c r="D505" s="47">
        <v>23</v>
      </c>
      <c r="E505" s="37">
        <v>29.870999999999999</v>
      </c>
      <c r="F505" s="47" t="str">
        <f>IF(AND(RTO__39[[#This Row],[Month]]&gt;4,RTO__39[[#This Row],[Month]]&lt;9,RTO__39[[#This Row],[Day of Week]]&lt;=5,RTO__39[[#This Row],[Hour]]&gt;=15,RTO__39[[#This Row],[Hour]]&lt;=18),"ON","OFF")</f>
        <v>OFF</v>
      </c>
      <c r="G505"/>
      <c r="H505"/>
      <c r="I505"/>
    </row>
    <row r="506" spans="1:9" x14ac:dyDescent="0.25">
      <c r="A506" s="29">
        <v>46008</v>
      </c>
      <c r="B506" s="47">
        <v>12</v>
      </c>
      <c r="C506" s="47">
        <v>3</v>
      </c>
      <c r="D506" s="47">
        <v>24</v>
      </c>
      <c r="E506" s="37">
        <v>26.1966</v>
      </c>
      <c r="F506" s="47" t="str">
        <f>IF(AND(RTO__39[[#This Row],[Month]]&gt;4,RTO__39[[#This Row],[Month]]&lt;9,RTO__39[[#This Row],[Day of Week]]&lt;=5,RTO__39[[#This Row],[Hour]]&gt;=15,RTO__39[[#This Row],[Hour]]&lt;=18),"ON","OFF")</f>
        <v>OFF</v>
      </c>
      <c r="G506"/>
      <c r="H506"/>
      <c r="I506"/>
    </row>
    <row r="507" spans="1:9" x14ac:dyDescent="0.25">
      <c r="A507" s="29">
        <v>46009</v>
      </c>
      <c r="B507" s="47">
        <v>12</v>
      </c>
      <c r="C507" s="47">
        <v>4</v>
      </c>
      <c r="D507" s="47">
        <v>1</v>
      </c>
      <c r="E507" s="37">
        <v>28.308399999999999</v>
      </c>
      <c r="F507" s="47" t="str">
        <f>IF(AND(RTO__39[[#This Row],[Month]]&gt;4,RTO__39[[#This Row],[Month]]&lt;9,RTO__39[[#This Row],[Day of Week]]&lt;=5,RTO__39[[#This Row],[Hour]]&gt;=15,RTO__39[[#This Row],[Hour]]&lt;=18),"ON","OFF")</f>
        <v>OFF</v>
      </c>
      <c r="G507"/>
      <c r="H507"/>
      <c r="I507"/>
    </row>
    <row r="508" spans="1:9" x14ac:dyDescent="0.25">
      <c r="A508" s="29">
        <v>46009</v>
      </c>
      <c r="B508" s="47">
        <v>12</v>
      </c>
      <c r="C508" s="47">
        <v>4</v>
      </c>
      <c r="D508" s="47">
        <v>2</v>
      </c>
      <c r="E508" s="37">
        <v>20.6158</v>
      </c>
      <c r="F508" s="47" t="str">
        <f>IF(AND(RTO__39[[#This Row],[Month]]&gt;4,RTO__39[[#This Row],[Month]]&lt;9,RTO__39[[#This Row],[Day of Week]]&lt;=5,RTO__39[[#This Row],[Hour]]&gt;=15,RTO__39[[#This Row],[Hour]]&lt;=18),"ON","OFF")</f>
        <v>OFF</v>
      </c>
      <c r="G508"/>
      <c r="H508"/>
      <c r="I508"/>
    </row>
    <row r="509" spans="1:9" x14ac:dyDescent="0.25">
      <c r="A509" s="29">
        <v>46009</v>
      </c>
      <c r="B509" s="47">
        <v>12</v>
      </c>
      <c r="C509" s="47">
        <v>4</v>
      </c>
      <c r="D509" s="47">
        <v>3</v>
      </c>
      <c r="E509" s="37">
        <v>27.834</v>
      </c>
      <c r="F509" s="47" t="str">
        <f>IF(AND(RTO__39[[#This Row],[Month]]&gt;4,RTO__39[[#This Row],[Month]]&lt;9,RTO__39[[#This Row],[Day of Week]]&lt;=5,RTO__39[[#This Row],[Hour]]&gt;=15,RTO__39[[#This Row],[Hour]]&lt;=18),"ON","OFF")</f>
        <v>OFF</v>
      </c>
      <c r="G509"/>
      <c r="H509"/>
      <c r="I509"/>
    </row>
    <row r="510" spans="1:9" x14ac:dyDescent="0.25">
      <c r="A510" s="29">
        <v>46009</v>
      </c>
      <c r="B510" s="47">
        <v>12</v>
      </c>
      <c r="C510" s="47">
        <v>4</v>
      </c>
      <c r="D510" s="47">
        <v>4</v>
      </c>
      <c r="E510" s="37">
        <v>29.065999999999999</v>
      </c>
      <c r="F510" s="47" t="str">
        <f>IF(AND(RTO__39[[#This Row],[Month]]&gt;4,RTO__39[[#This Row],[Month]]&lt;9,RTO__39[[#This Row],[Day of Week]]&lt;=5,RTO__39[[#This Row],[Hour]]&gt;=15,RTO__39[[#This Row],[Hour]]&lt;=18),"ON","OFF")</f>
        <v>OFF</v>
      </c>
      <c r="G510"/>
      <c r="H510"/>
      <c r="I510"/>
    </row>
    <row r="511" spans="1:9" x14ac:dyDescent="0.25">
      <c r="A511" s="29">
        <v>46009</v>
      </c>
      <c r="B511" s="47">
        <v>12</v>
      </c>
      <c r="C511" s="47">
        <v>4</v>
      </c>
      <c r="D511" s="47">
        <v>5</v>
      </c>
      <c r="E511" s="37">
        <v>29.758099999999999</v>
      </c>
      <c r="F511" s="47" t="str">
        <f>IF(AND(RTO__39[[#This Row],[Month]]&gt;4,RTO__39[[#This Row],[Month]]&lt;9,RTO__39[[#This Row],[Day of Week]]&lt;=5,RTO__39[[#This Row],[Hour]]&gt;=15,RTO__39[[#This Row],[Hour]]&lt;=18),"ON","OFF")</f>
        <v>OFF</v>
      </c>
      <c r="G511"/>
      <c r="H511"/>
      <c r="I511"/>
    </row>
    <row r="512" spans="1:9" x14ac:dyDescent="0.25">
      <c r="A512" s="29">
        <v>46009</v>
      </c>
      <c r="B512" s="47">
        <v>12</v>
      </c>
      <c r="C512" s="47">
        <v>4</v>
      </c>
      <c r="D512" s="47">
        <v>6</v>
      </c>
      <c r="E512" s="37">
        <v>35.798900000000003</v>
      </c>
      <c r="F512" s="47" t="str">
        <f>IF(AND(RTO__39[[#This Row],[Month]]&gt;4,RTO__39[[#This Row],[Month]]&lt;9,RTO__39[[#This Row],[Day of Week]]&lt;=5,RTO__39[[#This Row],[Hour]]&gt;=15,RTO__39[[#This Row],[Hour]]&lt;=18),"ON","OFF")</f>
        <v>OFF</v>
      </c>
      <c r="G512"/>
      <c r="H512"/>
      <c r="I512"/>
    </row>
    <row r="513" spans="1:9" x14ac:dyDescent="0.25">
      <c r="A513" s="29">
        <v>46009</v>
      </c>
      <c r="B513" s="47">
        <v>12</v>
      </c>
      <c r="C513" s="47">
        <v>4</v>
      </c>
      <c r="D513" s="47">
        <v>7</v>
      </c>
      <c r="E513" s="37">
        <v>35.8979</v>
      </c>
      <c r="F513" s="47" t="str">
        <f>IF(AND(RTO__39[[#This Row],[Month]]&gt;4,RTO__39[[#This Row],[Month]]&lt;9,RTO__39[[#This Row],[Day of Week]]&lt;=5,RTO__39[[#This Row],[Hour]]&gt;=15,RTO__39[[#This Row],[Hour]]&lt;=18),"ON","OFF")</f>
        <v>OFF</v>
      </c>
      <c r="G513"/>
      <c r="H513"/>
      <c r="I513"/>
    </row>
    <row r="514" spans="1:9" x14ac:dyDescent="0.25">
      <c r="A514" s="29">
        <v>46009</v>
      </c>
      <c r="B514" s="47">
        <v>12</v>
      </c>
      <c r="C514" s="47">
        <v>4</v>
      </c>
      <c r="D514" s="47">
        <v>8</v>
      </c>
      <c r="E514" s="37">
        <v>108.8779</v>
      </c>
      <c r="F514" s="47" t="str">
        <f>IF(AND(RTO__39[[#This Row],[Month]]&gt;4,RTO__39[[#This Row],[Month]]&lt;9,RTO__39[[#This Row],[Day of Week]]&lt;=5,RTO__39[[#This Row],[Hour]]&gt;=15,RTO__39[[#This Row],[Hour]]&lt;=18),"ON","OFF")</f>
        <v>OFF</v>
      </c>
      <c r="G514"/>
      <c r="H514"/>
      <c r="I514"/>
    </row>
    <row r="515" spans="1:9" x14ac:dyDescent="0.25">
      <c r="A515" s="29">
        <v>46009</v>
      </c>
      <c r="B515" s="47">
        <v>12</v>
      </c>
      <c r="C515" s="47">
        <v>4</v>
      </c>
      <c r="D515" s="47">
        <v>9</v>
      </c>
      <c r="E515" s="37">
        <v>94.199700000000007</v>
      </c>
      <c r="F515" s="47" t="str">
        <f>IF(AND(RTO__39[[#This Row],[Month]]&gt;4,RTO__39[[#This Row],[Month]]&lt;9,RTO__39[[#This Row],[Day of Week]]&lt;=5,RTO__39[[#This Row],[Hour]]&gt;=15,RTO__39[[#This Row],[Hour]]&lt;=18),"ON","OFF")</f>
        <v>OFF</v>
      </c>
      <c r="G515"/>
      <c r="H515"/>
      <c r="I515"/>
    </row>
    <row r="516" spans="1:9" x14ac:dyDescent="0.25">
      <c r="A516" s="29">
        <v>46009</v>
      </c>
      <c r="B516" s="47">
        <v>12</v>
      </c>
      <c r="C516" s="47">
        <v>4</v>
      </c>
      <c r="D516" s="47">
        <v>10</v>
      </c>
      <c r="E516" s="37">
        <v>34.782299999999999</v>
      </c>
      <c r="F516" s="47" t="str">
        <f>IF(AND(RTO__39[[#This Row],[Month]]&gt;4,RTO__39[[#This Row],[Month]]&lt;9,RTO__39[[#This Row],[Day of Week]]&lt;=5,RTO__39[[#This Row],[Hour]]&gt;=15,RTO__39[[#This Row],[Hour]]&lt;=18),"ON","OFF")</f>
        <v>OFF</v>
      </c>
      <c r="G516"/>
      <c r="H516"/>
      <c r="I516"/>
    </row>
    <row r="517" spans="1:9" x14ac:dyDescent="0.25">
      <c r="A517" s="29">
        <v>46009</v>
      </c>
      <c r="B517" s="47">
        <v>12</v>
      </c>
      <c r="C517" s="47">
        <v>4</v>
      </c>
      <c r="D517" s="47">
        <v>11</v>
      </c>
      <c r="E517" s="37">
        <v>32.567900000000002</v>
      </c>
      <c r="F517" s="47" t="str">
        <f>IF(AND(RTO__39[[#This Row],[Month]]&gt;4,RTO__39[[#This Row],[Month]]&lt;9,RTO__39[[#This Row],[Day of Week]]&lt;=5,RTO__39[[#This Row],[Hour]]&gt;=15,RTO__39[[#This Row],[Hour]]&lt;=18),"ON","OFF")</f>
        <v>OFF</v>
      </c>
      <c r="G517"/>
      <c r="H517"/>
      <c r="I517"/>
    </row>
    <row r="518" spans="1:9" x14ac:dyDescent="0.25">
      <c r="A518" s="29">
        <v>46009</v>
      </c>
      <c r="B518" s="47">
        <v>12</v>
      </c>
      <c r="C518" s="47">
        <v>4</v>
      </c>
      <c r="D518" s="47">
        <v>12</v>
      </c>
      <c r="E518" s="37">
        <v>36.4086</v>
      </c>
      <c r="F518" s="47" t="str">
        <f>IF(AND(RTO__39[[#This Row],[Month]]&gt;4,RTO__39[[#This Row],[Month]]&lt;9,RTO__39[[#This Row],[Day of Week]]&lt;=5,RTO__39[[#This Row],[Hour]]&gt;=15,RTO__39[[#This Row],[Hour]]&lt;=18),"ON","OFF")</f>
        <v>OFF</v>
      </c>
      <c r="G518"/>
      <c r="H518"/>
      <c r="I518"/>
    </row>
    <row r="519" spans="1:9" x14ac:dyDescent="0.25">
      <c r="A519" s="29">
        <v>46009</v>
      </c>
      <c r="B519" s="47">
        <v>12</v>
      </c>
      <c r="C519" s="47">
        <v>4</v>
      </c>
      <c r="D519" s="47">
        <v>13</v>
      </c>
      <c r="E519" s="37">
        <v>33.651200000000003</v>
      </c>
      <c r="F519" s="47" t="str">
        <f>IF(AND(RTO__39[[#This Row],[Month]]&gt;4,RTO__39[[#This Row],[Month]]&lt;9,RTO__39[[#This Row],[Day of Week]]&lt;=5,RTO__39[[#This Row],[Hour]]&gt;=15,RTO__39[[#This Row],[Hour]]&lt;=18),"ON","OFF")</f>
        <v>OFF</v>
      </c>
      <c r="G519"/>
      <c r="H519"/>
      <c r="I519"/>
    </row>
    <row r="520" spans="1:9" x14ac:dyDescent="0.25">
      <c r="A520" s="29">
        <v>46009</v>
      </c>
      <c r="B520" s="47">
        <v>12</v>
      </c>
      <c r="C520" s="47">
        <v>4</v>
      </c>
      <c r="D520" s="47">
        <v>14</v>
      </c>
      <c r="E520" s="37">
        <v>31.144500000000001</v>
      </c>
      <c r="F520" s="47" t="str">
        <f>IF(AND(RTO__39[[#This Row],[Month]]&gt;4,RTO__39[[#This Row],[Month]]&lt;9,RTO__39[[#This Row],[Day of Week]]&lt;=5,RTO__39[[#This Row],[Hour]]&gt;=15,RTO__39[[#This Row],[Hour]]&lt;=18),"ON","OFF")</f>
        <v>OFF</v>
      </c>
      <c r="G520"/>
      <c r="H520"/>
      <c r="I520"/>
    </row>
    <row r="521" spans="1:9" x14ac:dyDescent="0.25">
      <c r="A521" s="29">
        <v>46009</v>
      </c>
      <c r="B521" s="47">
        <v>12</v>
      </c>
      <c r="C521" s="47">
        <v>4</v>
      </c>
      <c r="D521" s="47">
        <v>15</v>
      </c>
      <c r="E521" s="37">
        <v>26.3477</v>
      </c>
      <c r="F521" s="47" t="str">
        <f>IF(AND(RTO__39[[#This Row],[Month]]&gt;4,RTO__39[[#This Row],[Month]]&lt;9,RTO__39[[#This Row],[Day of Week]]&lt;=5,RTO__39[[#This Row],[Hour]]&gt;=15,RTO__39[[#This Row],[Hour]]&lt;=18),"ON","OFF")</f>
        <v>OFF</v>
      </c>
      <c r="G521"/>
      <c r="H521"/>
      <c r="I521"/>
    </row>
    <row r="522" spans="1:9" x14ac:dyDescent="0.25">
      <c r="A522" s="29">
        <v>46009</v>
      </c>
      <c r="B522" s="47">
        <v>12</v>
      </c>
      <c r="C522" s="47">
        <v>4</v>
      </c>
      <c r="D522" s="47">
        <v>16</v>
      </c>
      <c r="E522" s="37">
        <v>31.6707</v>
      </c>
      <c r="F522" s="47" t="str">
        <f>IF(AND(RTO__39[[#This Row],[Month]]&gt;4,RTO__39[[#This Row],[Month]]&lt;9,RTO__39[[#This Row],[Day of Week]]&lt;=5,RTO__39[[#This Row],[Hour]]&gt;=15,RTO__39[[#This Row],[Hour]]&lt;=18),"ON","OFF")</f>
        <v>OFF</v>
      </c>
      <c r="G522"/>
      <c r="H522"/>
      <c r="I522"/>
    </row>
    <row r="523" spans="1:9" x14ac:dyDescent="0.25">
      <c r="A523" s="29">
        <v>46009</v>
      </c>
      <c r="B523" s="47">
        <v>12</v>
      </c>
      <c r="C523" s="47">
        <v>4</v>
      </c>
      <c r="D523" s="47">
        <v>17</v>
      </c>
      <c r="E523" s="37">
        <v>36.846899999999998</v>
      </c>
      <c r="F523" s="47" t="str">
        <f>IF(AND(RTO__39[[#This Row],[Month]]&gt;4,RTO__39[[#This Row],[Month]]&lt;9,RTO__39[[#This Row],[Day of Week]]&lt;=5,RTO__39[[#This Row],[Hour]]&gt;=15,RTO__39[[#This Row],[Hour]]&lt;=18),"ON","OFF")</f>
        <v>OFF</v>
      </c>
      <c r="G523"/>
      <c r="H523"/>
      <c r="I523"/>
    </row>
    <row r="524" spans="1:9" x14ac:dyDescent="0.25">
      <c r="A524" s="29">
        <v>46009</v>
      </c>
      <c r="B524" s="47">
        <v>12</v>
      </c>
      <c r="C524" s="47">
        <v>4</v>
      </c>
      <c r="D524" s="47">
        <v>18</v>
      </c>
      <c r="E524" s="37">
        <v>36.735500000000002</v>
      </c>
      <c r="F524" s="47" t="str">
        <f>IF(AND(RTO__39[[#This Row],[Month]]&gt;4,RTO__39[[#This Row],[Month]]&lt;9,RTO__39[[#This Row],[Day of Week]]&lt;=5,RTO__39[[#This Row],[Hour]]&gt;=15,RTO__39[[#This Row],[Hour]]&lt;=18),"ON","OFF")</f>
        <v>OFF</v>
      </c>
      <c r="G524"/>
      <c r="H524"/>
      <c r="I524"/>
    </row>
    <row r="525" spans="1:9" x14ac:dyDescent="0.25">
      <c r="A525" s="29">
        <v>46009</v>
      </c>
      <c r="B525" s="47">
        <v>12</v>
      </c>
      <c r="C525" s="47">
        <v>4</v>
      </c>
      <c r="D525" s="47">
        <v>19</v>
      </c>
      <c r="E525" s="37">
        <v>35.677999999999997</v>
      </c>
      <c r="F525" s="47" t="str">
        <f>IF(AND(RTO__39[[#This Row],[Month]]&gt;4,RTO__39[[#This Row],[Month]]&lt;9,RTO__39[[#This Row],[Day of Week]]&lt;=5,RTO__39[[#This Row],[Hour]]&gt;=15,RTO__39[[#This Row],[Hour]]&lt;=18),"ON","OFF")</f>
        <v>OFF</v>
      </c>
      <c r="G525"/>
      <c r="H525"/>
      <c r="I525"/>
    </row>
    <row r="526" spans="1:9" x14ac:dyDescent="0.25">
      <c r="A526" s="29">
        <v>46009</v>
      </c>
      <c r="B526" s="47">
        <v>12</v>
      </c>
      <c r="C526" s="47">
        <v>4</v>
      </c>
      <c r="D526" s="47">
        <v>20</v>
      </c>
      <c r="E526" s="37">
        <v>32.657699999999998</v>
      </c>
      <c r="F526" s="47" t="str">
        <f>IF(AND(RTO__39[[#This Row],[Month]]&gt;4,RTO__39[[#This Row],[Month]]&lt;9,RTO__39[[#This Row],[Day of Week]]&lt;=5,RTO__39[[#This Row],[Hour]]&gt;=15,RTO__39[[#This Row],[Hour]]&lt;=18),"ON","OFF")</f>
        <v>OFF</v>
      </c>
      <c r="G526"/>
      <c r="H526"/>
      <c r="I526"/>
    </row>
    <row r="527" spans="1:9" x14ac:dyDescent="0.25">
      <c r="A527" s="29">
        <v>46009</v>
      </c>
      <c r="B527" s="47">
        <v>12</v>
      </c>
      <c r="C527" s="47">
        <v>4</v>
      </c>
      <c r="D527" s="47">
        <v>21</v>
      </c>
      <c r="E527" s="37">
        <v>29.1357</v>
      </c>
      <c r="F527" s="47" t="str">
        <f>IF(AND(RTO__39[[#This Row],[Month]]&gt;4,RTO__39[[#This Row],[Month]]&lt;9,RTO__39[[#This Row],[Day of Week]]&lt;=5,RTO__39[[#This Row],[Hour]]&gt;=15,RTO__39[[#This Row],[Hour]]&lt;=18),"ON","OFF")</f>
        <v>OFF</v>
      </c>
      <c r="G527"/>
      <c r="H527"/>
      <c r="I527"/>
    </row>
    <row r="528" spans="1:9" x14ac:dyDescent="0.25">
      <c r="A528" s="29">
        <v>46009</v>
      </c>
      <c r="B528" s="47">
        <v>12</v>
      </c>
      <c r="C528" s="47">
        <v>4</v>
      </c>
      <c r="D528" s="47">
        <v>22</v>
      </c>
      <c r="E528" s="37">
        <v>28.605399999999999</v>
      </c>
      <c r="F528" s="47" t="str">
        <f>IF(AND(RTO__39[[#This Row],[Month]]&gt;4,RTO__39[[#This Row],[Month]]&lt;9,RTO__39[[#This Row],[Day of Week]]&lt;=5,RTO__39[[#This Row],[Hour]]&gt;=15,RTO__39[[#This Row],[Hour]]&lt;=18),"ON","OFF")</f>
        <v>OFF</v>
      </c>
      <c r="G528"/>
      <c r="H528"/>
      <c r="I528"/>
    </row>
    <row r="529" spans="1:9" x14ac:dyDescent="0.25">
      <c r="A529" s="29">
        <v>46009</v>
      </c>
      <c r="B529" s="47">
        <v>12</v>
      </c>
      <c r="C529" s="47">
        <v>4</v>
      </c>
      <c r="D529" s="47">
        <v>23</v>
      </c>
      <c r="E529" s="37">
        <v>32.281799999999997</v>
      </c>
      <c r="F529" s="47" t="str">
        <f>IF(AND(RTO__39[[#This Row],[Month]]&gt;4,RTO__39[[#This Row],[Month]]&lt;9,RTO__39[[#This Row],[Day of Week]]&lt;=5,RTO__39[[#This Row],[Hour]]&gt;=15,RTO__39[[#This Row],[Hour]]&lt;=18),"ON","OFF")</f>
        <v>OFF</v>
      </c>
      <c r="G529"/>
      <c r="H529"/>
      <c r="I529"/>
    </row>
    <row r="530" spans="1:9" x14ac:dyDescent="0.25">
      <c r="A530" s="29">
        <v>46009</v>
      </c>
      <c r="B530" s="47">
        <v>12</v>
      </c>
      <c r="C530" s="47">
        <v>4</v>
      </c>
      <c r="D530" s="47">
        <v>24</v>
      </c>
      <c r="E530" s="37">
        <v>24.950299999999999</v>
      </c>
      <c r="F530" s="47" t="str">
        <f>IF(AND(RTO__39[[#This Row],[Month]]&gt;4,RTO__39[[#This Row],[Month]]&lt;9,RTO__39[[#This Row],[Day of Week]]&lt;=5,RTO__39[[#This Row],[Hour]]&gt;=15,RTO__39[[#This Row],[Hour]]&lt;=18),"ON","OFF")</f>
        <v>OFF</v>
      </c>
      <c r="G530"/>
      <c r="H530"/>
      <c r="I530"/>
    </row>
    <row r="531" spans="1:9" x14ac:dyDescent="0.25">
      <c r="A531" s="29">
        <v>46010</v>
      </c>
      <c r="B531" s="47">
        <v>12</v>
      </c>
      <c r="C531" s="47">
        <v>5</v>
      </c>
      <c r="D531" s="47">
        <v>1</v>
      </c>
      <c r="E531" s="37">
        <v>25.895299999999999</v>
      </c>
      <c r="F531" s="47" t="str">
        <f>IF(AND(RTO__39[[#This Row],[Month]]&gt;4,RTO__39[[#This Row],[Month]]&lt;9,RTO__39[[#This Row],[Day of Week]]&lt;=5,RTO__39[[#This Row],[Hour]]&gt;=15,RTO__39[[#This Row],[Hour]]&lt;=18),"ON","OFF")</f>
        <v>OFF</v>
      </c>
      <c r="G531"/>
      <c r="H531"/>
      <c r="I531"/>
    </row>
    <row r="532" spans="1:9" x14ac:dyDescent="0.25">
      <c r="A532" s="29">
        <v>46010</v>
      </c>
      <c r="B532" s="47">
        <v>12</v>
      </c>
      <c r="C532" s="47">
        <v>5</v>
      </c>
      <c r="D532" s="47">
        <v>2</v>
      </c>
      <c r="E532" s="37">
        <v>24.843900000000001</v>
      </c>
      <c r="F532" s="47" t="str">
        <f>IF(AND(RTO__39[[#This Row],[Month]]&gt;4,RTO__39[[#This Row],[Month]]&lt;9,RTO__39[[#This Row],[Day of Week]]&lt;=5,RTO__39[[#This Row],[Hour]]&gt;=15,RTO__39[[#This Row],[Hour]]&lt;=18),"ON","OFF")</f>
        <v>OFF</v>
      </c>
      <c r="G532"/>
      <c r="H532"/>
      <c r="I532"/>
    </row>
    <row r="533" spans="1:9" x14ac:dyDescent="0.25">
      <c r="A533" s="29">
        <v>46010</v>
      </c>
      <c r="B533" s="47">
        <v>12</v>
      </c>
      <c r="C533" s="47">
        <v>5</v>
      </c>
      <c r="D533" s="47">
        <v>3</v>
      </c>
      <c r="E533" s="37">
        <v>24.232800000000001</v>
      </c>
      <c r="F533" s="47" t="str">
        <f>IF(AND(RTO__39[[#This Row],[Month]]&gt;4,RTO__39[[#This Row],[Month]]&lt;9,RTO__39[[#This Row],[Day of Week]]&lt;=5,RTO__39[[#This Row],[Hour]]&gt;=15,RTO__39[[#This Row],[Hour]]&lt;=18),"ON","OFF")</f>
        <v>OFF</v>
      </c>
      <c r="G533"/>
      <c r="H533"/>
      <c r="I533"/>
    </row>
    <row r="534" spans="1:9" x14ac:dyDescent="0.25">
      <c r="A534" s="29">
        <v>46010</v>
      </c>
      <c r="B534" s="47">
        <v>12</v>
      </c>
      <c r="C534" s="47">
        <v>5</v>
      </c>
      <c r="D534" s="47">
        <v>4</v>
      </c>
      <c r="E534" s="37">
        <v>24.495200000000001</v>
      </c>
      <c r="F534" s="47" t="str">
        <f>IF(AND(RTO__39[[#This Row],[Month]]&gt;4,RTO__39[[#This Row],[Month]]&lt;9,RTO__39[[#This Row],[Day of Week]]&lt;=5,RTO__39[[#This Row],[Hour]]&gt;=15,RTO__39[[#This Row],[Hour]]&lt;=18),"ON","OFF")</f>
        <v>OFF</v>
      </c>
      <c r="G534"/>
      <c r="H534"/>
      <c r="I534"/>
    </row>
    <row r="535" spans="1:9" x14ac:dyDescent="0.25">
      <c r="A535" s="29">
        <v>46010</v>
      </c>
      <c r="B535" s="47">
        <v>12</v>
      </c>
      <c r="C535" s="47">
        <v>5</v>
      </c>
      <c r="D535" s="47">
        <v>5</v>
      </c>
      <c r="E535" s="37">
        <v>27.480399999999999</v>
      </c>
      <c r="F535" s="47" t="str">
        <f>IF(AND(RTO__39[[#This Row],[Month]]&gt;4,RTO__39[[#This Row],[Month]]&lt;9,RTO__39[[#This Row],[Day of Week]]&lt;=5,RTO__39[[#This Row],[Hour]]&gt;=15,RTO__39[[#This Row],[Hour]]&lt;=18),"ON","OFF")</f>
        <v>OFF</v>
      </c>
      <c r="G535"/>
      <c r="H535"/>
      <c r="I535"/>
    </row>
    <row r="536" spans="1:9" x14ac:dyDescent="0.25">
      <c r="A536" s="29">
        <v>46010</v>
      </c>
      <c r="B536" s="47">
        <v>12</v>
      </c>
      <c r="C536" s="47">
        <v>5</v>
      </c>
      <c r="D536" s="47">
        <v>6</v>
      </c>
      <c r="E536" s="37">
        <v>29.386600000000001</v>
      </c>
      <c r="F536" s="47" t="str">
        <f>IF(AND(RTO__39[[#This Row],[Month]]&gt;4,RTO__39[[#This Row],[Month]]&lt;9,RTO__39[[#This Row],[Day of Week]]&lt;=5,RTO__39[[#This Row],[Hour]]&gt;=15,RTO__39[[#This Row],[Hour]]&lt;=18),"ON","OFF")</f>
        <v>OFF</v>
      </c>
      <c r="G536"/>
      <c r="H536"/>
      <c r="I536"/>
    </row>
    <row r="537" spans="1:9" x14ac:dyDescent="0.25">
      <c r="A537" s="29">
        <v>46010</v>
      </c>
      <c r="B537" s="47">
        <v>12</v>
      </c>
      <c r="C537" s="47">
        <v>5</v>
      </c>
      <c r="D537" s="47">
        <v>7</v>
      </c>
      <c r="E537" s="37">
        <v>30.5002</v>
      </c>
      <c r="F537" s="47" t="str">
        <f>IF(AND(RTO__39[[#This Row],[Month]]&gt;4,RTO__39[[#This Row],[Month]]&lt;9,RTO__39[[#This Row],[Day of Week]]&lt;=5,RTO__39[[#This Row],[Hour]]&gt;=15,RTO__39[[#This Row],[Hour]]&lt;=18),"ON","OFF")</f>
        <v>OFF</v>
      </c>
      <c r="G537"/>
      <c r="H537"/>
      <c r="I537"/>
    </row>
    <row r="538" spans="1:9" x14ac:dyDescent="0.25">
      <c r="A538" s="29">
        <v>46010</v>
      </c>
      <c r="B538" s="47">
        <v>12</v>
      </c>
      <c r="C538" s="47">
        <v>5</v>
      </c>
      <c r="D538" s="47">
        <v>8</v>
      </c>
      <c r="E538" s="37">
        <v>161.56659999999999</v>
      </c>
      <c r="F538" s="47" t="str">
        <f>IF(AND(RTO__39[[#This Row],[Month]]&gt;4,RTO__39[[#This Row],[Month]]&lt;9,RTO__39[[#This Row],[Day of Week]]&lt;=5,RTO__39[[#This Row],[Hour]]&gt;=15,RTO__39[[#This Row],[Hour]]&lt;=18),"ON","OFF")</f>
        <v>OFF</v>
      </c>
      <c r="G538"/>
      <c r="H538"/>
      <c r="I538"/>
    </row>
    <row r="539" spans="1:9" x14ac:dyDescent="0.25">
      <c r="A539" s="29">
        <v>46010</v>
      </c>
      <c r="B539" s="47">
        <v>12</v>
      </c>
      <c r="C539" s="47">
        <v>5</v>
      </c>
      <c r="D539" s="47">
        <v>9</v>
      </c>
      <c r="E539" s="37">
        <v>28.106300000000001</v>
      </c>
      <c r="F539" s="47" t="str">
        <f>IF(AND(RTO__39[[#This Row],[Month]]&gt;4,RTO__39[[#This Row],[Month]]&lt;9,RTO__39[[#This Row],[Day of Week]]&lt;=5,RTO__39[[#This Row],[Hour]]&gt;=15,RTO__39[[#This Row],[Hour]]&lt;=18),"ON","OFF")</f>
        <v>OFF</v>
      </c>
      <c r="G539"/>
      <c r="H539"/>
      <c r="I539"/>
    </row>
    <row r="540" spans="1:9" x14ac:dyDescent="0.25">
      <c r="A540" s="29">
        <v>46010</v>
      </c>
      <c r="B540" s="47">
        <v>12</v>
      </c>
      <c r="C540" s="47">
        <v>5</v>
      </c>
      <c r="D540" s="47">
        <v>10</v>
      </c>
      <c r="E540" s="37">
        <v>23.0731</v>
      </c>
      <c r="F540" s="47" t="str">
        <f>IF(AND(RTO__39[[#This Row],[Month]]&gt;4,RTO__39[[#This Row],[Month]]&lt;9,RTO__39[[#This Row],[Day of Week]]&lt;=5,RTO__39[[#This Row],[Hour]]&gt;=15,RTO__39[[#This Row],[Hour]]&lt;=18),"ON","OFF")</f>
        <v>OFF</v>
      </c>
      <c r="G540"/>
      <c r="H540"/>
      <c r="I540"/>
    </row>
    <row r="541" spans="1:9" x14ac:dyDescent="0.25">
      <c r="A541" s="29">
        <v>46010</v>
      </c>
      <c r="B541" s="47">
        <v>12</v>
      </c>
      <c r="C541" s="47">
        <v>5</v>
      </c>
      <c r="D541" s="47">
        <v>11</v>
      </c>
      <c r="E541" s="37">
        <v>17.057400000000001</v>
      </c>
      <c r="F541" s="47" t="str">
        <f>IF(AND(RTO__39[[#This Row],[Month]]&gt;4,RTO__39[[#This Row],[Month]]&lt;9,RTO__39[[#This Row],[Day of Week]]&lt;=5,RTO__39[[#This Row],[Hour]]&gt;=15,RTO__39[[#This Row],[Hour]]&lt;=18),"ON","OFF")</f>
        <v>OFF</v>
      </c>
      <c r="G541"/>
      <c r="H541"/>
      <c r="I541"/>
    </row>
    <row r="542" spans="1:9" x14ac:dyDescent="0.25">
      <c r="A542" s="29">
        <v>46010</v>
      </c>
      <c r="B542" s="47">
        <v>12</v>
      </c>
      <c r="C542" s="47">
        <v>5</v>
      </c>
      <c r="D542" s="47">
        <v>12</v>
      </c>
      <c r="E542" s="37">
        <v>24.040500000000002</v>
      </c>
      <c r="F542" s="47" t="str">
        <f>IF(AND(RTO__39[[#This Row],[Month]]&gt;4,RTO__39[[#This Row],[Month]]&lt;9,RTO__39[[#This Row],[Day of Week]]&lt;=5,RTO__39[[#This Row],[Hour]]&gt;=15,RTO__39[[#This Row],[Hour]]&lt;=18),"ON","OFF")</f>
        <v>OFF</v>
      </c>
      <c r="G542"/>
      <c r="H542"/>
      <c r="I542"/>
    </row>
    <row r="543" spans="1:9" x14ac:dyDescent="0.25">
      <c r="A543" s="29">
        <v>46010</v>
      </c>
      <c r="B543" s="47">
        <v>12</v>
      </c>
      <c r="C543" s="47">
        <v>5</v>
      </c>
      <c r="D543" s="47">
        <v>13</v>
      </c>
      <c r="E543" s="37">
        <v>19.940799999999999</v>
      </c>
      <c r="F543" s="47" t="str">
        <f>IF(AND(RTO__39[[#This Row],[Month]]&gt;4,RTO__39[[#This Row],[Month]]&lt;9,RTO__39[[#This Row],[Day of Week]]&lt;=5,RTO__39[[#This Row],[Hour]]&gt;=15,RTO__39[[#This Row],[Hour]]&lt;=18),"ON","OFF")</f>
        <v>OFF</v>
      </c>
      <c r="G543"/>
      <c r="H543"/>
      <c r="I543"/>
    </row>
    <row r="544" spans="1:9" x14ac:dyDescent="0.25">
      <c r="A544" s="29">
        <v>46010</v>
      </c>
      <c r="B544" s="47">
        <v>12</v>
      </c>
      <c r="C544" s="47">
        <v>5</v>
      </c>
      <c r="D544" s="47">
        <v>14</v>
      </c>
      <c r="E544" s="37">
        <v>19.9145</v>
      </c>
      <c r="F544" s="47" t="str">
        <f>IF(AND(RTO__39[[#This Row],[Month]]&gt;4,RTO__39[[#This Row],[Month]]&lt;9,RTO__39[[#This Row],[Day of Week]]&lt;=5,RTO__39[[#This Row],[Hour]]&gt;=15,RTO__39[[#This Row],[Hour]]&lt;=18),"ON","OFF")</f>
        <v>OFF</v>
      </c>
      <c r="G544"/>
      <c r="H544"/>
      <c r="I544"/>
    </row>
    <row r="545" spans="1:9" x14ac:dyDescent="0.25">
      <c r="A545" s="29">
        <v>46010</v>
      </c>
      <c r="B545" s="47">
        <v>12</v>
      </c>
      <c r="C545" s="47">
        <v>5</v>
      </c>
      <c r="D545" s="47">
        <v>15</v>
      </c>
      <c r="E545" s="37">
        <v>19.181999999999999</v>
      </c>
      <c r="F545" s="47" t="str">
        <f>IF(AND(RTO__39[[#This Row],[Month]]&gt;4,RTO__39[[#This Row],[Month]]&lt;9,RTO__39[[#This Row],[Day of Week]]&lt;=5,RTO__39[[#This Row],[Hour]]&gt;=15,RTO__39[[#This Row],[Hour]]&lt;=18),"ON","OFF")</f>
        <v>OFF</v>
      </c>
      <c r="G545"/>
      <c r="H545"/>
      <c r="I545"/>
    </row>
    <row r="546" spans="1:9" x14ac:dyDescent="0.25">
      <c r="A546" s="29">
        <v>46010</v>
      </c>
      <c r="B546" s="47">
        <v>12</v>
      </c>
      <c r="C546" s="47">
        <v>5</v>
      </c>
      <c r="D546" s="47">
        <v>16</v>
      </c>
      <c r="E546" s="37">
        <v>26.694900000000001</v>
      </c>
      <c r="F546" s="47" t="str">
        <f>IF(AND(RTO__39[[#This Row],[Month]]&gt;4,RTO__39[[#This Row],[Month]]&lt;9,RTO__39[[#This Row],[Day of Week]]&lt;=5,RTO__39[[#This Row],[Hour]]&gt;=15,RTO__39[[#This Row],[Hour]]&lt;=18),"ON","OFF")</f>
        <v>OFF</v>
      </c>
      <c r="G546"/>
      <c r="H546"/>
      <c r="I546"/>
    </row>
    <row r="547" spans="1:9" x14ac:dyDescent="0.25">
      <c r="A547" s="29">
        <v>46010</v>
      </c>
      <c r="B547" s="47">
        <v>12</v>
      </c>
      <c r="C547" s="47">
        <v>5</v>
      </c>
      <c r="D547" s="47">
        <v>17</v>
      </c>
      <c r="E547" s="37">
        <v>34.318600000000004</v>
      </c>
      <c r="F547" s="47" t="str">
        <f>IF(AND(RTO__39[[#This Row],[Month]]&gt;4,RTO__39[[#This Row],[Month]]&lt;9,RTO__39[[#This Row],[Day of Week]]&lt;=5,RTO__39[[#This Row],[Hour]]&gt;=15,RTO__39[[#This Row],[Hour]]&lt;=18),"ON","OFF")</f>
        <v>OFF</v>
      </c>
      <c r="G547"/>
      <c r="H547"/>
      <c r="I547"/>
    </row>
    <row r="548" spans="1:9" x14ac:dyDescent="0.25">
      <c r="A548" s="29">
        <v>46010</v>
      </c>
      <c r="B548" s="47">
        <v>12</v>
      </c>
      <c r="C548" s="47">
        <v>5</v>
      </c>
      <c r="D548" s="47">
        <v>18</v>
      </c>
      <c r="E548" s="37">
        <v>33.602600000000002</v>
      </c>
      <c r="F548" s="47" t="str">
        <f>IF(AND(RTO__39[[#This Row],[Month]]&gt;4,RTO__39[[#This Row],[Month]]&lt;9,RTO__39[[#This Row],[Day of Week]]&lt;=5,RTO__39[[#This Row],[Hour]]&gt;=15,RTO__39[[#This Row],[Hour]]&lt;=18),"ON","OFF")</f>
        <v>OFF</v>
      </c>
      <c r="G548"/>
      <c r="H548"/>
      <c r="I548"/>
    </row>
    <row r="549" spans="1:9" x14ac:dyDescent="0.25">
      <c r="A549" s="29">
        <v>46010</v>
      </c>
      <c r="B549" s="47">
        <v>12</v>
      </c>
      <c r="C549" s="47">
        <v>5</v>
      </c>
      <c r="D549" s="47">
        <v>19</v>
      </c>
      <c r="E549" s="37">
        <v>33.547499999999999</v>
      </c>
      <c r="F549" s="47" t="str">
        <f>IF(AND(RTO__39[[#This Row],[Month]]&gt;4,RTO__39[[#This Row],[Month]]&lt;9,RTO__39[[#This Row],[Day of Week]]&lt;=5,RTO__39[[#This Row],[Hour]]&gt;=15,RTO__39[[#This Row],[Hour]]&lt;=18),"ON","OFF")</f>
        <v>OFF</v>
      </c>
      <c r="G549"/>
      <c r="H549"/>
      <c r="I549"/>
    </row>
    <row r="550" spans="1:9" x14ac:dyDescent="0.25">
      <c r="A550" s="29">
        <v>46010</v>
      </c>
      <c r="B550" s="47">
        <v>12</v>
      </c>
      <c r="C550" s="47">
        <v>5</v>
      </c>
      <c r="D550" s="47">
        <v>20</v>
      </c>
      <c r="E550" s="37">
        <v>34.072400000000002</v>
      </c>
      <c r="F550" s="47" t="str">
        <f>IF(AND(RTO__39[[#This Row],[Month]]&gt;4,RTO__39[[#This Row],[Month]]&lt;9,RTO__39[[#This Row],[Day of Week]]&lt;=5,RTO__39[[#This Row],[Hour]]&gt;=15,RTO__39[[#This Row],[Hour]]&lt;=18),"ON","OFF")</f>
        <v>OFF</v>
      </c>
      <c r="G550"/>
      <c r="H550"/>
      <c r="I550"/>
    </row>
    <row r="551" spans="1:9" x14ac:dyDescent="0.25">
      <c r="A551" s="29">
        <v>46010</v>
      </c>
      <c r="B551" s="47">
        <v>12</v>
      </c>
      <c r="C551" s="47">
        <v>5</v>
      </c>
      <c r="D551" s="47">
        <v>21</v>
      </c>
      <c r="E551" s="37">
        <v>32.948500000000003</v>
      </c>
      <c r="F551" s="47" t="str">
        <f>IF(AND(RTO__39[[#This Row],[Month]]&gt;4,RTO__39[[#This Row],[Month]]&lt;9,RTO__39[[#This Row],[Day of Week]]&lt;=5,RTO__39[[#This Row],[Hour]]&gt;=15,RTO__39[[#This Row],[Hour]]&lt;=18),"ON","OFF")</f>
        <v>OFF</v>
      </c>
      <c r="G551"/>
      <c r="H551"/>
      <c r="I551"/>
    </row>
    <row r="552" spans="1:9" x14ac:dyDescent="0.25">
      <c r="A552" s="29">
        <v>46010</v>
      </c>
      <c r="B552" s="47">
        <v>12</v>
      </c>
      <c r="C552" s="47">
        <v>5</v>
      </c>
      <c r="D552" s="47">
        <v>22</v>
      </c>
      <c r="E552" s="37">
        <v>30.0473</v>
      </c>
      <c r="F552" s="47" t="str">
        <f>IF(AND(RTO__39[[#This Row],[Month]]&gt;4,RTO__39[[#This Row],[Month]]&lt;9,RTO__39[[#This Row],[Day of Week]]&lt;=5,RTO__39[[#This Row],[Hour]]&gt;=15,RTO__39[[#This Row],[Hour]]&lt;=18),"ON","OFF")</f>
        <v>OFF</v>
      </c>
      <c r="G552"/>
      <c r="H552"/>
      <c r="I552"/>
    </row>
    <row r="553" spans="1:9" x14ac:dyDescent="0.25">
      <c r="A553" s="29">
        <v>46010</v>
      </c>
      <c r="B553" s="47">
        <v>12</v>
      </c>
      <c r="C553" s="47">
        <v>5</v>
      </c>
      <c r="D553" s="47">
        <v>23</v>
      </c>
      <c r="E553" s="37">
        <v>29.881</v>
      </c>
      <c r="F553" s="47" t="str">
        <f>IF(AND(RTO__39[[#This Row],[Month]]&gt;4,RTO__39[[#This Row],[Month]]&lt;9,RTO__39[[#This Row],[Day of Week]]&lt;=5,RTO__39[[#This Row],[Hour]]&gt;=15,RTO__39[[#This Row],[Hour]]&lt;=18),"ON","OFF")</f>
        <v>OFF</v>
      </c>
      <c r="G553"/>
      <c r="H553"/>
      <c r="I553"/>
    </row>
    <row r="554" spans="1:9" x14ac:dyDescent="0.25">
      <c r="A554" s="29">
        <v>46010</v>
      </c>
      <c r="B554" s="47">
        <v>12</v>
      </c>
      <c r="C554" s="47">
        <v>5</v>
      </c>
      <c r="D554" s="47">
        <v>24</v>
      </c>
      <c r="E554" s="37">
        <v>27.5351</v>
      </c>
      <c r="F554" s="47" t="str">
        <f>IF(AND(RTO__39[[#This Row],[Month]]&gt;4,RTO__39[[#This Row],[Month]]&lt;9,RTO__39[[#This Row],[Day of Week]]&lt;=5,RTO__39[[#This Row],[Hour]]&gt;=15,RTO__39[[#This Row],[Hour]]&lt;=18),"ON","OFF")</f>
        <v>OFF</v>
      </c>
      <c r="G554"/>
      <c r="H554"/>
      <c r="I554"/>
    </row>
    <row r="555" spans="1:9" x14ac:dyDescent="0.25">
      <c r="A555" s="29">
        <v>46011</v>
      </c>
      <c r="B555" s="47">
        <v>12</v>
      </c>
      <c r="C555" s="47">
        <v>6</v>
      </c>
      <c r="D555" s="47">
        <v>1</v>
      </c>
      <c r="E555" s="37">
        <v>27.795000000000002</v>
      </c>
      <c r="F555" s="47" t="str">
        <f>IF(AND(RTO__39[[#This Row],[Month]]&gt;4,RTO__39[[#This Row],[Month]]&lt;9,RTO__39[[#This Row],[Day of Week]]&lt;=5,RTO__39[[#This Row],[Hour]]&gt;=15,RTO__39[[#This Row],[Hour]]&lt;=18),"ON","OFF")</f>
        <v>OFF</v>
      </c>
      <c r="G555"/>
      <c r="H555"/>
      <c r="I555"/>
    </row>
    <row r="556" spans="1:9" x14ac:dyDescent="0.25">
      <c r="A556" s="29">
        <v>46011</v>
      </c>
      <c r="B556" s="47">
        <v>12</v>
      </c>
      <c r="C556" s="47">
        <v>6</v>
      </c>
      <c r="D556" s="47">
        <v>2</v>
      </c>
      <c r="E556" s="37">
        <v>25.146599999999999</v>
      </c>
      <c r="F556" s="47" t="str">
        <f>IF(AND(RTO__39[[#This Row],[Month]]&gt;4,RTO__39[[#This Row],[Month]]&lt;9,RTO__39[[#This Row],[Day of Week]]&lt;=5,RTO__39[[#This Row],[Hour]]&gt;=15,RTO__39[[#This Row],[Hour]]&lt;=18),"ON","OFF")</f>
        <v>OFF</v>
      </c>
      <c r="G556"/>
      <c r="H556"/>
      <c r="I556"/>
    </row>
    <row r="557" spans="1:9" x14ac:dyDescent="0.25">
      <c r="A557" s="29">
        <v>46011</v>
      </c>
      <c r="B557" s="47">
        <v>12</v>
      </c>
      <c r="C557" s="47">
        <v>6</v>
      </c>
      <c r="D557" s="47">
        <v>3</v>
      </c>
      <c r="E557" s="37">
        <v>25.578700000000001</v>
      </c>
      <c r="F557" s="47" t="str">
        <f>IF(AND(RTO__39[[#This Row],[Month]]&gt;4,RTO__39[[#This Row],[Month]]&lt;9,RTO__39[[#This Row],[Day of Week]]&lt;=5,RTO__39[[#This Row],[Hour]]&gt;=15,RTO__39[[#This Row],[Hour]]&lt;=18),"ON","OFF")</f>
        <v>OFF</v>
      </c>
      <c r="G557"/>
      <c r="H557"/>
      <c r="I557"/>
    </row>
    <row r="558" spans="1:9" x14ac:dyDescent="0.25">
      <c r="A558" s="29">
        <v>46011</v>
      </c>
      <c r="B558" s="47">
        <v>12</v>
      </c>
      <c r="C558" s="47">
        <v>6</v>
      </c>
      <c r="D558" s="47">
        <v>4</v>
      </c>
      <c r="E558" s="37">
        <v>26.24</v>
      </c>
      <c r="F558" s="47" t="str">
        <f>IF(AND(RTO__39[[#This Row],[Month]]&gt;4,RTO__39[[#This Row],[Month]]&lt;9,RTO__39[[#This Row],[Day of Week]]&lt;=5,RTO__39[[#This Row],[Hour]]&gt;=15,RTO__39[[#This Row],[Hour]]&lt;=18),"ON","OFF")</f>
        <v>OFF</v>
      </c>
      <c r="G558"/>
      <c r="H558"/>
      <c r="I558"/>
    </row>
    <row r="559" spans="1:9" x14ac:dyDescent="0.25">
      <c r="A559" s="29">
        <v>46011</v>
      </c>
      <c r="B559" s="47">
        <v>12</v>
      </c>
      <c r="C559" s="47">
        <v>6</v>
      </c>
      <c r="D559" s="47">
        <v>5</v>
      </c>
      <c r="E559" s="37">
        <v>25.2209</v>
      </c>
      <c r="F559" s="47" t="str">
        <f>IF(AND(RTO__39[[#This Row],[Month]]&gt;4,RTO__39[[#This Row],[Month]]&lt;9,RTO__39[[#This Row],[Day of Week]]&lt;=5,RTO__39[[#This Row],[Hour]]&gt;=15,RTO__39[[#This Row],[Hour]]&lt;=18),"ON","OFF")</f>
        <v>OFF</v>
      </c>
      <c r="G559"/>
      <c r="H559"/>
      <c r="I559"/>
    </row>
    <row r="560" spans="1:9" x14ac:dyDescent="0.25">
      <c r="A560" s="29">
        <v>46011</v>
      </c>
      <c r="B560" s="47">
        <v>12</v>
      </c>
      <c r="C560" s="47">
        <v>6</v>
      </c>
      <c r="D560" s="47">
        <v>6</v>
      </c>
      <c r="E560" s="37">
        <v>26.956199999999999</v>
      </c>
      <c r="F560" s="47" t="str">
        <f>IF(AND(RTO__39[[#This Row],[Month]]&gt;4,RTO__39[[#This Row],[Month]]&lt;9,RTO__39[[#This Row],[Day of Week]]&lt;=5,RTO__39[[#This Row],[Hour]]&gt;=15,RTO__39[[#This Row],[Hour]]&lt;=18),"ON","OFF")</f>
        <v>OFF</v>
      </c>
      <c r="G560"/>
      <c r="H560"/>
      <c r="I560"/>
    </row>
    <row r="561" spans="1:9" x14ac:dyDescent="0.25">
      <c r="A561" s="29">
        <v>46011</v>
      </c>
      <c r="B561" s="47">
        <v>12</v>
      </c>
      <c r="C561" s="47">
        <v>6</v>
      </c>
      <c r="D561" s="47">
        <v>7</v>
      </c>
      <c r="E561" s="37">
        <v>16.873699999999999</v>
      </c>
      <c r="F561" s="47" t="str">
        <f>IF(AND(RTO__39[[#This Row],[Month]]&gt;4,RTO__39[[#This Row],[Month]]&lt;9,RTO__39[[#This Row],[Day of Week]]&lt;=5,RTO__39[[#This Row],[Hour]]&gt;=15,RTO__39[[#This Row],[Hour]]&lt;=18),"ON","OFF")</f>
        <v>OFF</v>
      </c>
      <c r="G561"/>
      <c r="H561"/>
      <c r="I561"/>
    </row>
    <row r="562" spans="1:9" x14ac:dyDescent="0.25">
      <c r="A562" s="29">
        <v>46011</v>
      </c>
      <c r="B562" s="47">
        <v>12</v>
      </c>
      <c r="C562" s="47">
        <v>6</v>
      </c>
      <c r="D562" s="47">
        <v>8</v>
      </c>
      <c r="E562" s="37">
        <v>22.578099999999999</v>
      </c>
      <c r="F562" s="47" t="str">
        <f>IF(AND(RTO__39[[#This Row],[Month]]&gt;4,RTO__39[[#This Row],[Month]]&lt;9,RTO__39[[#This Row],[Day of Week]]&lt;=5,RTO__39[[#This Row],[Hour]]&gt;=15,RTO__39[[#This Row],[Hour]]&lt;=18),"ON","OFF")</f>
        <v>OFF</v>
      </c>
      <c r="G562"/>
      <c r="H562"/>
      <c r="I562"/>
    </row>
    <row r="563" spans="1:9" x14ac:dyDescent="0.25">
      <c r="A563" s="29">
        <v>46011</v>
      </c>
      <c r="B563" s="47">
        <v>12</v>
      </c>
      <c r="C563" s="47">
        <v>6</v>
      </c>
      <c r="D563" s="47">
        <v>9</v>
      </c>
      <c r="E563" s="37">
        <v>16.328299999999999</v>
      </c>
      <c r="F563" s="47" t="str">
        <f>IF(AND(RTO__39[[#This Row],[Month]]&gt;4,RTO__39[[#This Row],[Month]]&lt;9,RTO__39[[#This Row],[Day of Week]]&lt;=5,RTO__39[[#This Row],[Hour]]&gt;=15,RTO__39[[#This Row],[Hour]]&lt;=18),"ON","OFF")</f>
        <v>OFF</v>
      </c>
      <c r="G563"/>
      <c r="H563"/>
      <c r="I563"/>
    </row>
    <row r="564" spans="1:9" x14ac:dyDescent="0.25">
      <c r="A564" s="29">
        <v>46011</v>
      </c>
      <c r="B564" s="47">
        <v>12</v>
      </c>
      <c r="C564" s="47">
        <v>6</v>
      </c>
      <c r="D564" s="47">
        <v>10</v>
      </c>
      <c r="E564" s="37">
        <v>21.3428</v>
      </c>
      <c r="F564" s="47" t="str">
        <f>IF(AND(RTO__39[[#This Row],[Month]]&gt;4,RTO__39[[#This Row],[Month]]&lt;9,RTO__39[[#This Row],[Day of Week]]&lt;=5,RTO__39[[#This Row],[Hour]]&gt;=15,RTO__39[[#This Row],[Hour]]&lt;=18),"ON","OFF")</f>
        <v>OFF</v>
      </c>
      <c r="G564"/>
      <c r="H564"/>
      <c r="I564"/>
    </row>
    <row r="565" spans="1:9" x14ac:dyDescent="0.25">
      <c r="A565" s="29">
        <v>46011</v>
      </c>
      <c r="B565" s="47">
        <v>12</v>
      </c>
      <c r="C565" s="47">
        <v>6</v>
      </c>
      <c r="D565" s="47">
        <v>11</v>
      </c>
      <c r="E565" s="37">
        <v>18.140799999999999</v>
      </c>
      <c r="F565" s="47" t="str">
        <f>IF(AND(RTO__39[[#This Row],[Month]]&gt;4,RTO__39[[#This Row],[Month]]&lt;9,RTO__39[[#This Row],[Day of Week]]&lt;=5,RTO__39[[#This Row],[Hour]]&gt;=15,RTO__39[[#This Row],[Hour]]&lt;=18),"ON","OFF")</f>
        <v>OFF</v>
      </c>
      <c r="G565"/>
      <c r="H565"/>
      <c r="I565"/>
    </row>
    <row r="566" spans="1:9" x14ac:dyDescent="0.25">
      <c r="A566" s="29">
        <v>46011</v>
      </c>
      <c r="B566" s="47">
        <v>12</v>
      </c>
      <c r="C566" s="47">
        <v>6</v>
      </c>
      <c r="D566" s="47">
        <v>12</v>
      </c>
      <c r="E566" s="37">
        <v>16.595500000000001</v>
      </c>
      <c r="F566" s="47" t="str">
        <f>IF(AND(RTO__39[[#This Row],[Month]]&gt;4,RTO__39[[#This Row],[Month]]&lt;9,RTO__39[[#This Row],[Day of Week]]&lt;=5,RTO__39[[#This Row],[Hour]]&gt;=15,RTO__39[[#This Row],[Hour]]&lt;=18),"ON","OFF")</f>
        <v>OFF</v>
      </c>
      <c r="G566"/>
      <c r="H566"/>
      <c r="I566"/>
    </row>
    <row r="567" spans="1:9" x14ac:dyDescent="0.25">
      <c r="A567" s="29">
        <v>46011</v>
      </c>
      <c r="B567" s="47">
        <v>12</v>
      </c>
      <c r="C567" s="47">
        <v>6</v>
      </c>
      <c r="D567" s="47">
        <v>13</v>
      </c>
      <c r="E567" s="37">
        <v>14.851000000000001</v>
      </c>
      <c r="F567" s="47" t="str">
        <f>IF(AND(RTO__39[[#This Row],[Month]]&gt;4,RTO__39[[#This Row],[Month]]&lt;9,RTO__39[[#This Row],[Day of Week]]&lt;=5,RTO__39[[#This Row],[Hour]]&gt;=15,RTO__39[[#This Row],[Hour]]&lt;=18),"ON","OFF")</f>
        <v>OFF</v>
      </c>
      <c r="G567"/>
      <c r="H567"/>
      <c r="I567"/>
    </row>
    <row r="568" spans="1:9" x14ac:dyDescent="0.25">
      <c r="A568" s="29">
        <v>46011</v>
      </c>
      <c r="B568" s="47">
        <v>12</v>
      </c>
      <c r="C568" s="47">
        <v>6</v>
      </c>
      <c r="D568" s="47">
        <v>14</v>
      </c>
      <c r="E568" s="37">
        <v>10.339499999999999</v>
      </c>
      <c r="F568" s="47" t="str">
        <f>IF(AND(RTO__39[[#This Row],[Month]]&gt;4,RTO__39[[#This Row],[Month]]&lt;9,RTO__39[[#This Row],[Day of Week]]&lt;=5,RTO__39[[#This Row],[Hour]]&gt;=15,RTO__39[[#This Row],[Hour]]&lt;=18),"ON","OFF")</f>
        <v>OFF</v>
      </c>
      <c r="G568"/>
      <c r="H568"/>
      <c r="I568"/>
    </row>
    <row r="569" spans="1:9" x14ac:dyDescent="0.25">
      <c r="A569" s="29">
        <v>46011</v>
      </c>
      <c r="B569" s="47">
        <v>12</v>
      </c>
      <c r="C569" s="47">
        <v>6</v>
      </c>
      <c r="D569" s="47">
        <v>15</v>
      </c>
      <c r="E569" s="37">
        <v>-14.590299999999999</v>
      </c>
      <c r="F569" s="47" t="str">
        <f>IF(AND(RTO__39[[#This Row],[Month]]&gt;4,RTO__39[[#This Row],[Month]]&lt;9,RTO__39[[#This Row],[Day of Week]]&lt;=5,RTO__39[[#This Row],[Hour]]&gt;=15,RTO__39[[#This Row],[Hour]]&lt;=18),"ON","OFF")</f>
        <v>OFF</v>
      </c>
      <c r="G569"/>
      <c r="H569"/>
      <c r="I569"/>
    </row>
    <row r="570" spans="1:9" x14ac:dyDescent="0.25">
      <c r="A570" s="29">
        <v>46011</v>
      </c>
      <c r="B570" s="47">
        <v>12</v>
      </c>
      <c r="C570" s="47">
        <v>6</v>
      </c>
      <c r="D570" s="47">
        <v>16</v>
      </c>
      <c r="E570" s="37">
        <v>21.424900000000001</v>
      </c>
      <c r="F570" s="47" t="str">
        <f>IF(AND(RTO__39[[#This Row],[Month]]&gt;4,RTO__39[[#This Row],[Month]]&lt;9,RTO__39[[#This Row],[Day of Week]]&lt;=5,RTO__39[[#This Row],[Hour]]&gt;=15,RTO__39[[#This Row],[Hour]]&lt;=18),"ON","OFF")</f>
        <v>OFF</v>
      </c>
      <c r="G570"/>
      <c r="H570"/>
      <c r="I570"/>
    </row>
    <row r="571" spans="1:9" x14ac:dyDescent="0.25">
      <c r="A571" s="29">
        <v>46011</v>
      </c>
      <c r="B571" s="47">
        <v>12</v>
      </c>
      <c r="C571" s="47">
        <v>6</v>
      </c>
      <c r="D571" s="47">
        <v>17</v>
      </c>
      <c r="E571" s="37">
        <v>31.989699999999999</v>
      </c>
      <c r="F571" s="47" t="str">
        <f>IF(AND(RTO__39[[#This Row],[Month]]&gt;4,RTO__39[[#This Row],[Month]]&lt;9,RTO__39[[#This Row],[Day of Week]]&lt;=5,RTO__39[[#This Row],[Hour]]&gt;=15,RTO__39[[#This Row],[Hour]]&lt;=18),"ON","OFF")</f>
        <v>OFF</v>
      </c>
      <c r="G571"/>
      <c r="H571"/>
      <c r="I571"/>
    </row>
    <row r="572" spans="1:9" x14ac:dyDescent="0.25">
      <c r="A572" s="29">
        <v>46011</v>
      </c>
      <c r="B572" s="47">
        <v>12</v>
      </c>
      <c r="C572" s="47">
        <v>6</v>
      </c>
      <c r="D572" s="47">
        <v>18</v>
      </c>
      <c r="E572" s="37">
        <v>29.636399999999998</v>
      </c>
      <c r="F572" s="47" t="str">
        <f>IF(AND(RTO__39[[#This Row],[Month]]&gt;4,RTO__39[[#This Row],[Month]]&lt;9,RTO__39[[#This Row],[Day of Week]]&lt;=5,RTO__39[[#This Row],[Hour]]&gt;=15,RTO__39[[#This Row],[Hour]]&lt;=18),"ON","OFF")</f>
        <v>OFF</v>
      </c>
      <c r="G572"/>
      <c r="H572"/>
      <c r="I572"/>
    </row>
    <row r="573" spans="1:9" x14ac:dyDescent="0.25">
      <c r="A573" s="29">
        <v>46011</v>
      </c>
      <c r="B573" s="47">
        <v>12</v>
      </c>
      <c r="C573" s="47">
        <v>6</v>
      </c>
      <c r="D573" s="47">
        <v>19</v>
      </c>
      <c r="E573" s="37">
        <v>28.253499999999999</v>
      </c>
      <c r="F573" s="47" t="str">
        <f>IF(AND(RTO__39[[#This Row],[Month]]&gt;4,RTO__39[[#This Row],[Month]]&lt;9,RTO__39[[#This Row],[Day of Week]]&lt;=5,RTO__39[[#This Row],[Hour]]&gt;=15,RTO__39[[#This Row],[Hour]]&lt;=18),"ON","OFF")</f>
        <v>OFF</v>
      </c>
      <c r="G573"/>
      <c r="H573"/>
      <c r="I573"/>
    </row>
    <row r="574" spans="1:9" x14ac:dyDescent="0.25">
      <c r="A574" s="29">
        <v>46011</v>
      </c>
      <c r="B574" s="47">
        <v>12</v>
      </c>
      <c r="C574" s="47">
        <v>6</v>
      </c>
      <c r="D574" s="47">
        <v>20</v>
      </c>
      <c r="E574" s="37">
        <v>28.088699999999999</v>
      </c>
      <c r="F574" s="47" t="str">
        <f>IF(AND(RTO__39[[#This Row],[Month]]&gt;4,RTO__39[[#This Row],[Month]]&lt;9,RTO__39[[#This Row],[Day of Week]]&lt;=5,RTO__39[[#This Row],[Hour]]&gt;=15,RTO__39[[#This Row],[Hour]]&lt;=18),"ON","OFF")</f>
        <v>OFF</v>
      </c>
      <c r="G574"/>
      <c r="H574"/>
      <c r="I574"/>
    </row>
    <row r="575" spans="1:9" x14ac:dyDescent="0.25">
      <c r="A575" s="29">
        <v>46011</v>
      </c>
      <c r="B575" s="47">
        <v>12</v>
      </c>
      <c r="C575" s="47">
        <v>6</v>
      </c>
      <c r="D575" s="47">
        <v>21</v>
      </c>
      <c r="E575" s="37">
        <v>29.705400000000001</v>
      </c>
      <c r="F575" s="47" t="str">
        <f>IF(AND(RTO__39[[#This Row],[Month]]&gt;4,RTO__39[[#This Row],[Month]]&lt;9,RTO__39[[#This Row],[Day of Week]]&lt;=5,RTO__39[[#This Row],[Hour]]&gt;=15,RTO__39[[#This Row],[Hour]]&lt;=18),"ON","OFF")</f>
        <v>OFF</v>
      </c>
      <c r="G575"/>
      <c r="H575"/>
      <c r="I575"/>
    </row>
    <row r="576" spans="1:9" x14ac:dyDescent="0.25">
      <c r="A576" s="29">
        <v>46011</v>
      </c>
      <c r="B576" s="47">
        <v>12</v>
      </c>
      <c r="C576" s="47">
        <v>6</v>
      </c>
      <c r="D576" s="47">
        <v>22</v>
      </c>
      <c r="E576" s="37">
        <v>27.8674</v>
      </c>
      <c r="F576" s="47" t="str">
        <f>IF(AND(RTO__39[[#This Row],[Month]]&gt;4,RTO__39[[#This Row],[Month]]&lt;9,RTO__39[[#This Row],[Day of Week]]&lt;=5,RTO__39[[#This Row],[Hour]]&gt;=15,RTO__39[[#This Row],[Hour]]&lt;=18),"ON","OFF")</f>
        <v>OFF</v>
      </c>
      <c r="G576"/>
      <c r="H576"/>
      <c r="I576"/>
    </row>
    <row r="577" spans="1:9" x14ac:dyDescent="0.25">
      <c r="A577" s="29">
        <v>46011</v>
      </c>
      <c r="B577" s="47">
        <v>12</v>
      </c>
      <c r="C577" s="47">
        <v>6</v>
      </c>
      <c r="D577" s="47">
        <v>23</v>
      </c>
      <c r="E577" s="37">
        <v>25.746500000000001</v>
      </c>
      <c r="F577" s="47" t="str">
        <f>IF(AND(RTO__39[[#This Row],[Month]]&gt;4,RTO__39[[#This Row],[Month]]&lt;9,RTO__39[[#This Row],[Day of Week]]&lt;=5,RTO__39[[#This Row],[Hour]]&gt;=15,RTO__39[[#This Row],[Hour]]&lt;=18),"ON","OFF")</f>
        <v>OFF</v>
      </c>
      <c r="G577"/>
      <c r="H577"/>
      <c r="I577"/>
    </row>
    <row r="578" spans="1:9" x14ac:dyDescent="0.25">
      <c r="A578" s="29">
        <v>46011</v>
      </c>
      <c r="B578" s="47">
        <v>12</v>
      </c>
      <c r="C578" s="47">
        <v>6</v>
      </c>
      <c r="D578" s="47">
        <v>24</v>
      </c>
      <c r="E578" s="37">
        <v>24.336600000000001</v>
      </c>
      <c r="F578" s="47" t="str">
        <f>IF(AND(RTO__39[[#This Row],[Month]]&gt;4,RTO__39[[#This Row],[Month]]&lt;9,RTO__39[[#This Row],[Day of Week]]&lt;=5,RTO__39[[#This Row],[Hour]]&gt;=15,RTO__39[[#This Row],[Hour]]&lt;=18),"ON","OFF")</f>
        <v>OFF</v>
      </c>
      <c r="G578"/>
      <c r="H578"/>
      <c r="I578"/>
    </row>
    <row r="579" spans="1:9" x14ac:dyDescent="0.25">
      <c r="A579" s="29">
        <v>46012</v>
      </c>
      <c r="B579" s="47">
        <v>12</v>
      </c>
      <c r="C579" s="47">
        <v>7</v>
      </c>
      <c r="D579" s="47">
        <v>1</v>
      </c>
      <c r="E579" s="37">
        <v>24.766100000000002</v>
      </c>
      <c r="F579" s="47" t="str">
        <f>IF(AND(RTO__39[[#This Row],[Month]]&gt;4,RTO__39[[#This Row],[Month]]&lt;9,RTO__39[[#This Row],[Day of Week]]&lt;=5,RTO__39[[#This Row],[Hour]]&gt;=15,RTO__39[[#This Row],[Hour]]&lt;=18),"ON","OFF")</f>
        <v>OFF</v>
      </c>
      <c r="G579"/>
      <c r="H579"/>
      <c r="I579"/>
    </row>
    <row r="580" spans="1:9" x14ac:dyDescent="0.25">
      <c r="A580" s="29">
        <v>46012</v>
      </c>
      <c r="B580" s="47">
        <v>12</v>
      </c>
      <c r="C580" s="47">
        <v>7</v>
      </c>
      <c r="D580" s="47">
        <v>2</v>
      </c>
      <c r="E580" s="37">
        <v>25.036799999999999</v>
      </c>
      <c r="F580" s="47" t="str">
        <f>IF(AND(RTO__39[[#This Row],[Month]]&gt;4,RTO__39[[#This Row],[Month]]&lt;9,RTO__39[[#This Row],[Day of Week]]&lt;=5,RTO__39[[#This Row],[Hour]]&gt;=15,RTO__39[[#This Row],[Hour]]&lt;=18),"ON","OFF")</f>
        <v>OFF</v>
      </c>
      <c r="G580"/>
      <c r="H580"/>
      <c r="I580"/>
    </row>
    <row r="581" spans="1:9" x14ac:dyDescent="0.25">
      <c r="A581" s="29">
        <v>46012</v>
      </c>
      <c r="B581" s="47">
        <v>12</v>
      </c>
      <c r="C581" s="47">
        <v>7</v>
      </c>
      <c r="D581" s="47">
        <v>3</v>
      </c>
      <c r="E581" s="37">
        <v>22.635400000000001</v>
      </c>
      <c r="F581" s="47" t="str">
        <f>IF(AND(RTO__39[[#This Row],[Month]]&gt;4,RTO__39[[#This Row],[Month]]&lt;9,RTO__39[[#This Row],[Day of Week]]&lt;=5,RTO__39[[#This Row],[Hour]]&gt;=15,RTO__39[[#This Row],[Hour]]&lt;=18),"ON","OFF")</f>
        <v>OFF</v>
      </c>
      <c r="G581"/>
      <c r="H581"/>
      <c r="I581"/>
    </row>
    <row r="582" spans="1:9" x14ac:dyDescent="0.25">
      <c r="A582" s="29">
        <v>46012</v>
      </c>
      <c r="B582" s="47">
        <v>12</v>
      </c>
      <c r="C582" s="47">
        <v>7</v>
      </c>
      <c r="D582" s="47">
        <v>4</v>
      </c>
      <c r="E582" s="37">
        <v>22.418099999999999</v>
      </c>
      <c r="F582" s="47" t="str">
        <f>IF(AND(RTO__39[[#This Row],[Month]]&gt;4,RTO__39[[#This Row],[Month]]&lt;9,RTO__39[[#This Row],[Day of Week]]&lt;=5,RTO__39[[#This Row],[Hour]]&gt;=15,RTO__39[[#This Row],[Hour]]&lt;=18),"ON","OFF")</f>
        <v>OFF</v>
      </c>
      <c r="G582"/>
      <c r="H582"/>
      <c r="I582"/>
    </row>
    <row r="583" spans="1:9" x14ac:dyDescent="0.25">
      <c r="A583" s="29">
        <v>46012</v>
      </c>
      <c r="B583" s="47">
        <v>12</v>
      </c>
      <c r="C583" s="47">
        <v>7</v>
      </c>
      <c r="D583" s="47">
        <v>5</v>
      </c>
      <c r="E583" s="37">
        <v>22.170100000000001</v>
      </c>
      <c r="F583" s="47" t="str">
        <f>IF(AND(RTO__39[[#This Row],[Month]]&gt;4,RTO__39[[#This Row],[Month]]&lt;9,RTO__39[[#This Row],[Day of Week]]&lt;=5,RTO__39[[#This Row],[Hour]]&gt;=15,RTO__39[[#This Row],[Hour]]&lt;=18),"ON","OFF")</f>
        <v>OFF</v>
      </c>
      <c r="G583"/>
      <c r="H583"/>
      <c r="I583"/>
    </row>
    <row r="584" spans="1:9" x14ac:dyDescent="0.25">
      <c r="A584" s="29">
        <v>46012</v>
      </c>
      <c r="B584" s="47">
        <v>12</v>
      </c>
      <c r="C584" s="47">
        <v>7</v>
      </c>
      <c r="D584" s="47">
        <v>6</v>
      </c>
      <c r="E584" s="37">
        <v>23.839099999999998</v>
      </c>
      <c r="F584" s="47" t="str">
        <f>IF(AND(RTO__39[[#This Row],[Month]]&gt;4,RTO__39[[#This Row],[Month]]&lt;9,RTO__39[[#This Row],[Day of Week]]&lt;=5,RTO__39[[#This Row],[Hour]]&gt;=15,RTO__39[[#This Row],[Hour]]&lt;=18),"ON","OFF")</f>
        <v>OFF</v>
      </c>
      <c r="G584"/>
      <c r="H584"/>
      <c r="I584"/>
    </row>
    <row r="585" spans="1:9" x14ac:dyDescent="0.25">
      <c r="A585" s="29">
        <v>46012</v>
      </c>
      <c r="B585" s="47">
        <v>12</v>
      </c>
      <c r="C585" s="47">
        <v>7</v>
      </c>
      <c r="D585" s="47">
        <v>7</v>
      </c>
      <c r="E585" s="37">
        <v>34.186599999999999</v>
      </c>
      <c r="F585" s="47" t="str">
        <f>IF(AND(RTO__39[[#This Row],[Month]]&gt;4,RTO__39[[#This Row],[Month]]&lt;9,RTO__39[[#This Row],[Day of Week]]&lt;=5,RTO__39[[#This Row],[Hour]]&gt;=15,RTO__39[[#This Row],[Hour]]&lt;=18),"ON","OFF")</f>
        <v>OFF</v>
      </c>
      <c r="G585"/>
      <c r="H585"/>
      <c r="I585"/>
    </row>
    <row r="586" spans="1:9" x14ac:dyDescent="0.25">
      <c r="A586" s="29">
        <v>46012</v>
      </c>
      <c r="B586" s="47">
        <v>12</v>
      </c>
      <c r="C586" s="47">
        <v>7</v>
      </c>
      <c r="D586" s="47">
        <v>8</v>
      </c>
      <c r="E586" s="37">
        <v>25.745200000000001</v>
      </c>
      <c r="F586" s="47" t="str">
        <f>IF(AND(RTO__39[[#This Row],[Month]]&gt;4,RTO__39[[#This Row],[Month]]&lt;9,RTO__39[[#This Row],[Day of Week]]&lt;=5,RTO__39[[#This Row],[Hour]]&gt;=15,RTO__39[[#This Row],[Hour]]&lt;=18),"ON","OFF")</f>
        <v>OFF</v>
      </c>
      <c r="G586"/>
      <c r="H586"/>
      <c r="I586"/>
    </row>
    <row r="587" spans="1:9" x14ac:dyDescent="0.25">
      <c r="A587" s="29">
        <v>46012</v>
      </c>
      <c r="B587" s="47">
        <v>12</v>
      </c>
      <c r="C587" s="47">
        <v>7</v>
      </c>
      <c r="D587" s="47">
        <v>9</v>
      </c>
      <c r="E587" s="37">
        <v>21.490400000000001</v>
      </c>
      <c r="F587" s="47" t="str">
        <f>IF(AND(RTO__39[[#This Row],[Month]]&gt;4,RTO__39[[#This Row],[Month]]&lt;9,RTO__39[[#This Row],[Day of Week]]&lt;=5,RTO__39[[#This Row],[Hour]]&gt;=15,RTO__39[[#This Row],[Hour]]&lt;=18),"ON","OFF")</f>
        <v>OFF</v>
      </c>
      <c r="G587"/>
      <c r="H587"/>
      <c r="I587"/>
    </row>
    <row r="588" spans="1:9" x14ac:dyDescent="0.25">
      <c r="A588" s="29">
        <v>46012</v>
      </c>
      <c r="B588" s="47">
        <v>12</v>
      </c>
      <c r="C588" s="47">
        <v>7</v>
      </c>
      <c r="D588" s="47">
        <v>10</v>
      </c>
      <c r="E588" s="37">
        <v>20.182200000000002</v>
      </c>
      <c r="F588" s="47" t="str">
        <f>IF(AND(RTO__39[[#This Row],[Month]]&gt;4,RTO__39[[#This Row],[Month]]&lt;9,RTO__39[[#This Row],[Day of Week]]&lt;=5,RTO__39[[#This Row],[Hour]]&gt;=15,RTO__39[[#This Row],[Hour]]&lt;=18),"ON","OFF")</f>
        <v>OFF</v>
      </c>
      <c r="G588"/>
      <c r="H588"/>
      <c r="I588"/>
    </row>
    <row r="589" spans="1:9" x14ac:dyDescent="0.25">
      <c r="A589" s="29">
        <v>46012</v>
      </c>
      <c r="B589" s="47">
        <v>12</v>
      </c>
      <c r="C589" s="47">
        <v>7</v>
      </c>
      <c r="D589" s="47">
        <v>11</v>
      </c>
      <c r="E589" s="37">
        <v>18.7211</v>
      </c>
      <c r="F589" s="47" t="str">
        <f>IF(AND(RTO__39[[#This Row],[Month]]&gt;4,RTO__39[[#This Row],[Month]]&lt;9,RTO__39[[#This Row],[Day of Week]]&lt;=5,RTO__39[[#This Row],[Hour]]&gt;=15,RTO__39[[#This Row],[Hour]]&lt;=18),"ON","OFF")</f>
        <v>OFF</v>
      </c>
      <c r="G589"/>
      <c r="H589"/>
      <c r="I589"/>
    </row>
    <row r="590" spans="1:9" x14ac:dyDescent="0.25">
      <c r="A590" s="29">
        <v>46012</v>
      </c>
      <c r="B590" s="47">
        <v>12</v>
      </c>
      <c r="C590" s="47">
        <v>7</v>
      </c>
      <c r="D590" s="47">
        <v>12</v>
      </c>
      <c r="E590" s="37">
        <v>15.345000000000001</v>
      </c>
      <c r="F590" s="47" t="str">
        <f>IF(AND(RTO__39[[#This Row],[Month]]&gt;4,RTO__39[[#This Row],[Month]]&lt;9,RTO__39[[#This Row],[Day of Week]]&lt;=5,RTO__39[[#This Row],[Hour]]&gt;=15,RTO__39[[#This Row],[Hour]]&lt;=18),"ON","OFF")</f>
        <v>OFF</v>
      </c>
      <c r="G590"/>
      <c r="H590"/>
      <c r="I590"/>
    </row>
    <row r="591" spans="1:9" x14ac:dyDescent="0.25">
      <c r="A591" s="29">
        <v>46012</v>
      </c>
      <c r="B591" s="47">
        <v>12</v>
      </c>
      <c r="C591" s="47">
        <v>7</v>
      </c>
      <c r="D591" s="47">
        <v>13</v>
      </c>
      <c r="E591" s="37">
        <v>14.363200000000001</v>
      </c>
      <c r="F591" s="47" t="str">
        <f>IF(AND(RTO__39[[#This Row],[Month]]&gt;4,RTO__39[[#This Row],[Month]]&lt;9,RTO__39[[#This Row],[Day of Week]]&lt;=5,RTO__39[[#This Row],[Hour]]&gt;=15,RTO__39[[#This Row],[Hour]]&lt;=18),"ON","OFF")</f>
        <v>OFF</v>
      </c>
      <c r="G591"/>
      <c r="H591"/>
      <c r="I591"/>
    </row>
    <row r="592" spans="1:9" x14ac:dyDescent="0.25">
      <c r="A592" s="29">
        <v>46012</v>
      </c>
      <c r="B592" s="47">
        <v>12</v>
      </c>
      <c r="C592" s="47">
        <v>7</v>
      </c>
      <c r="D592" s="47">
        <v>14</v>
      </c>
      <c r="E592" s="37">
        <v>10.234500000000001</v>
      </c>
      <c r="F592" s="47" t="str">
        <f>IF(AND(RTO__39[[#This Row],[Month]]&gt;4,RTO__39[[#This Row],[Month]]&lt;9,RTO__39[[#This Row],[Day of Week]]&lt;=5,RTO__39[[#This Row],[Hour]]&gt;=15,RTO__39[[#This Row],[Hour]]&lt;=18),"ON","OFF")</f>
        <v>OFF</v>
      </c>
      <c r="G592"/>
      <c r="H592"/>
      <c r="I592"/>
    </row>
    <row r="593" spans="1:9" x14ac:dyDescent="0.25">
      <c r="A593" s="29">
        <v>46012</v>
      </c>
      <c r="B593" s="47">
        <v>12</v>
      </c>
      <c r="C593" s="47">
        <v>7</v>
      </c>
      <c r="D593" s="47">
        <v>15</v>
      </c>
      <c r="E593" s="37">
        <v>-26.334099999999999</v>
      </c>
      <c r="F593" s="47" t="str">
        <f>IF(AND(RTO__39[[#This Row],[Month]]&gt;4,RTO__39[[#This Row],[Month]]&lt;9,RTO__39[[#This Row],[Day of Week]]&lt;=5,RTO__39[[#This Row],[Hour]]&gt;=15,RTO__39[[#This Row],[Hour]]&lt;=18),"ON","OFF")</f>
        <v>OFF</v>
      </c>
      <c r="G593"/>
      <c r="H593"/>
      <c r="I593"/>
    </row>
    <row r="594" spans="1:9" x14ac:dyDescent="0.25">
      <c r="A594" s="29">
        <v>46012</v>
      </c>
      <c r="B594" s="47">
        <v>12</v>
      </c>
      <c r="C594" s="47">
        <v>7</v>
      </c>
      <c r="D594" s="47">
        <v>16</v>
      </c>
      <c r="E594" s="37">
        <v>16.703600000000002</v>
      </c>
      <c r="F594" s="47" t="str">
        <f>IF(AND(RTO__39[[#This Row],[Month]]&gt;4,RTO__39[[#This Row],[Month]]&lt;9,RTO__39[[#This Row],[Day of Week]]&lt;=5,RTO__39[[#This Row],[Hour]]&gt;=15,RTO__39[[#This Row],[Hour]]&lt;=18),"ON","OFF")</f>
        <v>OFF</v>
      </c>
      <c r="G594"/>
      <c r="H594"/>
      <c r="I594"/>
    </row>
    <row r="595" spans="1:9" x14ac:dyDescent="0.25">
      <c r="A595" s="29">
        <v>46012</v>
      </c>
      <c r="B595" s="47">
        <v>12</v>
      </c>
      <c r="C595" s="47">
        <v>7</v>
      </c>
      <c r="D595" s="47">
        <v>17</v>
      </c>
      <c r="E595" s="37">
        <v>33.307499999999997</v>
      </c>
      <c r="F595" s="47" t="str">
        <f>IF(AND(RTO__39[[#This Row],[Month]]&gt;4,RTO__39[[#This Row],[Month]]&lt;9,RTO__39[[#This Row],[Day of Week]]&lt;=5,RTO__39[[#This Row],[Hour]]&gt;=15,RTO__39[[#This Row],[Hour]]&lt;=18),"ON","OFF")</f>
        <v>OFF</v>
      </c>
      <c r="G595"/>
      <c r="H595"/>
      <c r="I595"/>
    </row>
    <row r="596" spans="1:9" x14ac:dyDescent="0.25">
      <c r="A596" s="29">
        <v>46012</v>
      </c>
      <c r="B596" s="47">
        <v>12</v>
      </c>
      <c r="C596" s="47">
        <v>7</v>
      </c>
      <c r="D596" s="47">
        <v>18</v>
      </c>
      <c r="E596" s="37">
        <v>31.798999999999999</v>
      </c>
      <c r="F596" s="47" t="str">
        <f>IF(AND(RTO__39[[#This Row],[Month]]&gt;4,RTO__39[[#This Row],[Month]]&lt;9,RTO__39[[#This Row],[Day of Week]]&lt;=5,RTO__39[[#This Row],[Hour]]&gt;=15,RTO__39[[#This Row],[Hour]]&lt;=18),"ON","OFF")</f>
        <v>OFF</v>
      </c>
      <c r="G596"/>
      <c r="H596"/>
      <c r="I596"/>
    </row>
    <row r="597" spans="1:9" x14ac:dyDescent="0.25">
      <c r="A597" s="29">
        <v>46012</v>
      </c>
      <c r="B597" s="47">
        <v>12</v>
      </c>
      <c r="C597" s="47">
        <v>7</v>
      </c>
      <c r="D597" s="47">
        <v>19</v>
      </c>
      <c r="E597" s="37">
        <v>30.005199999999999</v>
      </c>
      <c r="F597" s="47" t="str">
        <f>IF(AND(RTO__39[[#This Row],[Month]]&gt;4,RTO__39[[#This Row],[Month]]&lt;9,RTO__39[[#This Row],[Day of Week]]&lt;=5,RTO__39[[#This Row],[Hour]]&gt;=15,RTO__39[[#This Row],[Hour]]&lt;=18),"ON","OFF")</f>
        <v>OFF</v>
      </c>
      <c r="G597"/>
      <c r="H597"/>
      <c r="I597"/>
    </row>
    <row r="598" spans="1:9" x14ac:dyDescent="0.25">
      <c r="A598" s="29">
        <v>46012</v>
      </c>
      <c r="B598" s="47">
        <v>12</v>
      </c>
      <c r="C598" s="47">
        <v>7</v>
      </c>
      <c r="D598" s="47">
        <v>20</v>
      </c>
      <c r="E598" s="37">
        <v>25.945699999999999</v>
      </c>
      <c r="F598" s="47" t="str">
        <f>IF(AND(RTO__39[[#This Row],[Month]]&gt;4,RTO__39[[#This Row],[Month]]&lt;9,RTO__39[[#This Row],[Day of Week]]&lt;=5,RTO__39[[#This Row],[Hour]]&gt;=15,RTO__39[[#This Row],[Hour]]&lt;=18),"ON","OFF")</f>
        <v>OFF</v>
      </c>
      <c r="G598"/>
      <c r="H598"/>
      <c r="I598"/>
    </row>
    <row r="599" spans="1:9" x14ac:dyDescent="0.25">
      <c r="A599" s="29">
        <v>46012</v>
      </c>
      <c r="B599" s="47">
        <v>12</v>
      </c>
      <c r="C599" s="47">
        <v>7</v>
      </c>
      <c r="D599" s="47">
        <v>21</v>
      </c>
      <c r="E599" s="37">
        <v>23.426200000000001</v>
      </c>
      <c r="F599" s="47" t="str">
        <f>IF(AND(RTO__39[[#This Row],[Month]]&gt;4,RTO__39[[#This Row],[Month]]&lt;9,RTO__39[[#This Row],[Day of Week]]&lt;=5,RTO__39[[#This Row],[Hour]]&gt;=15,RTO__39[[#This Row],[Hour]]&lt;=18),"ON","OFF")</f>
        <v>OFF</v>
      </c>
      <c r="G599"/>
      <c r="H599"/>
      <c r="I599"/>
    </row>
    <row r="600" spans="1:9" x14ac:dyDescent="0.25">
      <c r="A600" s="29">
        <v>46012</v>
      </c>
      <c r="B600" s="47">
        <v>12</v>
      </c>
      <c r="C600" s="47">
        <v>7</v>
      </c>
      <c r="D600" s="47">
        <v>22</v>
      </c>
      <c r="E600" s="37">
        <v>25.673100000000002</v>
      </c>
      <c r="F600" s="47" t="str">
        <f>IF(AND(RTO__39[[#This Row],[Month]]&gt;4,RTO__39[[#This Row],[Month]]&lt;9,RTO__39[[#This Row],[Day of Week]]&lt;=5,RTO__39[[#This Row],[Hour]]&gt;=15,RTO__39[[#This Row],[Hour]]&lt;=18),"ON","OFF")</f>
        <v>OFF</v>
      </c>
      <c r="G600"/>
      <c r="H600"/>
      <c r="I600"/>
    </row>
    <row r="601" spans="1:9" x14ac:dyDescent="0.25">
      <c r="A601" s="29">
        <v>46012</v>
      </c>
      <c r="B601" s="47">
        <v>12</v>
      </c>
      <c r="C601" s="47">
        <v>7</v>
      </c>
      <c r="D601" s="47">
        <v>23</v>
      </c>
      <c r="E601" s="37">
        <v>22.959700000000002</v>
      </c>
      <c r="F601" s="47" t="str">
        <f>IF(AND(RTO__39[[#This Row],[Month]]&gt;4,RTO__39[[#This Row],[Month]]&lt;9,RTO__39[[#This Row],[Day of Week]]&lt;=5,RTO__39[[#This Row],[Hour]]&gt;=15,RTO__39[[#This Row],[Hour]]&lt;=18),"ON","OFF")</f>
        <v>OFF</v>
      </c>
      <c r="G601"/>
      <c r="H601"/>
      <c r="I601"/>
    </row>
    <row r="602" spans="1:9" x14ac:dyDescent="0.25">
      <c r="A602" s="29">
        <v>46012</v>
      </c>
      <c r="B602" s="47">
        <v>12</v>
      </c>
      <c r="C602" s="47">
        <v>7</v>
      </c>
      <c r="D602" s="47">
        <v>24</v>
      </c>
      <c r="E602" s="37">
        <v>19.7911</v>
      </c>
      <c r="F602" s="47" t="str">
        <f>IF(AND(RTO__39[[#This Row],[Month]]&gt;4,RTO__39[[#This Row],[Month]]&lt;9,RTO__39[[#This Row],[Day of Week]]&lt;=5,RTO__39[[#This Row],[Hour]]&gt;=15,RTO__39[[#This Row],[Hour]]&lt;=18),"ON","OFF")</f>
        <v>OFF</v>
      </c>
      <c r="G602"/>
      <c r="H602"/>
      <c r="I602"/>
    </row>
    <row r="603" spans="1:9" x14ac:dyDescent="0.25">
      <c r="A603" s="29">
        <v>46013</v>
      </c>
      <c r="B603" s="47">
        <v>12</v>
      </c>
      <c r="C603" s="47">
        <v>1</v>
      </c>
      <c r="D603" s="47">
        <v>1</v>
      </c>
      <c r="E603" s="37">
        <v>18.010899999999999</v>
      </c>
      <c r="F603" s="47" t="str">
        <f>IF(AND(RTO__39[[#This Row],[Month]]&gt;4,RTO__39[[#This Row],[Month]]&lt;9,RTO__39[[#This Row],[Day of Week]]&lt;=5,RTO__39[[#This Row],[Hour]]&gt;=15,RTO__39[[#This Row],[Hour]]&lt;=18),"ON","OFF")</f>
        <v>OFF</v>
      </c>
      <c r="G603"/>
      <c r="H603"/>
      <c r="I603"/>
    </row>
    <row r="604" spans="1:9" x14ac:dyDescent="0.25">
      <c r="A604" s="29">
        <v>46013</v>
      </c>
      <c r="B604" s="47">
        <v>12</v>
      </c>
      <c r="C604" s="47">
        <v>1</v>
      </c>
      <c r="D604" s="47">
        <v>2</v>
      </c>
      <c r="E604" s="37">
        <v>17.1677</v>
      </c>
      <c r="F604" s="47" t="str">
        <f>IF(AND(RTO__39[[#This Row],[Month]]&gt;4,RTO__39[[#This Row],[Month]]&lt;9,RTO__39[[#This Row],[Day of Week]]&lt;=5,RTO__39[[#This Row],[Hour]]&gt;=15,RTO__39[[#This Row],[Hour]]&lt;=18),"ON","OFF")</f>
        <v>OFF</v>
      </c>
      <c r="G604"/>
      <c r="H604"/>
      <c r="I604"/>
    </row>
    <row r="605" spans="1:9" x14ac:dyDescent="0.25">
      <c r="A605" s="29">
        <v>46013</v>
      </c>
      <c r="B605" s="47">
        <v>12</v>
      </c>
      <c r="C605" s="47">
        <v>1</v>
      </c>
      <c r="D605" s="47">
        <v>3</v>
      </c>
      <c r="E605" s="37">
        <v>16.7942</v>
      </c>
      <c r="F605" s="47" t="str">
        <f>IF(AND(RTO__39[[#This Row],[Month]]&gt;4,RTO__39[[#This Row],[Month]]&lt;9,RTO__39[[#This Row],[Day of Week]]&lt;=5,RTO__39[[#This Row],[Hour]]&gt;=15,RTO__39[[#This Row],[Hour]]&lt;=18),"ON","OFF")</f>
        <v>OFF</v>
      </c>
      <c r="G605"/>
      <c r="H605"/>
      <c r="I605"/>
    </row>
    <row r="606" spans="1:9" x14ac:dyDescent="0.25">
      <c r="A606" s="29">
        <v>46013</v>
      </c>
      <c r="B606" s="47">
        <v>12</v>
      </c>
      <c r="C606" s="47">
        <v>1</v>
      </c>
      <c r="D606" s="47">
        <v>4</v>
      </c>
      <c r="E606" s="37">
        <v>17.824400000000001</v>
      </c>
      <c r="F606" s="47" t="str">
        <f>IF(AND(RTO__39[[#This Row],[Month]]&gt;4,RTO__39[[#This Row],[Month]]&lt;9,RTO__39[[#This Row],[Day of Week]]&lt;=5,RTO__39[[#This Row],[Hour]]&gt;=15,RTO__39[[#This Row],[Hour]]&lt;=18),"ON","OFF")</f>
        <v>OFF</v>
      </c>
      <c r="G606"/>
      <c r="H606"/>
      <c r="I606"/>
    </row>
    <row r="607" spans="1:9" x14ac:dyDescent="0.25">
      <c r="A607" s="29">
        <v>46013</v>
      </c>
      <c r="B607" s="47">
        <v>12</v>
      </c>
      <c r="C607" s="47">
        <v>1</v>
      </c>
      <c r="D607" s="47">
        <v>5</v>
      </c>
      <c r="E607" s="37">
        <v>18.928999999999998</v>
      </c>
      <c r="F607" s="47" t="str">
        <f>IF(AND(RTO__39[[#This Row],[Month]]&gt;4,RTO__39[[#This Row],[Month]]&lt;9,RTO__39[[#This Row],[Day of Week]]&lt;=5,RTO__39[[#This Row],[Hour]]&gt;=15,RTO__39[[#This Row],[Hour]]&lt;=18),"ON","OFF")</f>
        <v>OFF</v>
      </c>
      <c r="G607"/>
      <c r="H607"/>
      <c r="I607"/>
    </row>
    <row r="608" spans="1:9" x14ac:dyDescent="0.25">
      <c r="A608" s="29">
        <v>46013</v>
      </c>
      <c r="B608" s="47">
        <v>12</v>
      </c>
      <c r="C608" s="47">
        <v>1</v>
      </c>
      <c r="D608" s="47">
        <v>6</v>
      </c>
      <c r="E608" s="37">
        <v>22.5776</v>
      </c>
      <c r="F608" s="47" t="str">
        <f>IF(AND(RTO__39[[#This Row],[Month]]&gt;4,RTO__39[[#This Row],[Month]]&lt;9,RTO__39[[#This Row],[Day of Week]]&lt;=5,RTO__39[[#This Row],[Hour]]&gt;=15,RTO__39[[#This Row],[Hour]]&lt;=18),"ON","OFF")</f>
        <v>OFF</v>
      </c>
      <c r="G608"/>
      <c r="H608"/>
      <c r="I608"/>
    </row>
    <row r="609" spans="1:9" x14ac:dyDescent="0.25">
      <c r="A609" s="29">
        <v>46013</v>
      </c>
      <c r="B609" s="47">
        <v>12</v>
      </c>
      <c r="C609" s="47">
        <v>1</v>
      </c>
      <c r="D609" s="47">
        <v>7</v>
      </c>
      <c r="E609" s="37">
        <v>25.682200000000002</v>
      </c>
      <c r="F609" s="47" t="str">
        <f>IF(AND(RTO__39[[#This Row],[Month]]&gt;4,RTO__39[[#This Row],[Month]]&lt;9,RTO__39[[#This Row],[Day of Week]]&lt;=5,RTO__39[[#This Row],[Hour]]&gt;=15,RTO__39[[#This Row],[Hour]]&lt;=18),"ON","OFF")</f>
        <v>OFF</v>
      </c>
      <c r="G609"/>
      <c r="H609"/>
      <c r="I609"/>
    </row>
    <row r="610" spans="1:9" x14ac:dyDescent="0.25">
      <c r="A610" s="29">
        <v>46013</v>
      </c>
      <c r="B610" s="47">
        <v>12</v>
      </c>
      <c r="C610" s="47">
        <v>1</v>
      </c>
      <c r="D610" s="47">
        <v>8</v>
      </c>
      <c r="E610" s="37">
        <v>17.482900000000001</v>
      </c>
      <c r="F610" s="47" t="str">
        <f>IF(AND(RTO__39[[#This Row],[Month]]&gt;4,RTO__39[[#This Row],[Month]]&lt;9,RTO__39[[#This Row],[Day of Week]]&lt;=5,RTO__39[[#This Row],[Hour]]&gt;=15,RTO__39[[#This Row],[Hour]]&lt;=18),"ON","OFF")</f>
        <v>OFF</v>
      </c>
      <c r="G610"/>
      <c r="H610"/>
      <c r="I610"/>
    </row>
    <row r="611" spans="1:9" x14ac:dyDescent="0.25">
      <c r="A611" s="29">
        <v>46013</v>
      </c>
      <c r="B611" s="47">
        <v>12</v>
      </c>
      <c r="C611" s="47">
        <v>1</v>
      </c>
      <c r="D611" s="47">
        <v>9</v>
      </c>
      <c r="E611" s="37">
        <v>-2.4885000000000002</v>
      </c>
      <c r="F611" s="47" t="str">
        <f>IF(AND(RTO__39[[#This Row],[Month]]&gt;4,RTO__39[[#This Row],[Month]]&lt;9,RTO__39[[#This Row],[Day of Week]]&lt;=5,RTO__39[[#This Row],[Hour]]&gt;=15,RTO__39[[#This Row],[Hour]]&lt;=18),"ON","OFF")</f>
        <v>OFF</v>
      </c>
      <c r="G611"/>
      <c r="H611"/>
      <c r="I611"/>
    </row>
    <row r="612" spans="1:9" x14ac:dyDescent="0.25">
      <c r="A612" s="29">
        <v>46013</v>
      </c>
      <c r="B612" s="47">
        <v>12</v>
      </c>
      <c r="C612" s="47">
        <v>1</v>
      </c>
      <c r="D612" s="47">
        <v>10</v>
      </c>
      <c r="E612" s="37">
        <v>-41.290900000000001</v>
      </c>
      <c r="F612" s="47" t="str">
        <f>IF(AND(RTO__39[[#This Row],[Month]]&gt;4,RTO__39[[#This Row],[Month]]&lt;9,RTO__39[[#This Row],[Day of Week]]&lt;=5,RTO__39[[#This Row],[Hour]]&gt;=15,RTO__39[[#This Row],[Hour]]&lt;=18),"ON","OFF")</f>
        <v>OFF</v>
      </c>
      <c r="G612"/>
      <c r="H612"/>
      <c r="I612"/>
    </row>
    <row r="613" spans="1:9" x14ac:dyDescent="0.25">
      <c r="A613" s="29">
        <v>46013</v>
      </c>
      <c r="B613" s="47">
        <v>12</v>
      </c>
      <c r="C613" s="47">
        <v>1</v>
      </c>
      <c r="D613" s="47">
        <v>11</v>
      </c>
      <c r="E613" s="37">
        <v>14.5808</v>
      </c>
      <c r="F613" s="47" t="str">
        <f>IF(AND(RTO__39[[#This Row],[Month]]&gt;4,RTO__39[[#This Row],[Month]]&lt;9,RTO__39[[#This Row],[Day of Week]]&lt;=5,RTO__39[[#This Row],[Hour]]&gt;=15,RTO__39[[#This Row],[Hour]]&lt;=18),"ON","OFF")</f>
        <v>OFF</v>
      </c>
      <c r="G613"/>
      <c r="H613"/>
      <c r="I613"/>
    </row>
    <row r="614" spans="1:9" x14ac:dyDescent="0.25">
      <c r="A614" s="29">
        <v>46013</v>
      </c>
      <c r="B614" s="47">
        <v>12</v>
      </c>
      <c r="C614" s="47">
        <v>1</v>
      </c>
      <c r="D614" s="47">
        <v>12</v>
      </c>
      <c r="E614" s="37">
        <v>11.0762</v>
      </c>
      <c r="F614" s="47" t="str">
        <f>IF(AND(RTO__39[[#This Row],[Month]]&gt;4,RTO__39[[#This Row],[Month]]&lt;9,RTO__39[[#This Row],[Day of Week]]&lt;=5,RTO__39[[#This Row],[Hour]]&gt;=15,RTO__39[[#This Row],[Hour]]&lt;=18),"ON","OFF")</f>
        <v>OFF</v>
      </c>
      <c r="G614"/>
      <c r="H614"/>
      <c r="I614"/>
    </row>
    <row r="615" spans="1:9" x14ac:dyDescent="0.25">
      <c r="A615" s="29">
        <v>46013</v>
      </c>
      <c r="B615" s="47">
        <v>12</v>
      </c>
      <c r="C615" s="47">
        <v>1</v>
      </c>
      <c r="D615" s="47">
        <v>13</v>
      </c>
      <c r="E615" s="37">
        <v>-4.7995000000000001</v>
      </c>
      <c r="F615" s="47" t="str">
        <f>IF(AND(RTO__39[[#This Row],[Month]]&gt;4,RTO__39[[#This Row],[Month]]&lt;9,RTO__39[[#This Row],[Day of Week]]&lt;=5,RTO__39[[#This Row],[Hour]]&gt;=15,RTO__39[[#This Row],[Hour]]&lt;=18),"ON","OFF")</f>
        <v>OFF</v>
      </c>
      <c r="G615"/>
      <c r="H615"/>
      <c r="I615"/>
    </row>
    <row r="616" spans="1:9" x14ac:dyDescent="0.25">
      <c r="A616" s="29">
        <v>46013</v>
      </c>
      <c r="B616" s="47">
        <v>12</v>
      </c>
      <c r="C616" s="47">
        <v>1</v>
      </c>
      <c r="D616" s="47">
        <v>14</v>
      </c>
      <c r="E616" s="37">
        <v>-13.4414</v>
      </c>
      <c r="F616" s="47" t="str">
        <f>IF(AND(RTO__39[[#This Row],[Month]]&gt;4,RTO__39[[#This Row],[Month]]&lt;9,RTO__39[[#This Row],[Day of Week]]&lt;=5,RTO__39[[#This Row],[Hour]]&gt;=15,RTO__39[[#This Row],[Hour]]&lt;=18),"ON","OFF")</f>
        <v>OFF</v>
      </c>
      <c r="G616"/>
      <c r="H616"/>
      <c r="I616"/>
    </row>
    <row r="617" spans="1:9" x14ac:dyDescent="0.25">
      <c r="A617" s="29">
        <v>46013</v>
      </c>
      <c r="B617" s="47">
        <v>12</v>
      </c>
      <c r="C617" s="47">
        <v>1</v>
      </c>
      <c r="D617" s="47">
        <v>15</v>
      </c>
      <c r="E617" s="37">
        <v>-14.036199999999999</v>
      </c>
      <c r="F617" s="47" t="str">
        <f>IF(AND(RTO__39[[#This Row],[Month]]&gt;4,RTO__39[[#This Row],[Month]]&lt;9,RTO__39[[#This Row],[Day of Week]]&lt;=5,RTO__39[[#This Row],[Hour]]&gt;=15,RTO__39[[#This Row],[Hour]]&lt;=18),"ON","OFF")</f>
        <v>OFF</v>
      </c>
      <c r="G617"/>
      <c r="H617"/>
      <c r="I617"/>
    </row>
    <row r="618" spans="1:9" x14ac:dyDescent="0.25">
      <c r="A618" s="29">
        <v>46013</v>
      </c>
      <c r="B618" s="47">
        <v>12</v>
      </c>
      <c r="C618" s="47">
        <v>1</v>
      </c>
      <c r="D618" s="47">
        <v>16</v>
      </c>
      <c r="E618" s="37">
        <v>23.6753</v>
      </c>
      <c r="F618" s="47" t="str">
        <f>IF(AND(RTO__39[[#This Row],[Month]]&gt;4,RTO__39[[#This Row],[Month]]&lt;9,RTO__39[[#This Row],[Day of Week]]&lt;=5,RTO__39[[#This Row],[Hour]]&gt;=15,RTO__39[[#This Row],[Hour]]&lt;=18),"ON","OFF")</f>
        <v>OFF</v>
      </c>
      <c r="G618"/>
      <c r="H618"/>
      <c r="I618"/>
    </row>
    <row r="619" spans="1:9" x14ac:dyDescent="0.25">
      <c r="A619" s="29">
        <v>46013</v>
      </c>
      <c r="B619" s="47">
        <v>12</v>
      </c>
      <c r="C619" s="47">
        <v>1</v>
      </c>
      <c r="D619" s="47">
        <v>17</v>
      </c>
      <c r="E619" s="37">
        <v>31.1586</v>
      </c>
      <c r="F619" s="47" t="str">
        <f>IF(AND(RTO__39[[#This Row],[Month]]&gt;4,RTO__39[[#This Row],[Month]]&lt;9,RTO__39[[#This Row],[Day of Week]]&lt;=5,RTO__39[[#This Row],[Hour]]&gt;=15,RTO__39[[#This Row],[Hour]]&lt;=18),"ON","OFF")</f>
        <v>OFF</v>
      </c>
      <c r="G619"/>
      <c r="H619"/>
      <c r="I619"/>
    </row>
    <row r="620" spans="1:9" x14ac:dyDescent="0.25">
      <c r="A620" s="29">
        <v>46013</v>
      </c>
      <c r="B620" s="47">
        <v>12</v>
      </c>
      <c r="C620" s="47">
        <v>1</v>
      </c>
      <c r="D620" s="47">
        <v>18</v>
      </c>
      <c r="E620" s="37">
        <v>30.177800000000001</v>
      </c>
      <c r="F620" s="47" t="str">
        <f>IF(AND(RTO__39[[#This Row],[Month]]&gt;4,RTO__39[[#This Row],[Month]]&lt;9,RTO__39[[#This Row],[Day of Week]]&lt;=5,RTO__39[[#This Row],[Hour]]&gt;=15,RTO__39[[#This Row],[Hour]]&lt;=18),"ON","OFF")</f>
        <v>OFF</v>
      </c>
      <c r="G620"/>
      <c r="H620"/>
      <c r="I620"/>
    </row>
    <row r="621" spans="1:9" x14ac:dyDescent="0.25">
      <c r="A621" s="29">
        <v>46013</v>
      </c>
      <c r="B621" s="47">
        <v>12</v>
      </c>
      <c r="C621" s="47">
        <v>1</v>
      </c>
      <c r="D621" s="47">
        <v>19</v>
      </c>
      <c r="E621" s="37">
        <v>29.433599999999998</v>
      </c>
      <c r="F621" s="47" t="str">
        <f>IF(AND(RTO__39[[#This Row],[Month]]&gt;4,RTO__39[[#This Row],[Month]]&lt;9,RTO__39[[#This Row],[Day of Week]]&lt;=5,RTO__39[[#This Row],[Hour]]&gt;=15,RTO__39[[#This Row],[Hour]]&lt;=18),"ON","OFF")</f>
        <v>OFF</v>
      </c>
      <c r="G621"/>
      <c r="H621"/>
      <c r="I621"/>
    </row>
    <row r="622" spans="1:9" x14ac:dyDescent="0.25">
      <c r="A622" s="29">
        <v>46013</v>
      </c>
      <c r="B622" s="47">
        <v>12</v>
      </c>
      <c r="C622" s="47">
        <v>1</v>
      </c>
      <c r="D622" s="47">
        <v>20</v>
      </c>
      <c r="E622" s="37">
        <v>26.216699999999999</v>
      </c>
      <c r="F622" s="47" t="str">
        <f>IF(AND(RTO__39[[#This Row],[Month]]&gt;4,RTO__39[[#This Row],[Month]]&lt;9,RTO__39[[#This Row],[Day of Week]]&lt;=5,RTO__39[[#This Row],[Hour]]&gt;=15,RTO__39[[#This Row],[Hour]]&lt;=18),"ON","OFF")</f>
        <v>OFF</v>
      </c>
      <c r="G622"/>
      <c r="H622"/>
      <c r="I622"/>
    </row>
    <row r="623" spans="1:9" x14ac:dyDescent="0.25">
      <c r="A623" s="29">
        <v>46013</v>
      </c>
      <c r="B623" s="47">
        <v>12</v>
      </c>
      <c r="C623" s="47">
        <v>1</v>
      </c>
      <c r="D623" s="47">
        <v>21</v>
      </c>
      <c r="E623" s="37">
        <v>24.893999999999998</v>
      </c>
      <c r="F623" s="47" t="str">
        <f>IF(AND(RTO__39[[#This Row],[Month]]&gt;4,RTO__39[[#This Row],[Month]]&lt;9,RTO__39[[#This Row],[Day of Week]]&lt;=5,RTO__39[[#This Row],[Hour]]&gt;=15,RTO__39[[#This Row],[Hour]]&lt;=18),"ON","OFF")</f>
        <v>OFF</v>
      </c>
      <c r="G623"/>
      <c r="H623"/>
      <c r="I623"/>
    </row>
    <row r="624" spans="1:9" x14ac:dyDescent="0.25">
      <c r="A624" s="29">
        <v>46013</v>
      </c>
      <c r="B624" s="47">
        <v>12</v>
      </c>
      <c r="C624" s="47">
        <v>1</v>
      </c>
      <c r="D624" s="47">
        <v>22</v>
      </c>
      <c r="E624" s="37">
        <v>23.652200000000001</v>
      </c>
      <c r="F624" s="47" t="str">
        <f>IF(AND(RTO__39[[#This Row],[Month]]&gt;4,RTO__39[[#This Row],[Month]]&lt;9,RTO__39[[#This Row],[Day of Week]]&lt;=5,RTO__39[[#This Row],[Hour]]&gt;=15,RTO__39[[#This Row],[Hour]]&lt;=18),"ON","OFF")</f>
        <v>OFF</v>
      </c>
      <c r="G624"/>
      <c r="H624"/>
      <c r="I624"/>
    </row>
    <row r="625" spans="1:9" x14ac:dyDescent="0.25">
      <c r="A625" s="29">
        <v>46013</v>
      </c>
      <c r="B625" s="47">
        <v>12</v>
      </c>
      <c r="C625" s="47">
        <v>1</v>
      </c>
      <c r="D625" s="47">
        <v>23</v>
      </c>
      <c r="E625" s="37">
        <v>25.601500000000001</v>
      </c>
      <c r="F625" s="47" t="str">
        <f>IF(AND(RTO__39[[#This Row],[Month]]&gt;4,RTO__39[[#This Row],[Month]]&lt;9,RTO__39[[#This Row],[Day of Week]]&lt;=5,RTO__39[[#This Row],[Hour]]&gt;=15,RTO__39[[#This Row],[Hour]]&lt;=18),"ON","OFF")</f>
        <v>OFF</v>
      </c>
      <c r="G625"/>
      <c r="H625"/>
      <c r="I625"/>
    </row>
    <row r="626" spans="1:9" x14ac:dyDescent="0.25">
      <c r="A626" s="29">
        <v>46013</v>
      </c>
      <c r="B626" s="47">
        <v>12</v>
      </c>
      <c r="C626" s="47">
        <v>1</v>
      </c>
      <c r="D626" s="47">
        <v>24</v>
      </c>
      <c r="E626" s="37">
        <v>20.806000000000001</v>
      </c>
      <c r="F626" s="47" t="str">
        <f>IF(AND(RTO__39[[#This Row],[Month]]&gt;4,RTO__39[[#This Row],[Month]]&lt;9,RTO__39[[#This Row],[Day of Week]]&lt;=5,RTO__39[[#This Row],[Hour]]&gt;=15,RTO__39[[#This Row],[Hour]]&lt;=18),"ON","OFF")</f>
        <v>OFF</v>
      </c>
      <c r="G626"/>
      <c r="H626"/>
      <c r="I626"/>
    </row>
    <row r="627" spans="1:9" x14ac:dyDescent="0.25">
      <c r="A627" s="29">
        <v>46014</v>
      </c>
      <c r="B627" s="47">
        <v>12</v>
      </c>
      <c r="C627" s="47">
        <v>2</v>
      </c>
      <c r="D627" s="47">
        <v>1</v>
      </c>
      <c r="E627" s="37">
        <v>20.348099999999999</v>
      </c>
      <c r="F627" s="47" t="str">
        <f>IF(AND(RTO__39[[#This Row],[Month]]&gt;4,RTO__39[[#This Row],[Month]]&lt;9,RTO__39[[#This Row],[Day of Week]]&lt;=5,RTO__39[[#This Row],[Hour]]&gt;=15,RTO__39[[#This Row],[Hour]]&lt;=18),"ON","OFF")</f>
        <v>OFF</v>
      </c>
      <c r="G627"/>
      <c r="H627"/>
      <c r="I627"/>
    </row>
    <row r="628" spans="1:9" x14ac:dyDescent="0.25">
      <c r="A628" s="29">
        <v>46014</v>
      </c>
      <c r="B628" s="47">
        <v>12</v>
      </c>
      <c r="C628" s="47">
        <v>2</v>
      </c>
      <c r="D628" s="47">
        <v>2</v>
      </c>
      <c r="E628" s="37">
        <v>20.145199999999999</v>
      </c>
      <c r="F628" s="47" t="str">
        <f>IF(AND(RTO__39[[#This Row],[Month]]&gt;4,RTO__39[[#This Row],[Month]]&lt;9,RTO__39[[#This Row],[Day of Week]]&lt;=5,RTO__39[[#This Row],[Hour]]&gt;=15,RTO__39[[#This Row],[Hour]]&lt;=18),"ON","OFF")</f>
        <v>OFF</v>
      </c>
      <c r="G628"/>
      <c r="H628"/>
      <c r="I628"/>
    </row>
    <row r="629" spans="1:9" x14ac:dyDescent="0.25">
      <c r="A629" s="29">
        <v>46014</v>
      </c>
      <c r="B629" s="47">
        <v>12</v>
      </c>
      <c r="C629" s="47">
        <v>2</v>
      </c>
      <c r="D629" s="47">
        <v>3</v>
      </c>
      <c r="E629" s="37">
        <v>20.960899999999999</v>
      </c>
      <c r="F629" s="47" t="str">
        <f>IF(AND(RTO__39[[#This Row],[Month]]&gt;4,RTO__39[[#This Row],[Month]]&lt;9,RTO__39[[#This Row],[Day of Week]]&lt;=5,RTO__39[[#This Row],[Hour]]&gt;=15,RTO__39[[#This Row],[Hour]]&lt;=18),"ON","OFF")</f>
        <v>OFF</v>
      </c>
      <c r="G629"/>
      <c r="H629"/>
      <c r="I629"/>
    </row>
    <row r="630" spans="1:9" x14ac:dyDescent="0.25">
      <c r="A630" s="29">
        <v>46014</v>
      </c>
      <c r="B630" s="47">
        <v>12</v>
      </c>
      <c r="C630" s="47">
        <v>2</v>
      </c>
      <c r="D630" s="47">
        <v>4</v>
      </c>
      <c r="E630" s="37">
        <v>25.1632</v>
      </c>
      <c r="F630" s="47" t="str">
        <f>IF(AND(RTO__39[[#This Row],[Month]]&gt;4,RTO__39[[#This Row],[Month]]&lt;9,RTO__39[[#This Row],[Day of Week]]&lt;=5,RTO__39[[#This Row],[Hour]]&gt;=15,RTO__39[[#This Row],[Hour]]&lt;=18),"ON","OFF")</f>
        <v>OFF</v>
      </c>
      <c r="G630"/>
      <c r="H630"/>
      <c r="I630"/>
    </row>
    <row r="631" spans="1:9" x14ac:dyDescent="0.25">
      <c r="A631" s="29">
        <v>46014</v>
      </c>
      <c r="B631" s="47">
        <v>12</v>
      </c>
      <c r="C631" s="47">
        <v>2</v>
      </c>
      <c r="D631" s="47">
        <v>5</v>
      </c>
      <c r="E631" s="37">
        <v>26.2973</v>
      </c>
      <c r="F631" s="47" t="str">
        <f>IF(AND(RTO__39[[#This Row],[Month]]&gt;4,RTO__39[[#This Row],[Month]]&lt;9,RTO__39[[#This Row],[Day of Week]]&lt;=5,RTO__39[[#This Row],[Hour]]&gt;=15,RTO__39[[#This Row],[Hour]]&lt;=18),"ON","OFF")</f>
        <v>OFF</v>
      </c>
      <c r="G631"/>
      <c r="H631"/>
      <c r="I631"/>
    </row>
    <row r="632" spans="1:9" x14ac:dyDescent="0.25">
      <c r="A632" s="29">
        <v>46014</v>
      </c>
      <c r="B632" s="47">
        <v>12</v>
      </c>
      <c r="C632" s="47">
        <v>2</v>
      </c>
      <c r="D632" s="47">
        <v>6</v>
      </c>
      <c r="E632" s="37">
        <v>29.347999999999999</v>
      </c>
      <c r="F632" s="47" t="str">
        <f>IF(AND(RTO__39[[#This Row],[Month]]&gt;4,RTO__39[[#This Row],[Month]]&lt;9,RTO__39[[#This Row],[Day of Week]]&lt;=5,RTO__39[[#This Row],[Hour]]&gt;=15,RTO__39[[#This Row],[Hour]]&lt;=18),"ON","OFF")</f>
        <v>OFF</v>
      </c>
      <c r="G632"/>
      <c r="H632"/>
      <c r="I632"/>
    </row>
    <row r="633" spans="1:9" x14ac:dyDescent="0.25">
      <c r="A633" s="29">
        <v>46014</v>
      </c>
      <c r="B633" s="47">
        <v>12</v>
      </c>
      <c r="C633" s="47">
        <v>2</v>
      </c>
      <c r="D633" s="47">
        <v>7</v>
      </c>
      <c r="E633" s="37">
        <v>30.358499999999999</v>
      </c>
      <c r="F633" s="47" t="str">
        <f>IF(AND(RTO__39[[#This Row],[Month]]&gt;4,RTO__39[[#This Row],[Month]]&lt;9,RTO__39[[#This Row],[Day of Week]]&lt;=5,RTO__39[[#This Row],[Hour]]&gt;=15,RTO__39[[#This Row],[Hour]]&lt;=18),"ON","OFF")</f>
        <v>OFF</v>
      </c>
      <c r="G633"/>
      <c r="H633"/>
      <c r="I633"/>
    </row>
    <row r="634" spans="1:9" x14ac:dyDescent="0.25">
      <c r="A634" s="29">
        <v>46014</v>
      </c>
      <c r="B634" s="47">
        <v>12</v>
      </c>
      <c r="C634" s="47">
        <v>2</v>
      </c>
      <c r="D634" s="47">
        <v>8</v>
      </c>
      <c r="E634" s="37">
        <v>30.179200000000002</v>
      </c>
      <c r="F634" s="47" t="str">
        <f>IF(AND(RTO__39[[#This Row],[Month]]&gt;4,RTO__39[[#This Row],[Month]]&lt;9,RTO__39[[#This Row],[Day of Week]]&lt;=5,RTO__39[[#This Row],[Hour]]&gt;=15,RTO__39[[#This Row],[Hour]]&lt;=18),"ON","OFF")</f>
        <v>OFF</v>
      </c>
      <c r="G634"/>
      <c r="H634"/>
      <c r="I634"/>
    </row>
    <row r="635" spans="1:9" x14ac:dyDescent="0.25">
      <c r="A635" s="29">
        <v>46014</v>
      </c>
      <c r="B635" s="47">
        <v>12</v>
      </c>
      <c r="C635" s="47">
        <v>2</v>
      </c>
      <c r="D635" s="47">
        <v>9</v>
      </c>
      <c r="E635" s="37">
        <v>26.450900000000001</v>
      </c>
      <c r="F635" s="47" t="str">
        <f>IF(AND(RTO__39[[#This Row],[Month]]&gt;4,RTO__39[[#This Row],[Month]]&lt;9,RTO__39[[#This Row],[Day of Week]]&lt;=5,RTO__39[[#This Row],[Hour]]&gt;=15,RTO__39[[#This Row],[Hour]]&lt;=18),"ON","OFF")</f>
        <v>OFF</v>
      </c>
      <c r="G635"/>
      <c r="H635"/>
      <c r="I635"/>
    </row>
    <row r="636" spans="1:9" x14ac:dyDescent="0.25">
      <c r="A636" s="29">
        <v>46014</v>
      </c>
      <c r="B636" s="47">
        <v>12</v>
      </c>
      <c r="C636" s="47">
        <v>2</v>
      </c>
      <c r="D636" s="47">
        <v>10</v>
      </c>
      <c r="E636" s="37">
        <v>29.1797</v>
      </c>
      <c r="F636" s="47" t="str">
        <f>IF(AND(RTO__39[[#This Row],[Month]]&gt;4,RTO__39[[#This Row],[Month]]&lt;9,RTO__39[[#This Row],[Day of Week]]&lt;=5,RTO__39[[#This Row],[Hour]]&gt;=15,RTO__39[[#This Row],[Hour]]&lt;=18),"ON","OFF")</f>
        <v>OFF</v>
      </c>
      <c r="G636"/>
      <c r="H636"/>
      <c r="I636"/>
    </row>
    <row r="637" spans="1:9" x14ac:dyDescent="0.25">
      <c r="A637" s="29">
        <v>46014</v>
      </c>
      <c r="B637" s="47">
        <v>12</v>
      </c>
      <c r="C637" s="47">
        <v>2</v>
      </c>
      <c r="D637" s="47">
        <v>11</v>
      </c>
      <c r="E637" s="37">
        <v>25.221800000000002</v>
      </c>
      <c r="F637" s="47" t="str">
        <f>IF(AND(RTO__39[[#This Row],[Month]]&gt;4,RTO__39[[#This Row],[Month]]&lt;9,RTO__39[[#This Row],[Day of Week]]&lt;=5,RTO__39[[#This Row],[Hour]]&gt;=15,RTO__39[[#This Row],[Hour]]&lt;=18),"ON","OFF")</f>
        <v>OFF</v>
      </c>
      <c r="G637"/>
      <c r="H637"/>
      <c r="I637"/>
    </row>
    <row r="638" spans="1:9" x14ac:dyDescent="0.25">
      <c r="A638" s="29">
        <v>46014</v>
      </c>
      <c r="B638" s="47">
        <v>12</v>
      </c>
      <c r="C638" s="47">
        <v>2</v>
      </c>
      <c r="D638" s="47">
        <v>12</v>
      </c>
      <c r="E638" s="37">
        <v>22.5853</v>
      </c>
      <c r="F638" s="47" t="str">
        <f>IF(AND(RTO__39[[#This Row],[Month]]&gt;4,RTO__39[[#This Row],[Month]]&lt;9,RTO__39[[#This Row],[Day of Week]]&lt;=5,RTO__39[[#This Row],[Hour]]&gt;=15,RTO__39[[#This Row],[Hour]]&lt;=18),"ON","OFF")</f>
        <v>OFF</v>
      </c>
      <c r="G638"/>
      <c r="H638"/>
      <c r="I638"/>
    </row>
    <row r="639" spans="1:9" x14ac:dyDescent="0.25">
      <c r="A639" s="29">
        <v>46014</v>
      </c>
      <c r="B639" s="47">
        <v>12</v>
      </c>
      <c r="C639" s="47">
        <v>2</v>
      </c>
      <c r="D639" s="47">
        <v>13</v>
      </c>
      <c r="E639" s="37">
        <v>20.7028</v>
      </c>
      <c r="F639" s="47" t="str">
        <f>IF(AND(RTO__39[[#This Row],[Month]]&gt;4,RTO__39[[#This Row],[Month]]&lt;9,RTO__39[[#This Row],[Day of Week]]&lt;=5,RTO__39[[#This Row],[Hour]]&gt;=15,RTO__39[[#This Row],[Hour]]&lt;=18),"ON","OFF")</f>
        <v>OFF</v>
      </c>
      <c r="G639"/>
      <c r="H639"/>
      <c r="I639"/>
    </row>
    <row r="640" spans="1:9" x14ac:dyDescent="0.25">
      <c r="A640" s="29">
        <v>46014</v>
      </c>
      <c r="B640" s="47">
        <v>12</v>
      </c>
      <c r="C640" s="47">
        <v>2</v>
      </c>
      <c r="D640" s="47">
        <v>14</v>
      </c>
      <c r="E640" s="37">
        <v>22.240400000000001</v>
      </c>
      <c r="F640" s="47" t="str">
        <f>IF(AND(RTO__39[[#This Row],[Month]]&gt;4,RTO__39[[#This Row],[Month]]&lt;9,RTO__39[[#This Row],[Day of Week]]&lt;=5,RTO__39[[#This Row],[Hour]]&gt;=15,RTO__39[[#This Row],[Hour]]&lt;=18),"ON","OFF")</f>
        <v>OFF</v>
      </c>
      <c r="G640"/>
      <c r="H640"/>
      <c r="I640"/>
    </row>
    <row r="641" spans="1:9" x14ac:dyDescent="0.25">
      <c r="A641" s="29">
        <v>46014</v>
      </c>
      <c r="B641" s="47">
        <v>12</v>
      </c>
      <c r="C641" s="47">
        <v>2</v>
      </c>
      <c r="D641" s="47">
        <v>15</v>
      </c>
      <c r="E641" s="37">
        <v>21.6846</v>
      </c>
      <c r="F641" s="47" t="str">
        <f>IF(AND(RTO__39[[#This Row],[Month]]&gt;4,RTO__39[[#This Row],[Month]]&lt;9,RTO__39[[#This Row],[Day of Week]]&lt;=5,RTO__39[[#This Row],[Hour]]&gt;=15,RTO__39[[#This Row],[Hour]]&lt;=18),"ON","OFF")</f>
        <v>OFF</v>
      </c>
      <c r="G641"/>
      <c r="H641"/>
      <c r="I641"/>
    </row>
    <row r="642" spans="1:9" x14ac:dyDescent="0.25">
      <c r="A642" s="29">
        <v>46014</v>
      </c>
      <c r="B642" s="47">
        <v>12</v>
      </c>
      <c r="C642" s="47">
        <v>2</v>
      </c>
      <c r="D642" s="47">
        <v>16</v>
      </c>
      <c r="E642" s="37">
        <v>26.643000000000001</v>
      </c>
      <c r="F642" s="47" t="str">
        <f>IF(AND(RTO__39[[#This Row],[Month]]&gt;4,RTO__39[[#This Row],[Month]]&lt;9,RTO__39[[#This Row],[Day of Week]]&lt;=5,RTO__39[[#This Row],[Hour]]&gt;=15,RTO__39[[#This Row],[Hour]]&lt;=18),"ON","OFF")</f>
        <v>OFF</v>
      </c>
      <c r="G642"/>
      <c r="H642"/>
      <c r="I642"/>
    </row>
    <row r="643" spans="1:9" x14ac:dyDescent="0.25">
      <c r="A643" s="29">
        <v>46014</v>
      </c>
      <c r="B643" s="47">
        <v>12</v>
      </c>
      <c r="C643" s="47">
        <v>2</v>
      </c>
      <c r="D643" s="47">
        <v>17</v>
      </c>
      <c r="E643" s="37">
        <v>27.753900000000002</v>
      </c>
      <c r="F643" s="47" t="str">
        <f>IF(AND(RTO__39[[#This Row],[Month]]&gt;4,RTO__39[[#This Row],[Month]]&lt;9,RTO__39[[#This Row],[Day of Week]]&lt;=5,RTO__39[[#This Row],[Hour]]&gt;=15,RTO__39[[#This Row],[Hour]]&lt;=18),"ON","OFF")</f>
        <v>OFF</v>
      </c>
      <c r="G643"/>
      <c r="H643"/>
      <c r="I643"/>
    </row>
    <row r="644" spans="1:9" x14ac:dyDescent="0.25">
      <c r="A644" s="29">
        <v>46014</v>
      </c>
      <c r="B644" s="47">
        <v>12</v>
      </c>
      <c r="C644" s="47">
        <v>2</v>
      </c>
      <c r="D644" s="47">
        <v>18</v>
      </c>
      <c r="E644" s="37">
        <v>28.9331</v>
      </c>
      <c r="F644" s="47" t="str">
        <f>IF(AND(RTO__39[[#This Row],[Month]]&gt;4,RTO__39[[#This Row],[Month]]&lt;9,RTO__39[[#This Row],[Day of Week]]&lt;=5,RTO__39[[#This Row],[Hour]]&gt;=15,RTO__39[[#This Row],[Hour]]&lt;=18),"ON","OFF")</f>
        <v>OFF</v>
      </c>
      <c r="G644"/>
      <c r="H644"/>
      <c r="I644"/>
    </row>
    <row r="645" spans="1:9" x14ac:dyDescent="0.25">
      <c r="A645" s="29">
        <v>46014</v>
      </c>
      <c r="B645" s="47">
        <v>12</v>
      </c>
      <c r="C645" s="47">
        <v>2</v>
      </c>
      <c r="D645" s="47">
        <v>19</v>
      </c>
      <c r="E645" s="37">
        <v>25.799199999999999</v>
      </c>
      <c r="F645" s="47" t="str">
        <f>IF(AND(RTO__39[[#This Row],[Month]]&gt;4,RTO__39[[#This Row],[Month]]&lt;9,RTO__39[[#This Row],[Day of Week]]&lt;=5,RTO__39[[#This Row],[Hour]]&gt;=15,RTO__39[[#This Row],[Hour]]&lt;=18),"ON","OFF")</f>
        <v>OFF</v>
      </c>
      <c r="G645"/>
      <c r="H645"/>
      <c r="I645"/>
    </row>
    <row r="646" spans="1:9" x14ac:dyDescent="0.25">
      <c r="A646" s="29">
        <v>46014</v>
      </c>
      <c r="B646" s="47">
        <v>12</v>
      </c>
      <c r="C646" s="47">
        <v>2</v>
      </c>
      <c r="D646" s="47">
        <v>20</v>
      </c>
      <c r="E646" s="37">
        <v>29.432300000000001</v>
      </c>
      <c r="F646" s="47" t="str">
        <f>IF(AND(RTO__39[[#This Row],[Month]]&gt;4,RTO__39[[#This Row],[Month]]&lt;9,RTO__39[[#This Row],[Day of Week]]&lt;=5,RTO__39[[#This Row],[Hour]]&gt;=15,RTO__39[[#This Row],[Hour]]&lt;=18),"ON","OFF")</f>
        <v>OFF</v>
      </c>
      <c r="G646"/>
      <c r="H646"/>
      <c r="I646"/>
    </row>
    <row r="647" spans="1:9" x14ac:dyDescent="0.25">
      <c r="A647" s="29">
        <v>46014</v>
      </c>
      <c r="B647" s="47">
        <v>12</v>
      </c>
      <c r="C647" s="47">
        <v>2</v>
      </c>
      <c r="D647" s="47">
        <v>21</v>
      </c>
      <c r="E647" s="37">
        <v>25.398199999999999</v>
      </c>
      <c r="F647" s="47" t="str">
        <f>IF(AND(RTO__39[[#This Row],[Month]]&gt;4,RTO__39[[#This Row],[Month]]&lt;9,RTO__39[[#This Row],[Day of Week]]&lt;=5,RTO__39[[#This Row],[Hour]]&gt;=15,RTO__39[[#This Row],[Hour]]&lt;=18),"ON","OFF")</f>
        <v>OFF</v>
      </c>
      <c r="G647"/>
      <c r="H647"/>
      <c r="I647"/>
    </row>
    <row r="648" spans="1:9" x14ac:dyDescent="0.25">
      <c r="A648" s="29">
        <v>46014</v>
      </c>
      <c r="B648" s="47">
        <v>12</v>
      </c>
      <c r="C648" s="47">
        <v>2</v>
      </c>
      <c r="D648" s="47">
        <v>22</v>
      </c>
      <c r="E648" s="37">
        <v>23.456</v>
      </c>
      <c r="F648" s="47" t="str">
        <f>IF(AND(RTO__39[[#This Row],[Month]]&gt;4,RTO__39[[#This Row],[Month]]&lt;9,RTO__39[[#This Row],[Day of Week]]&lt;=5,RTO__39[[#This Row],[Hour]]&gt;=15,RTO__39[[#This Row],[Hour]]&lt;=18),"ON","OFF")</f>
        <v>OFF</v>
      </c>
      <c r="G648"/>
      <c r="H648"/>
      <c r="I648"/>
    </row>
    <row r="649" spans="1:9" x14ac:dyDescent="0.25">
      <c r="A649" s="29">
        <v>46014</v>
      </c>
      <c r="B649" s="47">
        <v>12</v>
      </c>
      <c r="C649" s="47">
        <v>2</v>
      </c>
      <c r="D649" s="47">
        <v>23</v>
      </c>
      <c r="E649" s="37">
        <v>26.494</v>
      </c>
      <c r="F649" s="47" t="str">
        <f>IF(AND(RTO__39[[#This Row],[Month]]&gt;4,RTO__39[[#This Row],[Month]]&lt;9,RTO__39[[#This Row],[Day of Week]]&lt;=5,RTO__39[[#This Row],[Hour]]&gt;=15,RTO__39[[#This Row],[Hour]]&lt;=18),"ON","OFF")</f>
        <v>OFF</v>
      </c>
      <c r="G649"/>
      <c r="H649"/>
      <c r="I649"/>
    </row>
    <row r="650" spans="1:9" x14ac:dyDescent="0.25">
      <c r="A650" s="29">
        <v>46014</v>
      </c>
      <c r="B650" s="47">
        <v>12</v>
      </c>
      <c r="C650" s="47">
        <v>2</v>
      </c>
      <c r="D650" s="47">
        <v>24</v>
      </c>
      <c r="E650" s="37">
        <v>19.7972</v>
      </c>
      <c r="F650" s="47" t="str">
        <f>IF(AND(RTO__39[[#This Row],[Month]]&gt;4,RTO__39[[#This Row],[Month]]&lt;9,RTO__39[[#This Row],[Day of Week]]&lt;=5,RTO__39[[#This Row],[Hour]]&gt;=15,RTO__39[[#This Row],[Hour]]&lt;=18),"ON","OFF")</f>
        <v>OFF</v>
      </c>
      <c r="G650"/>
      <c r="H650"/>
      <c r="I650"/>
    </row>
    <row r="651" spans="1:9" x14ac:dyDescent="0.25">
      <c r="A651" s="29">
        <v>46015</v>
      </c>
      <c r="B651" s="47">
        <v>12</v>
      </c>
      <c r="C651" s="47">
        <v>3</v>
      </c>
      <c r="D651" s="47">
        <v>1</v>
      </c>
      <c r="E651" s="37">
        <v>22.8611</v>
      </c>
      <c r="F651" s="47" t="str">
        <f>IF(AND(RTO__39[[#This Row],[Month]]&gt;4,RTO__39[[#This Row],[Month]]&lt;9,RTO__39[[#This Row],[Day of Week]]&lt;=5,RTO__39[[#This Row],[Hour]]&gt;=15,RTO__39[[#This Row],[Hour]]&lt;=18),"ON","OFF")</f>
        <v>OFF</v>
      </c>
      <c r="G651"/>
      <c r="H651"/>
      <c r="I651"/>
    </row>
    <row r="652" spans="1:9" x14ac:dyDescent="0.25">
      <c r="A652" s="29">
        <v>46015</v>
      </c>
      <c r="B652" s="47">
        <v>12</v>
      </c>
      <c r="C652" s="47">
        <v>3</v>
      </c>
      <c r="D652" s="47">
        <v>2</v>
      </c>
      <c r="E652" s="37">
        <v>24.523199999999999</v>
      </c>
      <c r="F652" s="47" t="str">
        <f>IF(AND(RTO__39[[#This Row],[Month]]&gt;4,RTO__39[[#This Row],[Month]]&lt;9,RTO__39[[#This Row],[Day of Week]]&lt;=5,RTO__39[[#This Row],[Hour]]&gt;=15,RTO__39[[#This Row],[Hour]]&lt;=18),"ON","OFF")</f>
        <v>OFF</v>
      </c>
      <c r="G652"/>
      <c r="H652"/>
      <c r="I652"/>
    </row>
    <row r="653" spans="1:9" x14ac:dyDescent="0.25">
      <c r="A653" s="29">
        <v>46015</v>
      </c>
      <c r="B653" s="47">
        <v>12</v>
      </c>
      <c r="C653" s="47">
        <v>3</v>
      </c>
      <c r="D653" s="47">
        <v>3</v>
      </c>
      <c r="E653" s="37">
        <v>18.844999999999999</v>
      </c>
      <c r="F653" s="47" t="str">
        <f>IF(AND(RTO__39[[#This Row],[Month]]&gt;4,RTO__39[[#This Row],[Month]]&lt;9,RTO__39[[#This Row],[Day of Week]]&lt;=5,RTO__39[[#This Row],[Hour]]&gt;=15,RTO__39[[#This Row],[Hour]]&lt;=18),"ON","OFF")</f>
        <v>OFF</v>
      </c>
      <c r="G653"/>
      <c r="H653"/>
      <c r="I653"/>
    </row>
    <row r="654" spans="1:9" x14ac:dyDescent="0.25">
      <c r="A654" s="29">
        <v>46015</v>
      </c>
      <c r="B654" s="47">
        <v>12</v>
      </c>
      <c r="C654" s="47">
        <v>3</v>
      </c>
      <c r="D654" s="47">
        <v>4</v>
      </c>
      <c r="E654" s="37">
        <v>18.454899999999999</v>
      </c>
      <c r="F654" s="47" t="str">
        <f>IF(AND(RTO__39[[#This Row],[Month]]&gt;4,RTO__39[[#This Row],[Month]]&lt;9,RTO__39[[#This Row],[Day of Week]]&lt;=5,RTO__39[[#This Row],[Hour]]&gt;=15,RTO__39[[#This Row],[Hour]]&lt;=18),"ON","OFF")</f>
        <v>OFF</v>
      </c>
      <c r="G654"/>
      <c r="H654"/>
      <c r="I654"/>
    </row>
    <row r="655" spans="1:9" x14ac:dyDescent="0.25">
      <c r="A655" s="29">
        <v>46015</v>
      </c>
      <c r="B655" s="47">
        <v>12</v>
      </c>
      <c r="C655" s="47">
        <v>3</v>
      </c>
      <c r="D655" s="47">
        <v>5</v>
      </c>
      <c r="E655" s="37">
        <v>19.182200000000002</v>
      </c>
      <c r="F655" s="47" t="str">
        <f>IF(AND(RTO__39[[#This Row],[Month]]&gt;4,RTO__39[[#This Row],[Month]]&lt;9,RTO__39[[#This Row],[Day of Week]]&lt;=5,RTO__39[[#This Row],[Hour]]&gt;=15,RTO__39[[#This Row],[Hour]]&lt;=18),"ON","OFF")</f>
        <v>OFF</v>
      </c>
      <c r="G655"/>
      <c r="H655"/>
      <c r="I655"/>
    </row>
    <row r="656" spans="1:9" x14ac:dyDescent="0.25">
      <c r="A656" s="29">
        <v>46015</v>
      </c>
      <c r="B656" s="47">
        <v>12</v>
      </c>
      <c r="C656" s="47">
        <v>3</v>
      </c>
      <c r="D656" s="47">
        <v>6</v>
      </c>
      <c r="E656" s="37">
        <v>21.128699999999998</v>
      </c>
      <c r="F656" s="47" t="str">
        <f>IF(AND(RTO__39[[#This Row],[Month]]&gt;4,RTO__39[[#This Row],[Month]]&lt;9,RTO__39[[#This Row],[Day of Week]]&lt;=5,RTO__39[[#This Row],[Hour]]&gt;=15,RTO__39[[#This Row],[Hour]]&lt;=18),"ON","OFF")</f>
        <v>OFF</v>
      </c>
      <c r="G656"/>
      <c r="H656"/>
      <c r="I656"/>
    </row>
    <row r="657" spans="1:9" x14ac:dyDescent="0.25">
      <c r="A657" s="29">
        <v>46015</v>
      </c>
      <c r="B657" s="47">
        <v>12</v>
      </c>
      <c r="C657" s="47">
        <v>3</v>
      </c>
      <c r="D657" s="47">
        <v>7</v>
      </c>
      <c r="E657" s="37">
        <v>28.647500000000001</v>
      </c>
      <c r="F657" s="47" t="str">
        <f>IF(AND(RTO__39[[#This Row],[Month]]&gt;4,RTO__39[[#This Row],[Month]]&lt;9,RTO__39[[#This Row],[Day of Week]]&lt;=5,RTO__39[[#This Row],[Hour]]&gt;=15,RTO__39[[#This Row],[Hour]]&lt;=18),"ON","OFF")</f>
        <v>OFF</v>
      </c>
      <c r="G657"/>
      <c r="H657"/>
      <c r="I657"/>
    </row>
    <row r="658" spans="1:9" x14ac:dyDescent="0.25">
      <c r="A658" s="29">
        <v>46015</v>
      </c>
      <c r="B658" s="47">
        <v>12</v>
      </c>
      <c r="C658" s="47">
        <v>3</v>
      </c>
      <c r="D658" s="47">
        <v>8</v>
      </c>
      <c r="E658" s="37">
        <v>27.770299999999999</v>
      </c>
      <c r="F658" s="47" t="str">
        <f>IF(AND(RTO__39[[#This Row],[Month]]&gt;4,RTO__39[[#This Row],[Month]]&lt;9,RTO__39[[#This Row],[Day of Week]]&lt;=5,RTO__39[[#This Row],[Hour]]&gt;=15,RTO__39[[#This Row],[Hour]]&lt;=18),"ON","OFF")</f>
        <v>OFF</v>
      </c>
      <c r="G658"/>
      <c r="H658"/>
      <c r="I658"/>
    </row>
    <row r="659" spans="1:9" x14ac:dyDescent="0.25">
      <c r="A659" s="29">
        <v>46015</v>
      </c>
      <c r="B659" s="47">
        <v>12</v>
      </c>
      <c r="C659" s="47">
        <v>3</v>
      </c>
      <c r="D659" s="47">
        <v>9</v>
      </c>
      <c r="E659" s="37">
        <v>36.003799999999998</v>
      </c>
      <c r="F659" s="47" t="str">
        <f>IF(AND(RTO__39[[#This Row],[Month]]&gt;4,RTO__39[[#This Row],[Month]]&lt;9,RTO__39[[#This Row],[Day of Week]]&lt;=5,RTO__39[[#This Row],[Hour]]&gt;=15,RTO__39[[#This Row],[Hour]]&lt;=18),"ON","OFF")</f>
        <v>OFF</v>
      </c>
      <c r="G659"/>
      <c r="H659"/>
      <c r="I659"/>
    </row>
    <row r="660" spans="1:9" x14ac:dyDescent="0.25">
      <c r="A660" s="29">
        <v>46015</v>
      </c>
      <c r="B660" s="47">
        <v>12</v>
      </c>
      <c r="C660" s="47">
        <v>3</v>
      </c>
      <c r="D660" s="47">
        <v>10</v>
      </c>
      <c r="E660" s="37">
        <v>33.772399999999998</v>
      </c>
      <c r="F660" s="47" t="str">
        <f>IF(AND(RTO__39[[#This Row],[Month]]&gt;4,RTO__39[[#This Row],[Month]]&lt;9,RTO__39[[#This Row],[Day of Week]]&lt;=5,RTO__39[[#This Row],[Hour]]&gt;=15,RTO__39[[#This Row],[Hour]]&lt;=18),"ON","OFF")</f>
        <v>OFF</v>
      </c>
      <c r="G660"/>
      <c r="H660"/>
      <c r="I660"/>
    </row>
    <row r="661" spans="1:9" x14ac:dyDescent="0.25">
      <c r="A661" s="29">
        <v>46015</v>
      </c>
      <c r="B661" s="47">
        <v>12</v>
      </c>
      <c r="C661" s="47">
        <v>3</v>
      </c>
      <c r="D661" s="47">
        <v>11</v>
      </c>
      <c r="E661" s="37">
        <v>32.519599999999997</v>
      </c>
      <c r="F661" s="47" t="str">
        <f>IF(AND(RTO__39[[#This Row],[Month]]&gt;4,RTO__39[[#This Row],[Month]]&lt;9,RTO__39[[#This Row],[Day of Week]]&lt;=5,RTO__39[[#This Row],[Hour]]&gt;=15,RTO__39[[#This Row],[Hour]]&lt;=18),"ON","OFF")</f>
        <v>OFF</v>
      </c>
      <c r="G661"/>
      <c r="H661"/>
      <c r="I661"/>
    </row>
    <row r="662" spans="1:9" x14ac:dyDescent="0.25">
      <c r="A662" s="29">
        <v>46015</v>
      </c>
      <c r="B662" s="47">
        <v>12</v>
      </c>
      <c r="C662" s="47">
        <v>3</v>
      </c>
      <c r="D662" s="47">
        <v>12</v>
      </c>
      <c r="E662" s="37">
        <v>30.325800000000001</v>
      </c>
      <c r="F662" s="47" t="str">
        <f>IF(AND(RTO__39[[#This Row],[Month]]&gt;4,RTO__39[[#This Row],[Month]]&lt;9,RTO__39[[#This Row],[Day of Week]]&lt;=5,RTO__39[[#This Row],[Hour]]&gt;=15,RTO__39[[#This Row],[Hour]]&lt;=18),"ON","OFF")</f>
        <v>OFF</v>
      </c>
      <c r="G662"/>
      <c r="H662"/>
      <c r="I662"/>
    </row>
    <row r="663" spans="1:9" x14ac:dyDescent="0.25">
      <c r="A663" s="29">
        <v>46015</v>
      </c>
      <c r="B663" s="47">
        <v>12</v>
      </c>
      <c r="C663" s="47">
        <v>3</v>
      </c>
      <c r="D663" s="47">
        <v>13</v>
      </c>
      <c r="E663" s="37">
        <v>25.798400000000001</v>
      </c>
      <c r="F663" s="47" t="str">
        <f>IF(AND(RTO__39[[#This Row],[Month]]&gt;4,RTO__39[[#This Row],[Month]]&lt;9,RTO__39[[#This Row],[Day of Week]]&lt;=5,RTO__39[[#This Row],[Hour]]&gt;=15,RTO__39[[#This Row],[Hour]]&lt;=18),"ON","OFF")</f>
        <v>OFF</v>
      </c>
      <c r="G663"/>
      <c r="H663"/>
      <c r="I663"/>
    </row>
    <row r="664" spans="1:9" x14ac:dyDescent="0.25">
      <c r="A664" s="29">
        <v>46015</v>
      </c>
      <c r="B664" s="47">
        <v>12</v>
      </c>
      <c r="C664" s="47">
        <v>3</v>
      </c>
      <c r="D664" s="47">
        <v>14</v>
      </c>
      <c r="E664" s="37">
        <v>24.033899999999999</v>
      </c>
      <c r="F664" s="47" t="str">
        <f>IF(AND(RTO__39[[#This Row],[Month]]&gt;4,RTO__39[[#This Row],[Month]]&lt;9,RTO__39[[#This Row],[Day of Week]]&lt;=5,RTO__39[[#This Row],[Hour]]&gt;=15,RTO__39[[#This Row],[Hour]]&lt;=18),"ON","OFF")</f>
        <v>OFF</v>
      </c>
      <c r="G664"/>
      <c r="H664"/>
      <c r="I664"/>
    </row>
    <row r="665" spans="1:9" x14ac:dyDescent="0.25">
      <c r="A665" s="29">
        <v>46015</v>
      </c>
      <c r="B665" s="47">
        <v>12</v>
      </c>
      <c r="C665" s="47">
        <v>3</v>
      </c>
      <c r="D665" s="47">
        <v>15</v>
      </c>
      <c r="E665" s="37">
        <v>24.518799999999999</v>
      </c>
      <c r="F665" s="47" t="str">
        <f>IF(AND(RTO__39[[#This Row],[Month]]&gt;4,RTO__39[[#This Row],[Month]]&lt;9,RTO__39[[#This Row],[Day of Week]]&lt;=5,RTO__39[[#This Row],[Hour]]&gt;=15,RTO__39[[#This Row],[Hour]]&lt;=18),"ON","OFF")</f>
        <v>OFF</v>
      </c>
      <c r="G665"/>
      <c r="H665"/>
      <c r="I665"/>
    </row>
    <row r="666" spans="1:9" x14ac:dyDescent="0.25">
      <c r="A666" s="29">
        <v>46015</v>
      </c>
      <c r="B666" s="47">
        <v>12</v>
      </c>
      <c r="C666" s="47">
        <v>3</v>
      </c>
      <c r="D666" s="47">
        <v>16</v>
      </c>
      <c r="E666" s="37">
        <v>30.659700000000001</v>
      </c>
      <c r="F666" s="47" t="str">
        <f>IF(AND(RTO__39[[#This Row],[Month]]&gt;4,RTO__39[[#This Row],[Month]]&lt;9,RTO__39[[#This Row],[Day of Week]]&lt;=5,RTO__39[[#This Row],[Hour]]&gt;=15,RTO__39[[#This Row],[Hour]]&lt;=18),"ON","OFF")</f>
        <v>OFF</v>
      </c>
      <c r="G666"/>
      <c r="H666"/>
      <c r="I666"/>
    </row>
    <row r="667" spans="1:9" x14ac:dyDescent="0.25">
      <c r="A667" s="29">
        <v>46015</v>
      </c>
      <c r="B667" s="47">
        <v>12</v>
      </c>
      <c r="C667" s="47">
        <v>3</v>
      </c>
      <c r="D667" s="47">
        <v>17</v>
      </c>
      <c r="E667" s="37">
        <v>30.017800000000001</v>
      </c>
      <c r="F667" s="47" t="str">
        <f>IF(AND(RTO__39[[#This Row],[Month]]&gt;4,RTO__39[[#This Row],[Month]]&lt;9,RTO__39[[#This Row],[Day of Week]]&lt;=5,RTO__39[[#This Row],[Hour]]&gt;=15,RTO__39[[#This Row],[Hour]]&lt;=18),"ON","OFF")</f>
        <v>OFF</v>
      </c>
      <c r="G667"/>
      <c r="H667"/>
      <c r="I667"/>
    </row>
    <row r="668" spans="1:9" x14ac:dyDescent="0.25">
      <c r="A668" s="29">
        <v>46015</v>
      </c>
      <c r="B668" s="47">
        <v>12</v>
      </c>
      <c r="C668" s="47">
        <v>3</v>
      </c>
      <c r="D668" s="47">
        <v>18</v>
      </c>
      <c r="E668" s="37">
        <v>24.6187</v>
      </c>
      <c r="F668" s="47" t="str">
        <f>IF(AND(RTO__39[[#This Row],[Month]]&gt;4,RTO__39[[#This Row],[Month]]&lt;9,RTO__39[[#This Row],[Day of Week]]&lt;=5,RTO__39[[#This Row],[Hour]]&gt;=15,RTO__39[[#This Row],[Hour]]&lt;=18),"ON","OFF")</f>
        <v>OFF</v>
      </c>
      <c r="G668"/>
      <c r="H668"/>
      <c r="I668"/>
    </row>
    <row r="669" spans="1:9" x14ac:dyDescent="0.25">
      <c r="A669" s="29">
        <v>46015</v>
      </c>
      <c r="B669" s="47">
        <v>12</v>
      </c>
      <c r="C669" s="47">
        <v>3</v>
      </c>
      <c r="D669" s="47">
        <v>19</v>
      </c>
      <c r="E669" s="37">
        <v>20.2639</v>
      </c>
      <c r="F669" s="47" t="str">
        <f>IF(AND(RTO__39[[#This Row],[Month]]&gt;4,RTO__39[[#This Row],[Month]]&lt;9,RTO__39[[#This Row],[Day of Week]]&lt;=5,RTO__39[[#This Row],[Hour]]&gt;=15,RTO__39[[#This Row],[Hour]]&lt;=18),"ON","OFF")</f>
        <v>OFF</v>
      </c>
      <c r="G669"/>
      <c r="H669"/>
      <c r="I669"/>
    </row>
    <row r="670" spans="1:9" x14ac:dyDescent="0.25">
      <c r="A670" s="29">
        <v>46015</v>
      </c>
      <c r="B670" s="47">
        <v>12</v>
      </c>
      <c r="C670" s="47">
        <v>3</v>
      </c>
      <c r="D670" s="47">
        <v>20</v>
      </c>
      <c r="E670" s="37">
        <v>19.067299999999999</v>
      </c>
      <c r="F670" s="47" t="str">
        <f>IF(AND(RTO__39[[#This Row],[Month]]&gt;4,RTO__39[[#This Row],[Month]]&lt;9,RTO__39[[#This Row],[Day of Week]]&lt;=5,RTO__39[[#This Row],[Hour]]&gt;=15,RTO__39[[#This Row],[Hour]]&lt;=18),"ON","OFF")</f>
        <v>OFF</v>
      </c>
      <c r="G670"/>
      <c r="H670"/>
      <c r="I670"/>
    </row>
    <row r="671" spans="1:9" x14ac:dyDescent="0.25">
      <c r="A671" s="29">
        <v>46015</v>
      </c>
      <c r="B671" s="47">
        <v>12</v>
      </c>
      <c r="C671" s="47">
        <v>3</v>
      </c>
      <c r="D671" s="47">
        <v>21</v>
      </c>
      <c r="E671" s="37">
        <v>20.141300000000001</v>
      </c>
      <c r="F671" s="47" t="str">
        <f>IF(AND(RTO__39[[#This Row],[Month]]&gt;4,RTO__39[[#This Row],[Month]]&lt;9,RTO__39[[#This Row],[Day of Week]]&lt;=5,RTO__39[[#This Row],[Hour]]&gt;=15,RTO__39[[#This Row],[Hour]]&lt;=18),"ON","OFF")</f>
        <v>OFF</v>
      </c>
      <c r="G671"/>
      <c r="H671"/>
      <c r="I671"/>
    </row>
    <row r="672" spans="1:9" x14ac:dyDescent="0.25">
      <c r="A672" s="29">
        <v>46015</v>
      </c>
      <c r="B672" s="47">
        <v>12</v>
      </c>
      <c r="C672" s="47">
        <v>3</v>
      </c>
      <c r="D672" s="47">
        <v>22</v>
      </c>
      <c r="E672" s="37">
        <v>20.6235</v>
      </c>
      <c r="F672" s="47" t="str">
        <f>IF(AND(RTO__39[[#This Row],[Month]]&gt;4,RTO__39[[#This Row],[Month]]&lt;9,RTO__39[[#This Row],[Day of Week]]&lt;=5,RTO__39[[#This Row],[Hour]]&gt;=15,RTO__39[[#This Row],[Hour]]&lt;=18),"ON","OFF")</f>
        <v>OFF</v>
      </c>
      <c r="G672"/>
      <c r="H672"/>
      <c r="I672"/>
    </row>
    <row r="673" spans="1:9" x14ac:dyDescent="0.25">
      <c r="A673" s="29">
        <v>46015</v>
      </c>
      <c r="B673" s="47">
        <v>12</v>
      </c>
      <c r="C673" s="47">
        <v>3</v>
      </c>
      <c r="D673" s="47">
        <v>23</v>
      </c>
      <c r="E673" s="37">
        <v>19.230599999999999</v>
      </c>
      <c r="F673" s="47" t="str">
        <f>IF(AND(RTO__39[[#This Row],[Month]]&gt;4,RTO__39[[#This Row],[Month]]&lt;9,RTO__39[[#This Row],[Day of Week]]&lt;=5,RTO__39[[#This Row],[Hour]]&gt;=15,RTO__39[[#This Row],[Hour]]&lt;=18),"ON","OFF")</f>
        <v>OFF</v>
      </c>
      <c r="G673"/>
      <c r="H673"/>
      <c r="I673"/>
    </row>
    <row r="674" spans="1:9" x14ac:dyDescent="0.25">
      <c r="A674" s="29">
        <v>46015</v>
      </c>
      <c r="B674" s="47">
        <v>12</v>
      </c>
      <c r="C674" s="47">
        <v>3</v>
      </c>
      <c r="D674" s="47">
        <v>24</v>
      </c>
      <c r="E674" s="37">
        <v>17.157299999999999</v>
      </c>
      <c r="F674" s="47" t="str">
        <f>IF(AND(RTO__39[[#This Row],[Month]]&gt;4,RTO__39[[#This Row],[Month]]&lt;9,RTO__39[[#This Row],[Day of Week]]&lt;=5,RTO__39[[#This Row],[Hour]]&gt;=15,RTO__39[[#This Row],[Hour]]&lt;=18),"ON","OFF")</f>
        <v>OFF</v>
      </c>
      <c r="G674"/>
      <c r="H674"/>
      <c r="I674"/>
    </row>
    <row r="675" spans="1:9" x14ac:dyDescent="0.25">
      <c r="A675" s="29">
        <v>46016</v>
      </c>
      <c r="B675" s="47">
        <v>12</v>
      </c>
      <c r="C675" s="47">
        <v>4</v>
      </c>
      <c r="D675" s="47">
        <v>1</v>
      </c>
      <c r="E675" s="37">
        <v>16.756</v>
      </c>
      <c r="F675" s="47" t="str">
        <f>IF(AND(RTO__39[[#This Row],[Month]]&gt;4,RTO__39[[#This Row],[Month]]&lt;9,RTO__39[[#This Row],[Day of Week]]&lt;=5,RTO__39[[#This Row],[Hour]]&gt;=15,RTO__39[[#This Row],[Hour]]&lt;=18),"ON","OFF")</f>
        <v>OFF</v>
      </c>
      <c r="G675"/>
      <c r="H675"/>
      <c r="I675"/>
    </row>
    <row r="676" spans="1:9" x14ac:dyDescent="0.25">
      <c r="A676" s="29">
        <v>46016</v>
      </c>
      <c r="B676" s="47">
        <v>12</v>
      </c>
      <c r="C676" s="47">
        <v>4</v>
      </c>
      <c r="D676" s="47">
        <v>2</v>
      </c>
      <c r="E676" s="37">
        <v>16.564900000000002</v>
      </c>
      <c r="F676" s="47" t="str">
        <f>IF(AND(RTO__39[[#This Row],[Month]]&gt;4,RTO__39[[#This Row],[Month]]&lt;9,RTO__39[[#This Row],[Day of Week]]&lt;=5,RTO__39[[#This Row],[Hour]]&gt;=15,RTO__39[[#This Row],[Hour]]&lt;=18),"ON","OFF")</f>
        <v>OFF</v>
      </c>
      <c r="G676"/>
      <c r="H676"/>
      <c r="I676"/>
    </row>
    <row r="677" spans="1:9" x14ac:dyDescent="0.25">
      <c r="A677" s="29">
        <v>46016</v>
      </c>
      <c r="B677" s="47">
        <v>12</v>
      </c>
      <c r="C677" s="47">
        <v>4</v>
      </c>
      <c r="D677" s="47">
        <v>3</v>
      </c>
      <c r="E677" s="37">
        <v>15.37</v>
      </c>
      <c r="F677" s="47" t="str">
        <f>IF(AND(RTO__39[[#This Row],[Month]]&gt;4,RTO__39[[#This Row],[Month]]&lt;9,RTO__39[[#This Row],[Day of Week]]&lt;=5,RTO__39[[#This Row],[Hour]]&gt;=15,RTO__39[[#This Row],[Hour]]&lt;=18),"ON","OFF")</f>
        <v>OFF</v>
      </c>
      <c r="G677"/>
      <c r="H677"/>
      <c r="I677"/>
    </row>
    <row r="678" spans="1:9" x14ac:dyDescent="0.25">
      <c r="A678" s="29">
        <v>46016</v>
      </c>
      <c r="B678" s="47">
        <v>12</v>
      </c>
      <c r="C678" s="47">
        <v>4</v>
      </c>
      <c r="D678" s="47">
        <v>4</v>
      </c>
      <c r="E678" s="37">
        <v>14.3635</v>
      </c>
      <c r="F678" s="47" t="str">
        <f>IF(AND(RTO__39[[#This Row],[Month]]&gt;4,RTO__39[[#This Row],[Month]]&lt;9,RTO__39[[#This Row],[Day of Week]]&lt;=5,RTO__39[[#This Row],[Hour]]&gt;=15,RTO__39[[#This Row],[Hour]]&lt;=18),"ON","OFF")</f>
        <v>OFF</v>
      </c>
      <c r="G678"/>
      <c r="H678"/>
      <c r="I678"/>
    </row>
    <row r="679" spans="1:9" x14ac:dyDescent="0.25">
      <c r="A679" s="29">
        <v>46016</v>
      </c>
      <c r="B679" s="47">
        <v>12</v>
      </c>
      <c r="C679" s="47">
        <v>4</v>
      </c>
      <c r="D679" s="47">
        <v>5</v>
      </c>
      <c r="E679" s="37">
        <v>14.162599999999999</v>
      </c>
      <c r="F679" s="47" t="str">
        <f>IF(AND(RTO__39[[#This Row],[Month]]&gt;4,RTO__39[[#This Row],[Month]]&lt;9,RTO__39[[#This Row],[Day of Week]]&lt;=5,RTO__39[[#This Row],[Hour]]&gt;=15,RTO__39[[#This Row],[Hour]]&lt;=18),"ON","OFF")</f>
        <v>OFF</v>
      </c>
      <c r="G679"/>
      <c r="H679"/>
      <c r="I679"/>
    </row>
    <row r="680" spans="1:9" x14ac:dyDescent="0.25">
      <c r="A680" s="29">
        <v>46016</v>
      </c>
      <c r="B680" s="47">
        <v>12</v>
      </c>
      <c r="C680" s="47">
        <v>4</v>
      </c>
      <c r="D680" s="47">
        <v>6</v>
      </c>
      <c r="E680" s="37">
        <v>15.0456</v>
      </c>
      <c r="F680" s="47" t="str">
        <f>IF(AND(RTO__39[[#This Row],[Month]]&gt;4,RTO__39[[#This Row],[Month]]&lt;9,RTO__39[[#This Row],[Day of Week]]&lt;=5,RTO__39[[#This Row],[Hour]]&gt;=15,RTO__39[[#This Row],[Hour]]&lt;=18),"ON","OFF")</f>
        <v>OFF</v>
      </c>
      <c r="G680"/>
      <c r="H680"/>
      <c r="I680"/>
    </row>
    <row r="681" spans="1:9" x14ac:dyDescent="0.25">
      <c r="A681" s="29">
        <v>46016</v>
      </c>
      <c r="B681" s="47">
        <v>12</v>
      </c>
      <c r="C681" s="47">
        <v>4</v>
      </c>
      <c r="D681" s="47">
        <v>7</v>
      </c>
      <c r="E681" s="37">
        <v>17.717099999999999</v>
      </c>
      <c r="F681" s="47" t="str">
        <f>IF(AND(RTO__39[[#This Row],[Month]]&gt;4,RTO__39[[#This Row],[Month]]&lt;9,RTO__39[[#This Row],[Day of Week]]&lt;=5,RTO__39[[#This Row],[Hour]]&gt;=15,RTO__39[[#This Row],[Hour]]&lt;=18),"ON","OFF")</f>
        <v>OFF</v>
      </c>
      <c r="G681"/>
      <c r="H681"/>
      <c r="I681"/>
    </row>
    <row r="682" spans="1:9" x14ac:dyDescent="0.25">
      <c r="A682" s="29">
        <v>46016</v>
      </c>
      <c r="B682" s="47">
        <v>12</v>
      </c>
      <c r="C682" s="47">
        <v>4</v>
      </c>
      <c r="D682" s="47">
        <v>8</v>
      </c>
      <c r="E682" s="37">
        <v>15.54</v>
      </c>
      <c r="F682" s="47" t="str">
        <f>IF(AND(RTO__39[[#This Row],[Month]]&gt;4,RTO__39[[#This Row],[Month]]&lt;9,RTO__39[[#This Row],[Day of Week]]&lt;=5,RTO__39[[#This Row],[Hour]]&gt;=15,RTO__39[[#This Row],[Hour]]&lt;=18),"ON","OFF")</f>
        <v>OFF</v>
      </c>
      <c r="G682"/>
      <c r="H682"/>
      <c r="I682"/>
    </row>
    <row r="683" spans="1:9" x14ac:dyDescent="0.25">
      <c r="A683" s="29">
        <v>46016</v>
      </c>
      <c r="B683" s="47">
        <v>12</v>
      </c>
      <c r="C683" s="47">
        <v>4</v>
      </c>
      <c r="D683" s="47">
        <v>9</v>
      </c>
      <c r="E683" s="37">
        <v>44.945</v>
      </c>
      <c r="F683" s="47" t="str">
        <f>IF(AND(RTO__39[[#This Row],[Month]]&gt;4,RTO__39[[#This Row],[Month]]&lt;9,RTO__39[[#This Row],[Day of Week]]&lt;=5,RTO__39[[#This Row],[Hour]]&gt;=15,RTO__39[[#This Row],[Hour]]&lt;=18),"ON","OFF")</f>
        <v>OFF</v>
      </c>
      <c r="G683"/>
      <c r="H683"/>
      <c r="I683"/>
    </row>
    <row r="684" spans="1:9" x14ac:dyDescent="0.25">
      <c r="A684" s="29">
        <v>46016</v>
      </c>
      <c r="B684" s="47">
        <v>12</v>
      </c>
      <c r="C684" s="47">
        <v>4</v>
      </c>
      <c r="D684" s="47">
        <v>10</v>
      </c>
      <c r="E684" s="37">
        <v>-2.0695000000000001</v>
      </c>
      <c r="F684" s="47" t="str">
        <f>IF(AND(RTO__39[[#This Row],[Month]]&gt;4,RTO__39[[#This Row],[Month]]&lt;9,RTO__39[[#This Row],[Day of Week]]&lt;=5,RTO__39[[#This Row],[Hour]]&gt;=15,RTO__39[[#This Row],[Hour]]&lt;=18),"ON","OFF")</f>
        <v>OFF</v>
      </c>
      <c r="G684"/>
      <c r="H684"/>
      <c r="I684"/>
    </row>
    <row r="685" spans="1:9" x14ac:dyDescent="0.25">
      <c r="A685" s="29">
        <v>46016</v>
      </c>
      <c r="B685" s="47">
        <v>12</v>
      </c>
      <c r="C685" s="47">
        <v>4</v>
      </c>
      <c r="D685" s="47">
        <v>11</v>
      </c>
      <c r="E685" s="37">
        <v>-3.0706000000000002</v>
      </c>
      <c r="F685" s="47" t="str">
        <f>IF(AND(RTO__39[[#This Row],[Month]]&gt;4,RTO__39[[#This Row],[Month]]&lt;9,RTO__39[[#This Row],[Day of Week]]&lt;=5,RTO__39[[#This Row],[Hour]]&gt;=15,RTO__39[[#This Row],[Hour]]&lt;=18),"ON","OFF")</f>
        <v>OFF</v>
      </c>
      <c r="G685"/>
      <c r="H685"/>
      <c r="I685"/>
    </row>
    <row r="686" spans="1:9" x14ac:dyDescent="0.25">
      <c r="A686" s="29">
        <v>46016</v>
      </c>
      <c r="B686" s="47">
        <v>12</v>
      </c>
      <c r="C686" s="47">
        <v>4</v>
      </c>
      <c r="D686" s="47">
        <v>12</v>
      </c>
      <c r="E686" s="37">
        <v>-3.6288</v>
      </c>
      <c r="F686" s="47" t="str">
        <f>IF(AND(RTO__39[[#This Row],[Month]]&gt;4,RTO__39[[#This Row],[Month]]&lt;9,RTO__39[[#This Row],[Day of Week]]&lt;=5,RTO__39[[#This Row],[Hour]]&gt;=15,RTO__39[[#This Row],[Hour]]&lt;=18),"ON","OFF")</f>
        <v>OFF</v>
      </c>
      <c r="G686"/>
      <c r="H686"/>
      <c r="I686"/>
    </row>
    <row r="687" spans="1:9" x14ac:dyDescent="0.25">
      <c r="A687" s="29">
        <v>46016</v>
      </c>
      <c r="B687" s="47">
        <v>12</v>
      </c>
      <c r="C687" s="47">
        <v>4</v>
      </c>
      <c r="D687" s="47">
        <v>13</v>
      </c>
      <c r="E687" s="37">
        <v>-15.9232</v>
      </c>
      <c r="F687" s="47" t="str">
        <f>IF(AND(RTO__39[[#This Row],[Month]]&gt;4,RTO__39[[#This Row],[Month]]&lt;9,RTO__39[[#This Row],[Day of Week]]&lt;=5,RTO__39[[#This Row],[Hour]]&gt;=15,RTO__39[[#This Row],[Hour]]&lt;=18),"ON","OFF")</f>
        <v>OFF</v>
      </c>
      <c r="G687"/>
      <c r="H687"/>
      <c r="I687"/>
    </row>
    <row r="688" spans="1:9" x14ac:dyDescent="0.25">
      <c r="A688" s="29">
        <v>46016</v>
      </c>
      <c r="B688" s="47">
        <v>12</v>
      </c>
      <c r="C688" s="47">
        <v>4</v>
      </c>
      <c r="D688" s="47">
        <v>14</v>
      </c>
      <c r="E688" s="37">
        <v>-13.2607</v>
      </c>
      <c r="F688" s="47" t="str">
        <f>IF(AND(RTO__39[[#This Row],[Month]]&gt;4,RTO__39[[#This Row],[Month]]&lt;9,RTO__39[[#This Row],[Day of Week]]&lt;=5,RTO__39[[#This Row],[Hour]]&gt;=15,RTO__39[[#This Row],[Hour]]&lt;=18),"ON","OFF")</f>
        <v>OFF</v>
      </c>
      <c r="G688"/>
      <c r="H688"/>
      <c r="I688"/>
    </row>
    <row r="689" spans="1:9" x14ac:dyDescent="0.25">
      <c r="A689" s="29">
        <v>46016</v>
      </c>
      <c r="B689" s="47">
        <v>12</v>
      </c>
      <c r="C689" s="47">
        <v>4</v>
      </c>
      <c r="D689" s="47">
        <v>15</v>
      </c>
      <c r="E689" s="37">
        <v>-9.7695000000000007</v>
      </c>
      <c r="F689" s="47" t="str">
        <f>IF(AND(RTO__39[[#This Row],[Month]]&gt;4,RTO__39[[#This Row],[Month]]&lt;9,RTO__39[[#This Row],[Day of Week]]&lt;=5,RTO__39[[#This Row],[Hour]]&gt;=15,RTO__39[[#This Row],[Hour]]&lt;=18),"ON","OFF")</f>
        <v>OFF</v>
      </c>
      <c r="G689"/>
      <c r="H689"/>
      <c r="I689"/>
    </row>
    <row r="690" spans="1:9" x14ac:dyDescent="0.25">
      <c r="A690" s="29">
        <v>46016</v>
      </c>
      <c r="B690" s="47">
        <v>12</v>
      </c>
      <c r="C690" s="47">
        <v>4</v>
      </c>
      <c r="D690" s="47">
        <v>16</v>
      </c>
      <c r="E690" s="37">
        <v>7.3552999999999997</v>
      </c>
      <c r="F690" s="47" t="str">
        <f>IF(AND(RTO__39[[#This Row],[Month]]&gt;4,RTO__39[[#This Row],[Month]]&lt;9,RTO__39[[#This Row],[Day of Week]]&lt;=5,RTO__39[[#This Row],[Hour]]&gt;=15,RTO__39[[#This Row],[Hour]]&lt;=18),"ON","OFF")</f>
        <v>OFF</v>
      </c>
      <c r="G690"/>
      <c r="H690"/>
      <c r="I690"/>
    </row>
    <row r="691" spans="1:9" x14ac:dyDescent="0.25">
      <c r="A691" s="29">
        <v>46016</v>
      </c>
      <c r="B691" s="47">
        <v>12</v>
      </c>
      <c r="C691" s="47">
        <v>4</v>
      </c>
      <c r="D691" s="47">
        <v>17</v>
      </c>
      <c r="E691" s="37">
        <v>17.473800000000001</v>
      </c>
      <c r="F691" s="47" t="str">
        <f>IF(AND(RTO__39[[#This Row],[Month]]&gt;4,RTO__39[[#This Row],[Month]]&lt;9,RTO__39[[#This Row],[Day of Week]]&lt;=5,RTO__39[[#This Row],[Hour]]&gt;=15,RTO__39[[#This Row],[Hour]]&lt;=18),"ON","OFF")</f>
        <v>OFF</v>
      </c>
      <c r="G691"/>
      <c r="H691"/>
      <c r="I691"/>
    </row>
    <row r="692" spans="1:9" x14ac:dyDescent="0.25">
      <c r="A692" s="29">
        <v>46016</v>
      </c>
      <c r="B692" s="47">
        <v>12</v>
      </c>
      <c r="C692" s="47">
        <v>4</v>
      </c>
      <c r="D692" s="47">
        <v>18</v>
      </c>
      <c r="E692" s="37">
        <v>18.1525</v>
      </c>
      <c r="F692" s="47" t="str">
        <f>IF(AND(RTO__39[[#This Row],[Month]]&gt;4,RTO__39[[#This Row],[Month]]&lt;9,RTO__39[[#This Row],[Day of Week]]&lt;=5,RTO__39[[#This Row],[Hour]]&gt;=15,RTO__39[[#This Row],[Hour]]&lt;=18),"ON","OFF")</f>
        <v>OFF</v>
      </c>
      <c r="G692"/>
      <c r="H692"/>
      <c r="I692"/>
    </row>
    <row r="693" spans="1:9" x14ac:dyDescent="0.25">
      <c r="A693" s="29">
        <v>46016</v>
      </c>
      <c r="B693" s="47">
        <v>12</v>
      </c>
      <c r="C693" s="47">
        <v>4</v>
      </c>
      <c r="D693" s="47">
        <v>19</v>
      </c>
      <c r="E693" s="37">
        <v>20.5609</v>
      </c>
      <c r="F693" s="47" t="str">
        <f>IF(AND(RTO__39[[#This Row],[Month]]&gt;4,RTO__39[[#This Row],[Month]]&lt;9,RTO__39[[#This Row],[Day of Week]]&lt;=5,RTO__39[[#This Row],[Hour]]&gt;=15,RTO__39[[#This Row],[Hour]]&lt;=18),"ON","OFF")</f>
        <v>OFF</v>
      </c>
      <c r="G693"/>
      <c r="H693"/>
      <c r="I693"/>
    </row>
    <row r="694" spans="1:9" x14ac:dyDescent="0.25">
      <c r="A694" s="29">
        <v>46016</v>
      </c>
      <c r="B694" s="47">
        <v>12</v>
      </c>
      <c r="C694" s="47">
        <v>4</v>
      </c>
      <c r="D694" s="47">
        <v>20</v>
      </c>
      <c r="E694" s="37">
        <v>20.6936</v>
      </c>
      <c r="F694" s="47" t="str">
        <f>IF(AND(RTO__39[[#This Row],[Month]]&gt;4,RTO__39[[#This Row],[Month]]&lt;9,RTO__39[[#This Row],[Day of Week]]&lt;=5,RTO__39[[#This Row],[Hour]]&gt;=15,RTO__39[[#This Row],[Hour]]&lt;=18),"ON","OFF")</f>
        <v>OFF</v>
      </c>
      <c r="G694"/>
      <c r="H694"/>
      <c r="I694"/>
    </row>
    <row r="695" spans="1:9" x14ac:dyDescent="0.25">
      <c r="A695" s="29">
        <v>46016</v>
      </c>
      <c r="B695" s="47">
        <v>12</v>
      </c>
      <c r="C695" s="47">
        <v>4</v>
      </c>
      <c r="D695" s="47">
        <v>21</v>
      </c>
      <c r="E695" s="37">
        <v>17.376999999999999</v>
      </c>
      <c r="F695" s="47" t="str">
        <f>IF(AND(RTO__39[[#This Row],[Month]]&gt;4,RTO__39[[#This Row],[Month]]&lt;9,RTO__39[[#This Row],[Day of Week]]&lt;=5,RTO__39[[#This Row],[Hour]]&gt;=15,RTO__39[[#This Row],[Hour]]&lt;=18),"ON","OFF")</f>
        <v>OFF</v>
      </c>
      <c r="G695"/>
      <c r="H695"/>
      <c r="I695"/>
    </row>
    <row r="696" spans="1:9" x14ac:dyDescent="0.25">
      <c r="A696" s="29">
        <v>46016</v>
      </c>
      <c r="B696" s="47">
        <v>12</v>
      </c>
      <c r="C696" s="47">
        <v>4</v>
      </c>
      <c r="D696" s="47">
        <v>22</v>
      </c>
      <c r="E696" s="37">
        <v>16.609200000000001</v>
      </c>
      <c r="F696" s="47" t="str">
        <f>IF(AND(RTO__39[[#This Row],[Month]]&gt;4,RTO__39[[#This Row],[Month]]&lt;9,RTO__39[[#This Row],[Day of Week]]&lt;=5,RTO__39[[#This Row],[Hour]]&gt;=15,RTO__39[[#This Row],[Hour]]&lt;=18),"ON","OFF")</f>
        <v>OFF</v>
      </c>
      <c r="G696"/>
      <c r="H696"/>
      <c r="I696"/>
    </row>
    <row r="697" spans="1:9" x14ac:dyDescent="0.25">
      <c r="A697" s="29">
        <v>46016</v>
      </c>
      <c r="B697" s="47">
        <v>12</v>
      </c>
      <c r="C697" s="47">
        <v>4</v>
      </c>
      <c r="D697" s="47">
        <v>23</v>
      </c>
      <c r="E697" s="37">
        <v>16.541599999999999</v>
      </c>
      <c r="F697" s="47" t="str">
        <f>IF(AND(RTO__39[[#This Row],[Month]]&gt;4,RTO__39[[#This Row],[Month]]&lt;9,RTO__39[[#This Row],[Day of Week]]&lt;=5,RTO__39[[#This Row],[Hour]]&gt;=15,RTO__39[[#This Row],[Hour]]&lt;=18),"ON","OFF")</f>
        <v>OFF</v>
      </c>
      <c r="G697"/>
      <c r="H697"/>
      <c r="I697"/>
    </row>
    <row r="698" spans="1:9" x14ac:dyDescent="0.25">
      <c r="A698" s="29">
        <v>46016</v>
      </c>
      <c r="B698" s="47">
        <v>12</v>
      </c>
      <c r="C698" s="47">
        <v>4</v>
      </c>
      <c r="D698" s="47">
        <v>24</v>
      </c>
      <c r="E698" s="37">
        <v>12.061999999999999</v>
      </c>
      <c r="F698" s="47" t="str">
        <f>IF(AND(RTO__39[[#This Row],[Month]]&gt;4,RTO__39[[#This Row],[Month]]&lt;9,RTO__39[[#This Row],[Day of Week]]&lt;=5,RTO__39[[#This Row],[Hour]]&gt;=15,RTO__39[[#This Row],[Hour]]&lt;=18),"ON","OFF")</f>
        <v>OFF</v>
      </c>
      <c r="G698"/>
      <c r="H698"/>
      <c r="I698"/>
    </row>
    <row r="699" spans="1:9" x14ac:dyDescent="0.25">
      <c r="A699" s="29">
        <v>46017</v>
      </c>
      <c r="B699" s="47">
        <v>12</v>
      </c>
      <c r="C699" s="47">
        <v>5</v>
      </c>
      <c r="D699" s="47">
        <v>1</v>
      </c>
      <c r="E699" s="37">
        <v>14.312200000000001</v>
      </c>
      <c r="F699" s="47" t="str">
        <f>IF(AND(RTO__39[[#This Row],[Month]]&gt;4,RTO__39[[#This Row],[Month]]&lt;9,RTO__39[[#This Row],[Day of Week]]&lt;=5,RTO__39[[#This Row],[Hour]]&gt;=15,RTO__39[[#This Row],[Hour]]&lt;=18),"ON","OFF")</f>
        <v>OFF</v>
      </c>
      <c r="G699"/>
      <c r="H699"/>
      <c r="I699"/>
    </row>
    <row r="700" spans="1:9" x14ac:dyDescent="0.25">
      <c r="A700" s="29">
        <v>46017</v>
      </c>
      <c r="B700" s="47">
        <v>12</v>
      </c>
      <c r="C700" s="47">
        <v>5</v>
      </c>
      <c r="D700" s="47">
        <v>2</v>
      </c>
      <c r="E700" s="37">
        <v>13.313000000000001</v>
      </c>
      <c r="F700" s="47" t="str">
        <f>IF(AND(RTO__39[[#This Row],[Month]]&gt;4,RTO__39[[#This Row],[Month]]&lt;9,RTO__39[[#This Row],[Day of Week]]&lt;=5,RTO__39[[#This Row],[Hour]]&gt;=15,RTO__39[[#This Row],[Hour]]&lt;=18),"ON","OFF")</f>
        <v>OFF</v>
      </c>
      <c r="G700"/>
      <c r="H700"/>
      <c r="I700"/>
    </row>
    <row r="701" spans="1:9" x14ac:dyDescent="0.25">
      <c r="A701" s="29">
        <v>46017</v>
      </c>
      <c r="B701" s="47">
        <v>12</v>
      </c>
      <c r="C701" s="47">
        <v>5</v>
      </c>
      <c r="D701" s="47">
        <v>3</v>
      </c>
      <c r="E701" s="37">
        <v>10.2248</v>
      </c>
      <c r="F701" s="47" t="str">
        <f>IF(AND(RTO__39[[#This Row],[Month]]&gt;4,RTO__39[[#This Row],[Month]]&lt;9,RTO__39[[#This Row],[Day of Week]]&lt;=5,RTO__39[[#This Row],[Hour]]&gt;=15,RTO__39[[#This Row],[Hour]]&lt;=18),"ON","OFF")</f>
        <v>OFF</v>
      </c>
      <c r="G701"/>
      <c r="H701"/>
      <c r="I701"/>
    </row>
    <row r="702" spans="1:9" x14ac:dyDescent="0.25">
      <c r="A702" s="29">
        <v>46017</v>
      </c>
      <c r="B702" s="47">
        <v>12</v>
      </c>
      <c r="C702" s="47">
        <v>5</v>
      </c>
      <c r="D702" s="47">
        <v>4</v>
      </c>
      <c r="E702" s="37">
        <v>12.9572</v>
      </c>
      <c r="F702" s="47" t="str">
        <f>IF(AND(RTO__39[[#This Row],[Month]]&gt;4,RTO__39[[#This Row],[Month]]&lt;9,RTO__39[[#This Row],[Day of Week]]&lt;=5,RTO__39[[#This Row],[Hour]]&gt;=15,RTO__39[[#This Row],[Hour]]&lt;=18),"ON","OFF")</f>
        <v>OFF</v>
      </c>
      <c r="G702"/>
      <c r="H702"/>
      <c r="I702"/>
    </row>
    <row r="703" spans="1:9" x14ac:dyDescent="0.25">
      <c r="A703" s="29">
        <v>46017</v>
      </c>
      <c r="B703" s="47">
        <v>12</v>
      </c>
      <c r="C703" s="47">
        <v>5</v>
      </c>
      <c r="D703" s="47">
        <v>5</v>
      </c>
      <c r="E703" s="37">
        <v>13.7806</v>
      </c>
      <c r="F703" s="47" t="str">
        <f>IF(AND(RTO__39[[#This Row],[Month]]&gt;4,RTO__39[[#This Row],[Month]]&lt;9,RTO__39[[#This Row],[Day of Week]]&lt;=5,RTO__39[[#This Row],[Hour]]&gt;=15,RTO__39[[#This Row],[Hour]]&lt;=18),"ON","OFF")</f>
        <v>OFF</v>
      </c>
      <c r="G703"/>
      <c r="H703"/>
      <c r="I703"/>
    </row>
    <row r="704" spans="1:9" x14ac:dyDescent="0.25">
      <c r="A704" s="29">
        <v>46017</v>
      </c>
      <c r="B704" s="47">
        <v>12</v>
      </c>
      <c r="C704" s="47">
        <v>5</v>
      </c>
      <c r="D704" s="47">
        <v>6</v>
      </c>
      <c r="E704" s="37">
        <v>14.556100000000001</v>
      </c>
      <c r="F704" s="47" t="str">
        <f>IF(AND(RTO__39[[#This Row],[Month]]&gt;4,RTO__39[[#This Row],[Month]]&lt;9,RTO__39[[#This Row],[Day of Week]]&lt;=5,RTO__39[[#This Row],[Hour]]&gt;=15,RTO__39[[#This Row],[Hour]]&lt;=18),"ON","OFF")</f>
        <v>OFF</v>
      </c>
      <c r="G704"/>
      <c r="H704"/>
      <c r="I704"/>
    </row>
    <row r="705" spans="1:9" x14ac:dyDescent="0.25">
      <c r="A705" s="29">
        <v>46017</v>
      </c>
      <c r="B705" s="47">
        <v>12</v>
      </c>
      <c r="C705" s="47">
        <v>5</v>
      </c>
      <c r="D705" s="47">
        <v>7</v>
      </c>
      <c r="E705" s="37">
        <v>17.790700000000001</v>
      </c>
      <c r="F705" s="47" t="str">
        <f>IF(AND(RTO__39[[#This Row],[Month]]&gt;4,RTO__39[[#This Row],[Month]]&lt;9,RTO__39[[#This Row],[Day of Week]]&lt;=5,RTO__39[[#This Row],[Hour]]&gt;=15,RTO__39[[#This Row],[Hour]]&lt;=18),"ON","OFF")</f>
        <v>OFF</v>
      </c>
      <c r="G705"/>
      <c r="H705"/>
      <c r="I705"/>
    </row>
    <row r="706" spans="1:9" x14ac:dyDescent="0.25">
      <c r="A706" s="29">
        <v>46017</v>
      </c>
      <c r="B706" s="47">
        <v>12</v>
      </c>
      <c r="C706" s="47">
        <v>5</v>
      </c>
      <c r="D706" s="47">
        <v>8</v>
      </c>
      <c r="E706" s="37">
        <v>14.4376</v>
      </c>
      <c r="F706" s="47" t="str">
        <f>IF(AND(RTO__39[[#This Row],[Month]]&gt;4,RTO__39[[#This Row],[Month]]&lt;9,RTO__39[[#This Row],[Day of Week]]&lt;=5,RTO__39[[#This Row],[Hour]]&gt;=15,RTO__39[[#This Row],[Hour]]&lt;=18),"ON","OFF")</f>
        <v>OFF</v>
      </c>
      <c r="G706"/>
      <c r="H706"/>
      <c r="I706"/>
    </row>
    <row r="707" spans="1:9" x14ac:dyDescent="0.25">
      <c r="A707" s="29">
        <v>46017</v>
      </c>
      <c r="B707" s="47">
        <v>12</v>
      </c>
      <c r="C707" s="47">
        <v>5</v>
      </c>
      <c r="D707" s="47">
        <v>9</v>
      </c>
      <c r="E707" s="37">
        <v>13.448</v>
      </c>
      <c r="F707" s="47" t="str">
        <f>IF(AND(RTO__39[[#This Row],[Month]]&gt;4,RTO__39[[#This Row],[Month]]&lt;9,RTO__39[[#This Row],[Day of Week]]&lt;=5,RTO__39[[#This Row],[Hour]]&gt;=15,RTO__39[[#This Row],[Hour]]&lt;=18),"ON","OFF")</f>
        <v>OFF</v>
      </c>
      <c r="G707"/>
      <c r="H707"/>
      <c r="I707"/>
    </row>
    <row r="708" spans="1:9" x14ac:dyDescent="0.25">
      <c r="A708" s="29">
        <v>46017</v>
      </c>
      <c r="B708" s="47">
        <v>12</v>
      </c>
      <c r="C708" s="47">
        <v>5</v>
      </c>
      <c r="D708" s="47">
        <v>10</v>
      </c>
      <c r="E708" s="37">
        <v>12.7072</v>
      </c>
      <c r="F708" s="47" t="str">
        <f>IF(AND(RTO__39[[#This Row],[Month]]&gt;4,RTO__39[[#This Row],[Month]]&lt;9,RTO__39[[#This Row],[Day of Week]]&lt;=5,RTO__39[[#This Row],[Hour]]&gt;=15,RTO__39[[#This Row],[Hour]]&lt;=18),"ON","OFF")</f>
        <v>OFF</v>
      </c>
      <c r="G708"/>
      <c r="H708"/>
      <c r="I708"/>
    </row>
    <row r="709" spans="1:9" x14ac:dyDescent="0.25">
      <c r="A709" s="29">
        <v>46017</v>
      </c>
      <c r="B709" s="47">
        <v>12</v>
      </c>
      <c r="C709" s="47">
        <v>5</v>
      </c>
      <c r="D709" s="47">
        <v>11</v>
      </c>
      <c r="E709" s="37">
        <v>-1.4901</v>
      </c>
      <c r="F709" s="47" t="str">
        <f>IF(AND(RTO__39[[#This Row],[Month]]&gt;4,RTO__39[[#This Row],[Month]]&lt;9,RTO__39[[#This Row],[Day of Week]]&lt;=5,RTO__39[[#This Row],[Hour]]&gt;=15,RTO__39[[#This Row],[Hour]]&lt;=18),"ON","OFF")</f>
        <v>OFF</v>
      </c>
      <c r="G709"/>
      <c r="H709"/>
      <c r="I709"/>
    </row>
    <row r="710" spans="1:9" x14ac:dyDescent="0.25">
      <c r="A710" s="29">
        <v>46017</v>
      </c>
      <c r="B710" s="47">
        <v>12</v>
      </c>
      <c r="C710" s="47">
        <v>5</v>
      </c>
      <c r="D710" s="47">
        <v>12</v>
      </c>
      <c r="E710" s="37">
        <v>-1.3573999999999999</v>
      </c>
      <c r="F710" s="47" t="str">
        <f>IF(AND(RTO__39[[#This Row],[Month]]&gt;4,RTO__39[[#This Row],[Month]]&lt;9,RTO__39[[#This Row],[Day of Week]]&lt;=5,RTO__39[[#This Row],[Hour]]&gt;=15,RTO__39[[#This Row],[Hour]]&lt;=18),"ON","OFF")</f>
        <v>OFF</v>
      </c>
      <c r="G710"/>
      <c r="H710"/>
      <c r="I710"/>
    </row>
    <row r="711" spans="1:9" x14ac:dyDescent="0.25">
      <c r="A711" s="29">
        <v>46017</v>
      </c>
      <c r="B711" s="47">
        <v>12</v>
      </c>
      <c r="C711" s="47">
        <v>5</v>
      </c>
      <c r="D711" s="47">
        <v>13</v>
      </c>
      <c r="E711" s="37">
        <v>-15.197800000000001</v>
      </c>
      <c r="F711" s="47" t="str">
        <f>IF(AND(RTO__39[[#This Row],[Month]]&gt;4,RTO__39[[#This Row],[Month]]&lt;9,RTO__39[[#This Row],[Day of Week]]&lt;=5,RTO__39[[#This Row],[Hour]]&gt;=15,RTO__39[[#This Row],[Hour]]&lt;=18),"ON","OFF")</f>
        <v>OFF</v>
      </c>
      <c r="G711"/>
      <c r="H711"/>
      <c r="I711"/>
    </row>
    <row r="712" spans="1:9" x14ac:dyDescent="0.25">
      <c r="A712" s="29">
        <v>46017</v>
      </c>
      <c r="B712" s="47">
        <v>12</v>
      </c>
      <c r="C712" s="47">
        <v>5</v>
      </c>
      <c r="D712" s="47">
        <v>14</v>
      </c>
      <c r="E712" s="37">
        <v>-14.8062</v>
      </c>
      <c r="F712" s="47" t="str">
        <f>IF(AND(RTO__39[[#This Row],[Month]]&gt;4,RTO__39[[#This Row],[Month]]&lt;9,RTO__39[[#This Row],[Day of Week]]&lt;=5,RTO__39[[#This Row],[Hour]]&gt;=15,RTO__39[[#This Row],[Hour]]&lt;=18),"ON","OFF")</f>
        <v>OFF</v>
      </c>
      <c r="G712"/>
      <c r="H712"/>
      <c r="I712"/>
    </row>
    <row r="713" spans="1:9" x14ac:dyDescent="0.25">
      <c r="A713" s="29">
        <v>46017</v>
      </c>
      <c r="B713" s="47">
        <v>12</v>
      </c>
      <c r="C713" s="47">
        <v>5</v>
      </c>
      <c r="D713" s="47">
        <v>15</v>
      </c>
      <c r="E713" s="37">
        <v>-9.3963000000000001</v>
      </c>
      <c r="F713" s="47" t="str">
        <f>IF(AND(RTO__39[[#This Row],[Month]]&gt;4,RTO__39[[#This Row],[Month]]&lt;9,RTO__39[[#This Row],[Day of Week]]&lt;=5,RTO__39[[#This Row],[Hour]]&gt;=15,RTO__39[[#This Row],[Hour]]&lt;=18),"ON","OFF")</f>
        <v>OFF</v>
      </c>
      <c r="G713"/>
      <c r="H713"/>
      <c r="I713"/>
    </row>
    <row r="714" spans="1:9" x14ac:dyDescent="0.25">
      <c r="A714" s="29">
        <v>46017</v>
      </c>
      <c r="B714" s="47">
        <v>12</v>
      </c>
      <c r="C714" s="47">
        <v>5</v>
      </c>
      <c r="D714" s="47">
        <v>16</v>
      </c>
      <c r="E714" s="37">
        <v>20.041599999999999</v>
      </c>
      <c r="F714" s="47" t="str">
        <f>IF(AND(RTO__39[[#This Row],[Month]]&gt;4,RTO__39[[#This Row],[Month]]&lt;9,RTO__39[[#This Row],[Day of Week]]&lt;=5,RTO__39[[#This Row],[Hour]]&gt;=15,RTO__39[[#This Row],[Hour]]&lt;=18),"ON","OFF")</f>
        <v>OFF</v>
      </c>
      <c r="G714"/>
      <c r="H714"/>
      <c r="I714"/>
    </row>
    <row r="715" spans="1:9" x14ac:dyDescent="0.25">
      <c r="A715" s="29">
        <v>46017</v>
      </c>
      <c r="B715" s="47">
        <v>12</v>
      </c>
      <c r="C715" s="47">
        <v>5</v>
      </c>
      <c r="D715" s="47">
        <v>17</v>
      </c>
      <c r="E715" s="37">
        <v>15.319000000000001</v>
      </c>
      <c r="F715" s="47" t="str">
        <f>IF(AND(RTO__39[[#This Row],[Month]]&gt;4,RTO__39[[#This Row],[Month]]&lt;9,RTO__39[[#This Row],[Day of Week]]&lt;=5,RTO__39[[#This Row],[Hour]]&gt;=15,RTO__39[[#This Row],[Hour]]&lt;=18),"ON","OFF")</f>
        <v>OFF</v>
      </c>
      <c r="G715"/>
      <c r="H715"/>
      <c r="I715"/>
    </row>
    <row r="716" spans="1:9" x14ac:dyDescent="0.25">
      <c r="A716" s="29">
        <v>46017</v>
      </c>
      <c r="B716" s="47">
        <v>12</v>
      </c>
      <c r="C716" s="47">
        <v>5</v>
      </c>
      <c r="D716" s="47">
        <v>18</v>
      </c>
      <c r="E716" s="37">
        <v>16.9788</v>
      </c>
      <c r="F716" s="47" t="str">
        <f>IF(AND(RTO__39[[#This Row],[Month]]&gt;4,RTO__39[[#This Row],[Month]]&lt;9,RTO__39[[#This Row],[Day of Week]]&lt;=5,RTO__39[[#This Row],[Hour]]&gt;=15,RTO__39[[#This Row],[Hour]]&lt;=18),"ON","OFF")</f>
        <v>OFF</v>
      </c>
      <c r="G716"/>
      <c r="H716"/>
      <c r="I716"/>
    </row>
    <row r="717" spans="1:9" x14ac:dyDescent="0.25">
      <c r="A717" s="29">
        <v>46017</v>
      </c>
      <c r="B717" s="47">
        <v>12</v>
      </c>
      <c r="C717" s="47">
        <v>5</v>
      </c>
      <c r="D717" s="47">
        <v>19</v>
      </c>
      <c r="E717" s="37">
        <v>15.5136</v>
      </c>
      <c r="F717" s="47" t="str">
        <f>IF(AND(RTO__39[[#This Row],[Month]]&gt;4,RTO__39[[#This Row],[Month]]&lt;9,RTO__39[[#This Row],[Day of Week]]&lt;=5,RTO__39[[#This Row],[Hour]]&gt;=15,RTO__39[[#This Row],[Hour]]&lt;=18),"ON","OFF")</f>
        <v>OFF</v>
      </c>
      <c r="G717"/>
      <c r="H717"/>
      <c r="I717"/>
    </row>
    <row r="718" spans="1:9" x14ac:dyDescent="0.25">
      <c r="A718" s="29">
        <v>46017</v>
      </c>
      <c r="B718" s="47">
        <v>12</v>
      </c>
      <c r="C718" s="47">
        <v>5</v>
      </c>
      <c r="D718" s="47">
        <v>20</v>
      </c>
      <c r="E718" s="37">
        <v>15.3179</v>
      </c>
      <c r="F718" s="47" t="str">
        <f>IF(AND(RTO__39[[#This Row],[Month]]&gt;4,RTO__39[[#This Row],[Month]]&lt;9,RTO__39[[#This Row],[Day of Week]]&lt;=5,RTO__39[[#This Row],[Hour]]&gt;=15,RTO__39[[#This Row],[Hour]]&lt;=18),"ON","OFF")</f>
        <v>OFF</v>
      </c>
      <c r="G718"/>
      <c r="H718"/>
      <c r="I718"/>
    </row>
    <row r="719" spans="1:9" x14ac:dyDescent="0.25">
      <c r="A719" s="29">
        <v>46017</v>
      </c>
      <c r="B719" s="47">
        <v>12</v>
      </c>
      <c r="C719" s="47">
        <v>5</v>
      </c>
      <c r="D719" s="47">
        <v>21</v>
      </c>
      <c r="E719" s="37">
        <v>16.028300000000002</v>
      </c>
      <c r="F719" s="47" t="str">
        <f>IF(AND(RTO__39[[#This Row],[Month]]&gt;4,RTO__39[[#This Row],[Month]]&lt;9,RTO__39[[#This Row],[Day of Week]]&lt;=5,RTO__39[[#This Row],[Hour]]&gt;=15,RTO__39[[#This Row],[Hour]]&lt;=18),"ON","OFF")</f>
        <v>OFF</v>
      </c>
      <c r="G719"/>
      <c r="H719"/>
      <c r="I719"/>
    </row>
    <row r="720" spans="1:9" x14ac:dyDescent="0.25">
      <c r="A720" s="29">
        <v>46017</v>
      </c>
      <c r="B720" s="47">
        <v>12</v>
      </c>
      <c r="C720" s="47">
        <v>5</v>
      </c>
      <c r="D720" s="47">
        <v>22</v>
      </c>
      <c r="E720" s="37">
        <v>14.0344</v>
      </c>
      <c r="F720" s="47" t="str">
        <f>IF(AND(RTO__39[[#This Row],[Month]]&gt;4,RTO__39[[#This Row],[Month]]&lt;9,RTO__39[[#This Row],[Day of Week]]&lt;=5,RTO__39[[#This Row],[Hour]]&gt;=15,RTO__39[[#This Row],[Hour]]&lt;=18),"ON","OFF")</f>
        <v>OFF</v>
      </c>
      <c r="G720"/>
      <c r="H720"/>
      <c r="I720"/>
    </row>
    <row r="721" spans="1:9" x14ac:dyDescent="0.25">
      <c r="A721" s="29">
        <v>46017</v>
      </c>
      <c r="B721" s="47">
        <v>12</v>
      </c>
      <c r="C721" s="47">
        <v>5</v>
      </c>
      <c r="D721" s="47">
        <v>23</v>
      </c>
      <c r="E721" s="37">
        <v>13.116099999999999</v>
      </c>
      <c r="F721" s="47" t="str">
        <f>IF(AND(RTO__39[[#This Row],[Month]]&gt;4,RTO__39[[#This Row],[Month]]&lt;9,RTO__39[[#This Row],[Day of Week]]&lt;=5,RTO__39[[#This Row],[Hour]]&gt;=15,RTO__39[[#This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331-CCB5-44B4-BAC8-6414D5286141}">
  <dimension ref="A1:AE65"/>
  <sheetViews>
    <sheetView workbookViewId="0">
      <selection activeCell="C13" sqref="C13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9" width="5.7109375" bestFit="1" customWidth="1"/>
    <col min="10" max="11" width="6.7109375" bestFit="1" customWidth="1"/>
    <col min="12" max="12" width="7.42578125" bestFit="1" customWidth="1"/>
    <col min="13" max="17" width="6.42578125" bestFit="1" customWidth="1"/>
    <col min="18" max="18" width="6.7109375" bestFit="1" customWidth="1"/>
    <col min="19" max="19" width="5.7109375" bestFit="1" customWidth="1"/>
    <col min="20" max="20" width="6.7109375" bestFit="1" customWidth="1"/>
    <col min="21" max="21" width="5.7109375" bestFit="1" customWidth="1"/>
    <col min="22" max="23" width="6.7109375" bestFit="1" customWidth="1"/>
    <col min="24" max="26" width="5.7109375" bestFit="1" customWidth="1"/>
    <col min="27" max="27" width="8.140625" hidden="1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1" x14ac:dyDescent="0.25">
      <c r="A3" s="32"/>
      <c r="B3" s="54">
        <v>45987</v>
      </c>
      <c r="C3" s="33">
        <v>41.778199999999998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1" x14ac:dyDescent="0.25">
      <c r="A4" s="32"/>
      <c r="B4" s="54">
        <v>45988</v>
      </c>
      <c r="C4" s="33">
        <v>39.103700000000003</v>
      </c>
      <c r="D4" s="33">
        <v>38.295000000000002</v>
      </c>
      <c r="E4" s="33">
        <v>37.9968</v>
      </c>
      <c r="F4" s="33">
        <v>39.530700000000003</v>
      </c>
      <c r="G4" s="33">
        <v>40.125999999999998</v>
      </c>
      <c r="H4" s="33">
        <v>41.872399999999999</v>
      </c>
      <c r="I4" s="33">
        <v>44.188699999999997</v>
      </c>
      <c r="J4" s="33">
        <v>41.1051</v>
      </c>
      <c r="K4" s="33">
        <v>27.929300000000001</v>
      </c>
      <c r="L4" s="33">
        <v>35.169699999999999</v>
      </c>
      <c r="M4" s="33">
        <v>32.856299999999997</v>
      </c>
      <c r="N4" s="33">
        <v>34.166800000000002</v>
      </c>
      <c r="O4" s="33">
        <v>37.588000000000001</v>
      </c>
      <c r="P4" s="33">
        <v>30.213799999999999</v>
      </c>
      <c r="Q4" s="33">
        <v>22.740200000000002</v>
      </c>
      <c r="R4" s="33">
        <v>33.787700000000001</v>
      </c>
      <c r="S4" s="33">
        <v>37.9163</v>
      </c>
      <c r="T4" s="33">
        <v>39.504800000000003</v>
      </c>
      <c r="U4" s="33">
        <v>38.659300000000002</v>
      </c>
      <c r="V4" s="33">
        <v>36.592700000000001</v>
      </c>
      <c r="W4" s="33">
        <v>37.440100000000001</v>
      </c>
      <c r="X4" s="33">
        <v>38.139000000000003</v>
      </c>
      <c r="Y4" s="33">
        <v>37.066600000000001</v>
      </c>
      <c r="Z4" s="33">
        <v>41.7712</v>
      </c>
    </row>
    <row r="5" spans="1:31" x14ac:dyDescent="0.25">
      <c r="A5" s="32"/>
      <c r="B5" s="54">
        <v>45989</v>
      </c>
      <c r="C5" s="33">
        <v>33.805399999999999</v>
      </c>
      <c r="D5" s="33">
        <v>32.752000000000002</v>
      </c>
      <c r="E5" s="33">
        <v>30.057700000000001</v>
      </c>
      <c r="F5" s="33">
        <v>30.642900000000001</v>
      </c>
      <c r="G5" s="33">
        <v>32.642800000000001</v>
      </c>
      <c r="H5" s="33">
        <v>31.772200000000002</v>
      </c>
      <c r="I5" s="33">
        <v>34.5655</v>
      </c>
      <c r="J5" s="33">
        <v>29.883400000000002</v>
      </c>
      <c r="K5" s="33">
        <v>19.6401</v>
      </c>
      <c r="L5" s="33">
        <v>18.6906</v>
      </c>
      <c r="M5" s="33">
        <v>18.798200000000001</v>
      </c>
      <c r="N5" s="33">
        <v>15.899100000000001</v>
      </c>
      <c r="O5" s="33">
        <v>3.3123999999999998</v>
      </c>
      <c r="P5" s="33">
        <v>4.1391999999999998</v>
      </c>
      <c r="Q5" s="33">
        <v>-5.7233000000000001</v>
      </c>
      <c r="R5" s="33">
        <v>-11.900600000000001</v>
      </c>
      <c r="S5" s="33">
        <v>29.941199999999998</v>
      </c>
      <c r="T5" s="33">
        <v>38.2789</v>
      </c>
      <c r="U5" s="33">
        <v>31.4389</v>
      </c>
      <c r="V5" s="33">
        <v>31.398800000000001</v>
      </c>
      <c r="W5" s="33">
        <v>30.9619</v>
      </c>
      <c r="X5" s="33">
        <v>32.790199999999999</v>
      </c>
      <c r="Y5" s="33">
        <v>30.328900000000001</v>
      </c>
      <c r="Z5" s="33">
        <v>29.341100000000001</v>
      </c>
    </row>
    <row r="6" spans="1:31" x14ac:dyDescent="0.25">
      <c r="A6" s="32"/>
      <c r="B6" s="54">
        <v>45990</v>
      </c>
      <c r="C6" s="33">
        <v>62.772799999999997</v>
      </c>
      <c r="D6" s="33">
        <v>31.806899999999999</v>
      </c>
      <c r="E6" s="33">
        <v>33.577800000000003</v>
      </c>
      <c r="F6" s="33">
        <v>34.770499999999998</v>
      </c>
      <c r="G6" s="33">
        <v>36.485199999999999</v>
      </c>
      <c r="H6" s="33">
        <v>34.4437</v>
      </c>
      <c r="I6" s="33">
        <v>36.096800000000002</v>
      </c>
      <c r="J6" s="33">
        <v>23.498899999999999</v>
      </c>
      <c r="K6" s="33">
        <v>26.3596</v>
      </c>
      <c r="L6" s="33">
        <v>22.8401</v>
      </c>
      <c r="M6" s="33">
        <v>23.769500000000001</v>
      </c>
      <c r="N6" s="33">
        <v>24.5383</v>
      </c>
      <c r="O6" s="33">
        <v>26.172699999999999</v>
      </c>
      <c r="P6" s="33">
        <v>27.205500000000001</v>
      </c>
      <c r="Q6" s="33">
        <v>24.138000000000002</v>
      </c>
      <c r="R6" s="33">
        <v>317.66570000000002</v>
      </c>
      <c r="S6" s="33">
        <v>32.075099999999999</v>
      </c>
      <c r="T6" s="33">
        <v>40.328099999999999</v>
      </c>
      <c r="U6" s="33">
        <v>44.199300000000001</v>
      </c>
      <c r="V6" s="33">
        <v>47.37</v>
      </c>
      <c r="W6" s="33">
        <v>52.554099999999998</v>
      </c>
      <c r="X6" s="33">
        <v>56.444000000000003</v>
      </c>
      <c r="Y6" s="33">
        <v>56.386800000000001</v>
      </c>
      <c r="Z6" s="33">
        <v>58.951799999999999</v>
      </c>
    </row>
    <row r="7" spans="1:31" x14ac:dyDescent="0.25">
      <c r="A7" s="32"/>
      <c r="B7" s="54">
        <v>45991</v>
      </c>
      <c r="C7" s="33">
        <v>47.0351</v>
      </c>
      <c r="D7" s="33">
        <v>51.597799999999999</v>
      </c>
      <c r="E7" s="33">
        <v>57.736199999999997</v>
      </c>
      <c r="F7" s="33">
        <v>61.687800000000003</v>
      </c>
      <c r="G7" s="33">
        <v>58.439599999999999</v>
      </c>
      <c r="H7" s="33">
        <v>56.801099999999998</v>
      </c>
      <c r="I7" s="33">
        <v>60.095799999999997</v>
      </c>
      <c r="J7" s="33">
        <v>54.775100000000002</v>
      </c>
      <c r="K7" s="33">
        <v>41.036799999999999</v>
      </c>
      <c r="L7" s="33">
        <v>26.150099999999998</v>
      </c>
      <c r="M7" s="33">
        <v>26.544699999999999</v>
      </c>
      <c r="N7" s="33">
        <v>27.8538</v>
      </c>
      <c r="O7" s="33">
        <v>26.954000000000001</v>
      </c>
      <c r="P7" s="33">
        <v>26.899100000000001</v>
      </c>
      <c r="Q7" s="33">
        <v>28.623999999999999</v>
      </c>
      <c r="R7" s="33">
        <v>39.992600000000003</v>
      </c>
      <c r="S7" s="33">
        <v>57.287399999999998</v>
      </c>
      <c r="T7" s="33">
        <v>68.545400000000001</v>
      </c>
      <c r="U7" s="33">
        <v>73.177400000000006</v>
      </c>
      <c r="V7" s="33">
        <v>73.667599999999993</v>
      </c>
      <c r="W7" s="33">
        <v>94.441599999999994</v>
      </c>
      <c r="X7" s="33">
        <v>72.061099999999996</v>
      </c>
      <c r="Y7" s="33">
        <v>54.422699999999999</v>
      </c>
      <c r="Z7" s="33">
        <v>53.002499999999998</v>
      </c>
    </row>
    <row r="8" spans="1:31" x14ac:dyDescent="0.25">
      <c r="A8" s="32"/>
      <c r="B8" s="54">
        <v>45992</v>
      </c>
      <c r="C8" s="33">
        <v>28.386099999999999</v>
      </c>
      <c r="D8" s="33">
        <v>44.986400000000003</v>
      </c>
      <c r="E8" s="33">
        <v>40.632599999999996</v>
      </c>
      <c r="F8" s="33">
        <v>40.228900000000003</v>
      </c>
      <c r="G8" s="33">
        <v>43.236400000000003</v>
      </c>
      <c r="H8" s="33">
        <v>47.022599999999997</v>
      </c>
      <c r="I8" s="33">
        <v>56.739899999999999</v>
      </c>
      <c r="J8" s="33">
        <v>67.810199999999995</v>
      </c>
      <c r="K8" s="33">
        <v>-9.7024000000000008</v>
      </c>
      <c r="L8" s="33">
        <v>-28.627600000000001</v>
      </c>
      <c r="M8" s="33">
        <v>-28.127600000000001</v>
      </c>
      <c r="N8" s="33">
        <v>-20.7333</v>
      </c>
      <c r="O8" s="33">
        <v>-13.888299999999999</v>
      </c>
      <c r="P8" s="33">
        <v>-15.803000000000001</v>
      </c>
      <c r="Q8" s="33">
        <v>-20.489699999999999</v>
      </c>
      <c r="R8" s="33">
        <v>-43.738199999999999</v>
      </c>
      <c r="S8" s="33">
        <v>25.527899999999999</v>
      </c>
      <c r="T8" s="33">
        <v>50.086599999999997</v>
      </c>
      <c r="U8" s="33">
        <v>56.969099999999997</v>
      </c>
      <c r="V8" s="33">
        <v>54.865900000000003</v>
      </c>
      <c r="W8" s="33">
        <v>52.832900000000002</v>
      </c>
      <c r="X8" s="33">
        <v>49.2881</v>
      </c>
      <c r="Y8" s="33">
        <v>43.348199999999999</v>
      </c>
      <c r="Z8" s="33">
        <v>42.244500000000002</v>
      </c>
    </row>
    <row r="9" spans="1:31" x14ac:dyDescent="0.25">
      <c r="A9" s="32"/>
      <c r="B9" s="54">
        <v>45993</v>
      </c>
      <c r="C9" s="33">
        <v>44.725000000000001</v>
      </c>
      <c r="D9" s="33">
        <v>13.6815</v>
      </c>
      <c r="E9" s="33">
        <v>11.5908</v>
      </c>
      <c r="F9" s="33">
        <v>14.770799999999999</v>
      </c>
      <c r="G9" s="33">
        <v>14.267899999999999</v>
      </c>
      <c r="H9" s="33">
        <v>15.7577</v>
      </c>
      <c r="I9" s="33">
        <v>13.086499999999999</v>
      </c>
      <c r="J9" s="33">
        <v>74.089100000000002</v>
      </c>
      <c r="K9" s="33">
        <v>11.974399999999999</v>
      </c>
      <c r="L9" s="33">
        <v>-117.05249999999999</v>
      </c>
      <c r="M9" s="33">
        <v>19.4009</v>
      </c>
      <c r="N9" s="33">
        <v>5.4401999999999999</v>
      </c>
      <c r="O9" s="33">
        <v>21.1509</v>
      </c>
      <c r="P9" s="33">
        <v>32.452300000000001</v>
      </c>
      <c r="Q9" s="33">
        <v>35.781399999999998</v>
      </c>
      <c r="R9" s="33">
        <v>-39.801900000000003</v>
      </c>
      <c r="S9" s="33">
        <v>22.7836</v>
      </c>
      <c r="T9" s="33">
        <v>46.281399999999998</v>
      </c>
      <c r="U9" s="33">
        <v>39.825699999999998</v>
      </c>
      <c r="V9" s="33">
        <v>41.463500000000003</v>
      </c>
      <c r="W9" s="33">
        <v>43.336199999999998</v>
      </c>
      <c r="X9" s="33">
        <v>46.069299999999998</v>
      </c>
      <c r="Y9" s="33">
        <v>50.1434</v>
      </c>
      <c r="Z9" s="33">
        <v>50.0413</v>
      </c>
    </row>
    <row r="10" spans="1:31" x14ac:dyDescent="0.25">
      <c r="A10" s="32"/>
      <c r="B10" s="54">
        <v>45994</v>
      </c>
      <c r="C10" s="33">
        <v>39.704000000000001</v>
      </c>
      <c r="D10" s="33">
        <v>39.521900000000002</v>
      </c>
      <c r="E10" s="33">
        <v>39.976300000000002</v>
      </c>
      <c r="F10" s="33">
        <v>40.681699999999999</v>
      </c>
      <c r="G10" s="33">
        <v>41.962299999999999</v>
      </c>
      <c r="H10" s="33">
        <v>46.332900000000002</v>
      </c>
      <c r="I10" s="33">
        <v>56.824300000000001</v>
      </c>
      <c r="J10" s="33">
        <v>57.389400000000002</v>
      </c>
      <c r="K10" s="33">
        <v>35.107900000000001</v>
      </c>
      <c r="L10" s="33">
        <v>37.270400000000002</v>
      </c>
      <c r="M10" s="33">
        <v>39.774900000000002</v>
      </c>
      <c r="N10" s="33">
        <v>40.551000000000002</v>
      </c>
      <c r="O10" s="33">
        <v>40.214500000000001</v>
      </c>
      <c r="P10" s="33">
        <v>31.6309</v>
      </c>
      <c r="Q10" s="33">
        <v>18.9252</v>
      </c>
      <c r="R10" s="33">
        <v>12.9335</v>
      </c>
      <c r="S10" s="33">
        <v>23.880400000000002</v>
      </c>
      <c r="T10" s="33">
        <v>54.691299999999998</v>
      </c>
      <c r="U10" s="33">
        <v>52.873100000000001</v>
      </c>
      <c r="V10" s="33">
        <v>50.218000000000004</v>
      </c>
      <c r="W10" s="33">
        <v>50.550600000000003</v>
      </c>
      <c r="X10" s="33">
        <v>48.681600000000003</v>
      </c>
      <c r="Y10" s="33">
        <v>42.955800000000004</v>
      </c>
      <c r="Z10" s="33">
        <v>41.762700000000002</v>
      </c>
    </row>
    <row r="11" spans="1:31" x14ac:dyDescent="0.25">
      <c r="A11" s="32"/>
      <c r="B11" s="54">
        <v>45995</v>
      </c>
      <c r="C11" s="33">
        <v>34.5182</v>
      </c>
      <c r="D11" s="33">
        <v>42.8155</v>
      </c>
      <c r="E11" s="33">
        <v>40.258800000000001</v>
      </c>
      <c r="F11" s="33">
        <v>40.011800000000001</v>
      </c>
      <c r="G11" s="33">
        <v>39.768500000000003</v>
      </c>
      <c r="H11" s="33">
        <v>38.996400000000001</v>
      </c>
      <c r="I11" s="33">
        <v>41.192</v>
      </c>
      <c r="J11" s="33">
        <v>39.939599999999999</v>
      </c>
      <c r="K11" s="33">
        <v>37.540199999999999</v>
      </c>
      <c r="L11" s="33">
        <v>23.281700000000001</v>
      </c>
      <c r="M11" s="33">
        <v>25.821400000000001</v>
      </c>
      <c r="N11" s="33">
        <v>25.118600000000001</v>
      </c>
      <c r="O11" s="33">
        <v>24.696300000000001</v>
      </c>
      <c r="P11" s="33">
        <v>16.126100000000001</v>
      </c>
      <c r="Q11" s="33">
        <v>6.4077000000000002</v>
      </c>
      <c r="R11" s="33">
        <v>-6.4034000000000004</v>
      </c>
      <c r="S11" s="33">
        <v>21.465299999999999</v>
      </c>
      <c r="T11" s="33">
        <v>41.974800000000002</v>
      </c>
      <c r="U11" s="33">
        <v>40.934600000000003</v>
      </c>
      <c r="V11" s="33">
        <v>38.963999999999999</v>
      </c>
      <c r="W11" s="33">
        <v>37.227499999999999</v>
      </c>
      <c r="X11" s="33">
        <v>35.894599999999997</v>
      </c>
      <c r="Y11" s="33">
        <v>34.505699999999997</v>
      </c>
      <c r="Z11" s="33">
        <v>33.840800000000002</v>
      </c>
    </row>
    <row r="12" spans="1:31" x14ac:dyDescent="0.25">
      <c r="A12" s="32"/>
      <c r="B12" s="54">
        <v>45996</v>
      </c>
      <c r="C12" s="33">
        <v>35.261600000000001</v>
      </c>
      <c r="D12" s="33">
        <v>34.361699999999999</v>
      </c>
      <c r="E12" s="33">
        <v>33.9893</v>
      </c>
      <c r="F12" s="33">
        <v>33.539200000000001</v>
      </c>
      <c r="G12" s="33">
        <v>33.021099999999997</v>
      </c>
      <c r="H12" s="33">
        <v>35.830800000000004</v>
      </c>
      <c r="I12" s="33">
        <v>38.3932</v>
      </c>
      <c r="J12" s="33">
        <v>31.568899999999999</v>
      </c>
      <c r="K12" s="33">
        <v>1.1177999999999999</v>
      </c>
      <c r="L12" s="33">
        <v>26.579899999999999</v>
      </c>
      <c r="M12" s="33">
        <v>30.1861</v>
      </c>
      <c r="N12" s="33">
        <v>29.234400000000001</v>
      </c>
      <c r="O12" s="33">
        <v>7.7172999999999998</v>
      </c>
      <c r="P12" s="33">
        <v>9.2231000000000005</v>
      </c>
      <c r="Q12" s="33">
        <v>-40.887300000000003</v>
      </c>
      <c r="R12" s="33">
        <v>-9.2756000000000007</v>
      </c>
      <c r="S12" s="33">
        <v>43.129899999999999</v>
      </c>
      <c r="T12" s="33">
        <v>42.045200000000001</v>
      </c>
      <c r="U12" s="33">
        <v>39.889800000000001</v>
      </c>
      <c r="V12" s="33">
        <v>38.873399999999997</v>
      </c>
      <c r="W12" s="33">
        <v>37.174100000000003</v>
      </c>
      <c r="X12" s="33">
        <v>36.466200000000001</v>
      </c>
      <c r="Y12" s="33">
        <v>32.881700000000002</v>
      </c>
      <c r="Z12" s="33">
        <v>34.402900000000002</v>
      </c>
    </row>
    <row r="13" spans="1:31" x14ac:dyDescent="0.25">
      <c r="A13" s="32"/>
      <c r="B13" s="54">
        <v>45997</v>
      </c>
      <c r="C13" s="33">
        <v>41.945300000000003</v>
      </c>
      <c r="D13" s="33">
        <v>33.504800000000003</v>
      </c>
      <c r="E13" s="33">
        <v>30.9328</v>
      </c>
      <c r="F13" s="33">
        <v>29.988800000000001</v>
      </c>
      <c r="G13" s="33">
        <v>29.912600000000001</v>
      </c>
      <c r="H13" s="33">
        <v>30.4008</v>
      </c>
      <c r="I13" s="33">
        <v>33.3658</v>
      </c>
      <c r="J13" s="33">
        <v>5.4226999999999999</v>
      </c>
      <c r="K13" s="33">
        <v>17.592300000000002</v>
      </c>
      <c r="L13" s="33">
        <v>-66.120199999999997</v>
      </c>
      <c r="M13" s="33">
        <v>-1.67</v>
      </c>
      <c r="N13" s="33">
        <v>-4.2857000000000003</v>
      </c>
      <c r="O13" s="33">
        <v>-7.7508999999999997</v>
      </c>
      <c r="P13" s="33">
        <v>-11.7301</v>
      </c>
      <c r="Q13" s="33">
        <v>-12.535500000000001</v>
      </c>
      <c r="R13" s="33">
        <v>-59.090899999999998</v>
      </c>
      <c r="S13" s="33">
        <v>29.270900000000001</v>
      </c>
      <c r="T13" s="33">
        <v>39.564399999999999</v>
      </c>
      <c r="U13" s="33">
        <v>35.842100000000002</v>
      </c>
      <c r="V13" s="33">
        <v>36.9527</v>
      </c>
      <c r="W13" s="33">
        <v>37.2592</v>
      </c>
      <c r="X13" s="33">
        <v>37.455599999999997</v>
      </c>
      <c r="Y13" s="33">
        <v>36.221600000000002</v>
      </c>
      <c r="Z13" s="33">
        <v>41.115299999999998</v>
      </c>
    </row>
    <row r="14" spans="1:31" x14ac:dyDescent="0.25">
      <c r="A14" s="32"/>
      <c r="B14" s="54">
        <v>45998</v>
      </c>
      <c r="C14" s="33">
        <v>35.459499999999998</v>
      </c>
      <c r="D14" s="33">
        <v>36.331800000000001</v>
      </c>
      <c r="E14" s="33">
        <v>36.2027</v>
      </c>
      <c r="F14" s="33">
        <v>35.634599999999999</v>
      </c>
      <c r="G14" s="33">
        <v>36.240299999999998</v>
      </c>
      <c r="H14" s="33">
        <v>37.0471</v>
      </c>
      <c r="I14" s="33">
        <v>38.664400000000001</v>
      </c>
      <c r="J14" s="33">
        <v>42.5486</v>
      </c>
      <c r="K14" s="33">
        <v>32.6633</v>
      </c>
      <c r="L14" s="33">
        <v>32.459899999999998</v>
      </c>
      <c r="M14" s="33">
        <v>31.8</v>
      </c>
      <c r="N14" s="33">
        <v>35.358400000000003</v>
      </c>
      <c r="O14" s="33">
        <v>33.683300000000003</v>
      </c>
      <c r="P14" s="33">
        <v>30.3657</v>
      </c>
      <c r="Q14" s="33">
        <v>28.553000000000001</v>
      </c>
      <c r="R14" s="33">
        <v>27.388000000000002</v>
      </c>
      <c r="S14" s="33">
        <v>45.1753</v>
      </c>
      <c r="T14" s="33">
        <v>47.429200000000002</v>
      </c>
      <c r="U14" s="33">
        <v>42.036799999999999</v>
      </c>
      <c r="V14" s="33">
        <v>38.954799999999999</v>
      </c>
      <c r="W14" s="33">
        <v>40.301900000000003</v>
      </c>
      <c r="X14" s="33">
        <v>44.061300000000003</v>
      </c>
      <c r="Y14" s="33">
        <v>41.186799999999998</v>
      </c>
      <c r="Z14" s="33">
        <v>37.1599</v>
      </c>
    </row>
    <row r="15" spans="1:31" x14ac:dyDescent="0.25">
      <c r="A15" s="32"/>
      <c r="B15" s="54">
        <v>45999</v>
      </c>
      <c r="C15" s="33">
        <v>35.742100000000001</v>
      </c>
      <c r="D15" s="33">
        <v>35.5379</v>
      </c>
      <c r="E15" s="33">
        <v>33.750100000000003</v>
      </c>
      <c r="F15" s="33">
        <v>33.737400000000001</v>
      </c>
      <c r="G15" s="33">
        <v>34.481999999999999</v>
      </c>
      <c r="H15" s="33">
        <v>35.952500000000001</v>
      </c>
      <c r="I15" s="33">
        <v>43.380600000000001</v>
      </c>
      <c r="J15" s="33">
        <v>42.0306</v>
      </c>
      <c r="K15" s="33">
        <v>40.158499999999997</v>
      </c>
      <c r="L15" s="33">
        <v>42.744500000000002</v>
      </c>
      <c r="M15" s="33">
        <v>28.655100000000001</v>
      </c>
      <c r="N15" s="33">
        <v>29.031500000000001</v>
      </c>
      <c r="O15" s="33">
        <v>29.944400000000002</v>
      </c>
      <c r="P15" s="33">
        <v>29.167999999999999</v>
      </c>
      <c r="Q15" s="33">
        <v>26.173200000000001</v>
      </c>
      <c r="R15" s="33">
        <v>28.927099999999999</v>
      </c>
      <c r="S15" s="33">
        <v>26.721399999999999</v>
      </c>
      <c r="T15" s="33">
        <v>42.605699999999999</v>
      </c>
      <c r="U15" s="33">
        <v>43.423699999999997</v>
      </c>
      <c r="V15" s="33">
        <v>40.6053</v>
      </c>
      <c r="W15" s="33">
        <v>39.4848</v>
      </c>
      <c r="X15" s="33">
        <v>39.472799999999999</v>
      </c>
      <c r="Y15" s="33">
        <v>37.235199999999999</v>
      </c>
      <c r="Z15" s="33">
        <v>37.458500000000001</v>
      </c>
    </row>
    <row r="16" spans="1:31" x14ac:dyDescent="0.25">
      <c r="A16" s="32"/>
      <c r="B16" s="54">
        <v>46000</v>
      </c>
      <c r="C16" s="33">
        <v>37.4191</v>
      </c>
      <c r="D16" s="33">
        <v>34.494599999999998</v>
      </c>
      <c r="E16" s="33">
        <v>33.733499999999999</v>
      </c>
      <c r="F16" s="33">
        <v>33.803199999999997</v>
      </c>
      <c r="G16" s="33">
        <v>36.642299999999999</v>
      </c>
      <c r="H16" s="33">
        <v>39.413600000000002</v>
      </c>
      <c r="I16" s="33">
        <v>41.437800000000003</v>
      </c>
      <c r="J16" s="33">
        <v>45.7943</v>
      </c>
      <c r="K16" s="33">
        <v>25.433599999999998</v>
      </c>
      <c r="L16" s="33">
        <v>4.5995999999999997</v>
      </c>
      <c r="M16" s="33">
        <v>2.9224000000000001</v>
      </c>
      <c r="N16" s="33">
        <v>11.8926</v>
      </c>
      <c r="O16" s="33">
        <v>9.0397999999999996</v>
      </c>
      <c r="P16" s="33">
        <v>7.9950999999999999</v>
      </c>
      <c r="Q16" s="33">
        <v>6.3879000000000001</v>
      </c>
      <c r="R16" s="33">
        <v>-9.5342000000000002</v>
      </c>
      <c r="S16" s="33">
        <v>14.702400000000001</v>
      </c>
      <c r="T16" s="33">
        <v>43.404400000000003</v>
      </c>
      <c r="U16" s="33">
        <v>37.767800000000001</v>
      </c>
      <c r="V16" s="33">
        <v>42.5871</v>
      </c>
      <c r="W16" s="33">
        <v>44.1036</v>
      </c>
      <c r="X16" s="33">
        <v>40.1997</v>
      </c>
      <c r="Y16" s="33">
        <v>33.842700000000001</v>
      </c>
      <c r="Z16" s="33">
        <v>42.770699999999998</v>
      </c>
    </row>
    <row r="17" spans="1:26" x14ac:dyDescent="0.25">
      <c r="A17" s="32"/>
      <c r="B17" s="54">
        <v>46001</v>
      </c>
      <c r="C17" s="33">
        <v>31.177299999999999</v>
      </c>
      <c r="D17" s="33">
        <v>33.639800000000001</v>
      </c>
      <c r="E17" s="33">
        <v>33.029800000000002</v>
      </c>
      <c r="F17" s="33">
        <v>31.6553</v>
      </c>
      <c r="G17" s="33">
        <v>32.5139</v>
      </c>
      <c r="H17" s="33">
        <v>38.532200000000003</v>
      </c>
      <c r="I17" s="33">
        <v>41.358699999999999</v>
      </c>
      <c r="J17" s="33">
        <v>46.187800000000003</v>
      </c>
      <c r="K17" s="33">
        <v>-6.5819999999999999</v>
      </c>
      <c r="L17" s="33">
        <v>25.496300000000002</v>
      </c>
      <c r="M17" s="33">
        <v>23.236000000000001</v>
      </c>
      <c r="N17" s="33">
        <v>25.3918</v>
      </c>
      <c r="O17" s="33">
        <v>22.624199999999998</v>
      </c>
      <c r="P17" s="33">
        <v>18.2102</v>
      </c>
      <c r="Q17" s="33">
        <v>13.219099999999999</v>
      </c>
      <c r="R17" s="33">
        <v>10.1265</v>
      </c>
      <c r="S17" s="33">
        <v>4.8033000000000001</v>
      </c>
      <c r="T17" s="33">
        <v>35.982900000000001</v>
      </c>
      <c r="U17" s="33">
        <v>33.370399999999997</v>
      </c>
      <c r="V17" s="33">
        <v>49.037799999999997</v>
      </c>
      <c r="W17" s="33">
        <v>792.53589999999997</v>
      </c>
      <c r="X17" s="33">
        <v>50.462000000000003</v>
      </c>
      <c r="Y17" s="33">
        <v>30.7621</v>
      </c>
      <c r="Z17" s="33">
        <v>30.890899999999998</v>
      </c>
    </row>
    <row r="18" spans="1:26" x14ac:dyDescent="0.25">
      <c r="A18" s="32"/>
      <c r="B18" s="54">
        <v>46002</v>
      </c>
      <c r="C18" s="33">
        <v>33.174599999999998</v>
      </c>
      <c r="D18" s="33">
        <v>28.3766</v>
      </c>
      <c r="E18" s="33">
        <v>31.2669</v>
      </c>
      <c r="F18" s="33">
        <v>31.700299999999999</v>
      </c>
      <c r="G18" s="33">
        <v>32.143799999999999</v>
      </c>
      <c r="H18" s="33">
        <v>36.359400000000001</v>
      </c>
      <c r="I18" s="33">
        <v>38.2014</v>
      </c>
      <c r="J18" s="33">
        <v>387.64440000000002</v>
      </c>
      <c r="K18" s="33">
        <v>-29.921199999999999</v>
      </c>
      <c r="L18" s="33">
        <v>12.259600000000001</v>
      </c>
      <c r="M18" s="33">
        <v>18.644300000000001</v>
      </c>
      <c r="N18" s="33">
        <v>16.4803</v>
      </c>
      <c r="O18" s="33">
        <v>6.3917999999999999</v>
      </c>
      <c r="P18" s="33">
        <v>-1.9329000000000001</v>
      </c>
      <c r="Q18" s="33">
        <v>-7.5829000000000004</v>
      </c>
      <c r="R18" s="33">
        <v>-15.3995</v>
      </c>
      <c r="S18" s="33">
        <v>23.402999999999999</v>
      </c>
      <c r="T18" s="33">
        <v>31.583200000000001</v>
      </c>
      <c r="U18" s="33">
        <v>34.590699999999998</v>
      </c>
      <c r="V18" s="33">
        <v>35.688800000000001</v>
      </c>
      <c r="W18" s="33">
        <v>34.252000000000002</v>
      </c>
      <c r="X18" s="33">
        <v>32.566000000000003</v>
      </c>
      <c r="Y18" s="33">
        <v>31.9802</v>
      </c>
      <c r="Z18" s="33">
        <v>34.715200000000003</v>
      </c>
    </row>
    <row r="19" spans="1:26" x14ac:dyDescent="0.25">
      <c r="A19" s="32"/>
      <c r="B19" s="54">
        <v>46003</v>
      </c>
      <c r="C19" s="33">
        <v>28.755400000000002</v>
      </c>
      <c r="D19" s="33">
        <v>32.148800000000001</v>
      </c>
      <c r="E19" s="33">
        <v>32.0274</v>
      </c>
      <c r="F19" s="33">
        <v>30.707999999999998</v>
      </c>
      <c r="G19" s="33">
        <v>30.966699999999999</v>
      </c>
      <c r="H19" s="33">
        <v>33.4405</v>
      </c>
      <c r="I19" s="33">
        <v>35.1798</v>
      </c>
      <c r="J19" s="33">
        <v>38.0456</v>
      </c>
      <c r="K19" s="33">
        <v>-2.012</v>
      </c>
      <c r="L19" s="33">
        <v>-4.3136000000000001</v>
      </c>
      <c r="M19" s="33">
        <v>20.636800000000001</v>
      </c>
      <c r="N19" s="33">
        <v>25.848500000000001</v>
      </c>
      <c r="O19" s="33">
        <v>27.177099999999999</v>
      </c>
      <c r="P19" s="33">
        <v>27.295200000000001</v>
      </c>
      <c r="Q19" s="33">
        <v>24.578199999999999</v>
      </c>
      <c r="R19" s="33">
        <v>21.556799999999999</v>
      </c>
      <c r="S19" s="33">
        <v>29.8291</v>
      </c>
      <c r="T19" s="33">
        <v>38.502099999999999</v>
      </c>
      <c r="U19" s="33">
        <v>39.170699999999997</v>
      </c>
      <c r="V19" s="33">
        <v>36.468600000000002</v>
      </c>
      <c r="W19" s="33">
        <v>32.451000000000001</v>
      </c>
      <c r="X19" s="33">
        <v>33.807400000000001</v>
      </c>
      <c r="Y19" s="33">
        <v>28.6829</v>
      </c>
      <c r="Z19" s="33">
        <v>29.501999999999999</v>
      </c>
    </row>
    <row r="20" spans="1:26" x14ac:dyDescent="0.25">
      <c r="A20" s="32"/>
      <c r="B20" s="54">
        <v>46004</v>
      </c>
      <c r="C20" s="33">
        <v>27.923200000000001</v>
      </c>
      <c r="D20" s="33">
        <v>28.0625</v>
      </c>
      <c r="E20" s="33">
        <v>27.651599999999998</v>
      </c>
      <c r="F20" s="33">
        <v>28.164999999999999</v>
      </c>
      <c r="G20" s="33">
        <v>30.549399999999999</v>
      </c>
      <c r="H20" s="33">
        <v>32.020600000000002</v>
      </c>
      <c r="I20" s="33">
        <v>33.969200000000001</v>
      </c>
      <c r="J20" s="33">
        <v>22.157699999999998</v>
      </c>
      <c r="K20" s="33">
        <v>34.4208</v>
      </c>
      <c r="L20" s="33">
        <v>5.6932</v>
      </c>
      <c r="M20" s="33">
        <v>-3.3456999999999999</v>
      </c>
      <c r="N20" s="33">
        <v>11.5059</v>
      </c>
      <c r="O20" s="33">
        <v>27.334800000000001</v>
      </c>
      <c r="P20" s="33">
        <v>19.868099999999998</v>
      </c>
      <c r="Q20" s="33">
        <v>14.3592</v>
      </c>
      <c r="R20" s="33">
        <v>5.3474000000000004</v>
      </c>
      <c r="S20" s="33">
        <v>39.002899999999997</v>
      </c>
      <c r="T20" s="33">
        <v>37.123100000000001</v>
      </c>
      <c r="U20" s="33">
        <v>36.108800000000002</v>
      </c>
      <c r="V20" s="33">
        <v>32.313800000000001</v>
      </c>
      <c r="W20" s="33">
        <v>32.780700000000003</v>
      </c>
      <c r="X20" s="33">
        <v>29.092300000000002</v>
      </c>
      <c r="Y20" s="33">
        <v>29.464500000000001</v>
      </c>
      <c r="Z20" s="33">
        <v>29.340199999999999</v>
      </c>
    </row>
    <row r="21" spans="1:26" x14ac:dyDescent="0.25">
      <c r="A21" s="32"/>
      <c r="B21" s="54">
        <v>46005</v>
      </c>
      <c r="C21" s="33">
        <v>31.517199999999999</v>
      </c>
      <c r="D21" s="33">
        <v>29.755199999999999</v>
      </c>
      <c r="E21" s="33">
        <v>29.970700000000001</v>
      </c>
      <c r="F21" s="33">
        <v>28.480899999999998</v>
      </c>
      <c r="G21" s="33">
        <v>30.912600000000001</v>
      </c>
      <c r="H21" s="33">
        <v>33.346899999999998</v>
      </c>
      <c r="I21" s="33">
        <v>40.986199999999997</v>
      </c>
      <c r="J21" s="33">
        <v>40.3108</v>
      </c>
      <c r="K21" s="33">
        <v>29.996300000000002</v>
      </c>
      <c r="L21" s="33">
        <v>29.2514</v>
      </c>
      <c r="M21" s="33">
        <v>29.692399999999999</v>
      </c>
      <c r="N21" s="33">
        <v>29.127500000000001</v>
      </c>
      <c r="O21" s="33">
        <v>27.173200000000001</v>
      </c>
      <c r="P21" s="33">
        <v>24.602699999999999</v>
      </c>
      <c r="Q21" s="33">
        <v>22.338000000000001</v>
      </c>
      <c r="R21" s="33">
        <v>21.985600000000002</v>
      </c>
      <c r="S21" s="33">
        <v>18.227599999999999</v>
      </c>
      <c r="T21" s="33">
        <v>39.632899999999999</v>
      </c>
      <c r="U21" s="33">
        <v>41.739100000000001</v>
      </c>
      <c r="V21" s="33">
        <v>42.241999999999997</v>
      </c>
      <c r="W21" s="33">
        <v>42.075899999999997</v>
      </c>
      <c r="X21" s="33">
        <v>45.981999999999999</v>
      </c>
      <c r="Y21" s="33">
        <v>44.477400000000003</v>
      </c>
      <c r="Z21" s="33">
        <v>32.945500000000003</v>
      </c>
    </row>
    <row r="22" spans="1:26" x14ac:dyDescent="0.25">
      <c r="A22" s="32"/>
      <c r="B22" s="54">
        <v>46006</v>
      </c>
      <c r="C22" s="33">
        <v>30.671700000000001</v>
      </c>
      <c r="D22" s="33">
        <v>27.566400000000002</v>
      </c>
      <c r="E22" s="33">
        <v>29.840599999999998</v>
      </c>
      <c r="F22" s="33">
        <v>31.1738</v>
      </c>
      <c r="G22" s="33">
        <v>30.9879</v>
      </c>
      <c r="H22" s="33">
        <v>34.0398</v>
      </c>
      <c r="I22" s="33">
        <v>34.417099999999998</v>
      </c>
      <c r="J22" s="33">
        <v>44.958100000000002</v>
      </c>
      <c r="K22" s="33">
        <v>40.8643</v>
      </c>
      <c r="L22" s="33">
        <v>24.413399999999999</v>
      </c>
      <c r="M22" s="33">
        <v>26.334199999999999</v>
      </c>
      <c r="N22" s="33">
        <v>26.176200000000001</v>
      </c>
      <c r="O22" s="33">
        <v>25.791399999999999</v>
      </c>
      <c r="P22" s="33">
        <v>25.847799999999999</v>
      </c>
      <c r="Q22" s="33">
        <v>24.499400000000001</v>
      </c>
      <c r="R22" s="33">
        <v>18.270800000000001</v>
      </c>
      <c r="S22" s="33">
        <v>69.332999999999998</v>
      </c>
      <c r="T22" s="33">
        <v>34.659500000000001</v>
      </c>
      <c r="U22" s="33">
        <v>36.660200000000003</v>
      </c>
      <c r="V22" s="33">
        <v>238.94560000000001</v>
      </c>
      <c r="W22" s="33">
        <v>36.6173</v>
      </c>
      <c r="X22" s="33">
        <v>38.121200000000002</v>
      </c>
      <c r="Y22" s="33">
        <v>35.378300000000003</v>
      </c>
      <c r="Z22" s="33">
        <v>31.6998</v>
      </c>
    </row>
    <row r="23" spans="1:26" x14ac:dyDescent="0.25">
      <c r="A23" s="32"/>
      <c r="B23" s="54">
        <v>46007</v>
      </c>
      <c r="C23" s="33">
        <v>24.6434</v>
      </c>
      <c r="D23" s="33">
        <v>30.3734</v>
      </c>
      <c r="E23" s="33">
        <v>28.833500000000001</v>
      </c>
      <c r="F23" s="33">
        <v>26.337900000000001</v>
      </c>
      <c r="G23" s="33">
        <v>29.151800000000001</v>
      </c>
      <c r="H23" s="33">
        <v>31.272400000000001</v>
      </c>
      <c r="I23" s="33">
        <v>34.508699999999997</v>
      </c>
      <c r="J23" s="33">
        <v>199.6414</v>
      </c>
      <c r="K23" s="33">
        <v>23.470400000000001</v>
      </c>
      <c r="L23" s="33">
        <v>15.2578</v>
      </c>
      <c r="M23" s="33">
        <v>17.741900000000001</v>
      </c>
      <c r="N23" s="33">
        <v>20.0318</v>
      </c>
      <c r="O23" s="33">
        <v>14.311299999999999</v>
      </c>
      <c r="P23" s="33">
        <v>14.6746</v>
      </c>
      <c r="Q23" s="33">
        <v>13.811999999999999</v>
      </c>
      <c r="R23" s="33">
        <v>8.0347000000000008</v>
      </c>
      <c r="S23" s="33">
        <v>-8.7119</v>
      </c>
      <c r="T23" s="33">
        <v>33.428800000000003</v>
      </c>
      <c r="U23" s="33">
        <v>32.905200000000001</v>
      </c>
      <c r="V23" s="33">
        <v>33.636800000000001</v>
      </c>
      <c r="W23" s="33">
        <v>30.130099999999999</v>
      </c>
      <c r="X23" s="33">
        <v>29.697900000000001</v>
      </c>
      <c r="Y23" s="33">
        <v>26.997499999999999</v>
      </c>
      <c r="Z23" s="33">
        <v>27.172000000000001</v>
      </c>
    </row>
    <row r="24" spans="1:26" x14ac:dyDescent="0.25">
      <c r="A24" s="32"/>
      <c r="B24" s="54">
        <v>46008</v>
      </c>
      <c r="C24" s="33">
        <v>26.1966</v>
      </c>
      <c r="D24" s="33">
        <v>22.3337</v>
      </c>
      <c r="E24" s="33">
        <v>21.843</v>
      </c>
      <c r="F24" s="33">
        <v>22.1248</v>
      </c>
      <c r="G24" s="33">
        <v>27.101800000000001</v>
      </c>
      <c r="H24" s="33">
        <v>35.319400000000002</v>
      </c>
      <c r="I24" s="33">
        <v>34.4711</v>
      </c>
      <c r="J24" s="33">
        <v>95.485299999999995</v>
      </c>
      <c r="K24" s="33">
        <v>20.869499999999999</v>
      </c>
      <c r="L24" s="33">
        <v>19.744700000000002</v>
      </c>
      <c r="M24" s="33">
        <v>20.167999999999999</v>
      </c>
      <c r="N24" s="33">
        <v>24.395700000000001</v>
      </c>
      <c r="O24" s="33">
        <v>24.297599999999999</v>
      </c>
      <c r="P24" s="33">
        <v>-29.778199999999998</v>
      </c>
      <c r="Q24" s="33">
        <v>13.2942</v>
      </c>
      <c r="R24" s="33">
        <v>-7.3019999999999996</v>
      </c>
      <c r="S24" s="33">
        <v>11.0862</v>
      </c>
      <c r="T24" s="33">
        <v>133.29580000000001</v>
      </c>
      <c r="U24" s="33">
        <v>27.404399999999999</v>
      </c>
      <c r="V24" s="33">
        <v>34.030200000000001</v>
      </c>
      <c r="W24" s="33">
        <v>30.663399999999999</v>
      </c>
      <c r="X24" s="33">
        <v>29.6069</v>
      </c>
      <c r="Y24" s="33">
        <v>29.617799999999999</v>
      </c>
      <c r="Z24" s="33">
        <v>29.870999999999999</v>
      </c>
    </row>
    <row r="25" spans="1:26" x14ac:dyDescent="0.25">
      <c r="A25" s="32"/>
      <c r="B25" s="54">
        <v>46009</v>
      </c>
      <c r="C25" s="33">
        <v>24.950299999999999</v>
      </c>
      <c r="D25" s="33">
        <v>28.308399999999999</v>
      </c>
      <c r="E25" s="33">
        <v>20.6158</v>
      </c>
      <c r="F25" s="33">
        <v>27.834</v>
      </c>
      <c r="G25" s="33">
        <v>29.065999999999999</v>
      </c>
      <c r="H25" s="33">
        <v>29.758099999999999</v>
      </c>
      <c r="I25" s="33">
        <v>35.798900000000003</v>
      </c>
      <c r="J25" s="33">
        <v>35.8979</v>
      </c>
      <c r="K25" s="33">
        <v>108.8779</v>
      </c>
      <c r="L25" s="33">
        <v>94.199700000000007</v>
      </c>
      <c r="M25" s="33">
        <v>34.782299999999999</v>
      </c>
      <c r="N25" s="33">
        <v>32.567900000000002</v>
      </c>
      <c r="O25" s="33">
        <v>36.4086</v>
      </c>
      <c r="P25" s="33">
        <v>33.651200000000003</v>
      </c>
      <c r="Q25" s="33">
        <v>31.144500000000001</v>
      </c>
      <c r="R25" s="33">
        <v>26.3477</v>
      </c>
      <c r="S25" s="33">
        <v>31.6707</v>
      </c>
      <c r="T25" s="33">
        <v>36.846899999999998</v>
      </c>
      <c r="U25" s="33">
        <v>36.735500000000002</v>
      </c>
      <c r="V25" s="33">
        <v>35.677999999999997</v>
      </c>
      <c r="W25" s="33">
        <v>32.657699999999998</v>
      </c>
      <c r="X25" s="33">
        <v>29.1357</v>
      </c>
      <c r="Y25" s="33">
        <v>28.605399999999999</v>
      </c>
      <c r="Z25" s="33">
        <v>32.281799999999997</v>
      </c>
    </row>
    <row r="26" spans="1:26" x14ac:dyDescent="0.25">
      <c r="A26" s="32"/>
      <c r="B26" s="54">
        <v>46010</v>
      </c>
      <c r="C26" s="33">
        <v>27.5351</v>
      </c>
      <c r="D26" s="33">
        <v>25.895299999999999</v>
      </c>
      <c r="E26" s="33">
        <v>24.843900000000001</v>
      </c>
      <c r="F26" s="33">
        <v>24.232800000000001</v>
      </c>
      <c r="G26" s="33">
        <v>24.495200000000001</v>
      </c>
      <c r="H26" s="33">
        <v>27.480399999999999</v>
      </c>
      <c r="I26" s="33">
        <v>29.386600000000001</v>
      </c>
      <c r="J26" s="33">
        <v>30.5002</v>
      </c>
      <c r="K26" s="33">
        <v>161.56659999999999</v>
      </c>
      <c r="L26" s="33">
        <v>28.106300000000001</v>
      </c>
      <c r="M26" s="33">
        <v>23.0731</v>
      </c>
      <c r="N26" s="33">
        <v>17.057400000000001</v>
      </c>
      <c r="O26" s="33">
        <v>24.040500000000002</v>
      </c>
      <c r="P26" s="33">
        <v>19.940799999999999</v>
      </c>
      <c r="Q26" s="33">
        <v>19.9145</v>
      </c>
      <c r="R26" s="33">
        <v>19.181999999999999</v>
      </c>
      <c r="S26" s="33">
        <v>26.694900000000001</v>
      </c>
      <c r="T26" s="33">
        <v>34.318600000000004</v>
      </c>
      <c r="U26" s="33">
        <v>33.602600000000002</v>
      </c>
      <c r="V26" s="33">
        <v>33.547499999999999</v>
      </c>
      <c r="W26" s="33">
        <v>34.072400000000002</v>
      </c>
      <c r="X26" s="33">
        <v>32.948500000000003</v>
      </c>
      <c r="Y26" s="33">
        <v>30.0473</v>
      </c>
      <c r="Z26" s="33">
        <v>29.881</v>
      </c>
    </row>
    <row r="27" spans="1:26" x14ac:dyDescent="0.25">
      <c r="A27" s="32"/>
      <c r="B27" s="54">
        <v>46011</v>
      </c>
      <c r="C27" s="33">
        <v>24.336600000000001</v>
      </c>
      <c r="D27" s="33">
        <v>27.795000000000002</v>
      </c>
      <c r="E27" s="33">
        <v>25.146599999999999</v>
      </c>
      <c r="F27" s="33">
        <v>25.578700000000001</v>
      </c>
      <c r="G27" s="33">
        <v>26.24</v>
      </c>
      <c r="H27" s="33">
        <v>25.2209</v>
      </c>
      <c r="I27" s="33">
        <v>26.956199999999999</v>
      </c>
      <c r="J27" s="33">
        <v>16.873699999999999</v>
      </c>
      <c r="K27" s="33">
        <v>22.578099999999999</v>
      </c>
      <c r="L27" s="33">
        <v>16.328299999999999</v>
      </c>
      <c r="M27" s="33">
        <v>21.3428</v>
      </c>
      <c r="N27" s="33">
        <v>18.140799999999999</v>
      </c>
      <c r="O27" s="33">
        <v>16.595500000000001</v>
      </c>
      <c r="P27" s="33">
        <v>14.851000000000001</v>
      </c>
      <c r="Q27" s="33">
        <v>10.339499999999999</v>
      </c>
      <c r="R27" s="33">
        <v>-14.590299999999999</v>
      </c>
      <c r="S27" s="33">
        <v>21.424900000000001</v>
      </c>
      <c r="T27" s="33">
        <v>31.989699999999999</v>
      </c>
      <c r="U27" s="33">
        <v>29.636399999999998</v>
      </c>
      <c r="V27" s="33">
        <v>28.253499999999999</v>
      </c>
      <c r="W27" s="33">
        <v>28.088699999999999</v>
      </c>
      <c r="X27" s="33">
        <v>29.705400000000001</v>
      </c>
      <c r="Y27" s="33">
        <v>27.8674</v>
      </c>
      <c r="Z27" s="33">
        <v>25.746500000000001</v>
      </c>
    </row>
    <row r="28" spans="1:26" x14ac:dyDescent="0.25">
      <c r="A28" s="32"/>
      <c r="B28" s="54">
        <v>46012</v>
      </c>
      <c r="C28" s="33">
        <v>19.7911</v>
      </c>
      <c r="D28" s="33">
        <v>24.766100000000002</v>
      </c>
      <c r="E28" s="33">
        <v>25.036799999999999</v>
      </c>
      <c r="F28" s="33">
        <v>22.635400000000001</v>
      </c>
      <c r="G28" s="33">
        <v>22.418099999999999</v>
      </c>
      <c r="H28" s="33">
        <v>22.170100000000001</v>
      </c>
      <c r="I28" s="33">
        <v>23.839099999999998</v>
      </c>
      <c r="J28" s="33">
        <v>34.186599999999999</v>
      </c>
      <c r="K28" s="33">
        <v>25.745200000000001</v>
      </c>
      <c r="L28" s="33">
        <v>21.490400000000001</v>
      </c>
      <c r="M28" s="33">
        <v>20.182200000000002</v>
      </c>
      <c r="N28" s="33">
        <v>18.7211</v>
      </c>
      <c r="O28" s="33">
        <v>15.345000000000001</v>
      </c>
      <c r="P28" s="33">
        <v>14.363200000000001</v>
      </c>
      <c r="Q28" s="33">
        <v>10.234500000000001</v>
      </c>
      <c r="R28" s="33">
        <v>-26.334099999999999</v>
      </c>
      <c r="S28" s="33">
        <v>16.703600000000002</v>
      </c>
      <c r="T28" s="33">
        <v>33.307499999999997</v>
      </c>
      <c r="U28" s="33">
        <v>31.798999999999999</v>
      </c>
      <c r="V28" s="33">
        <v>30.005199999999999</v>
      </c>
      <c r="W28" s="33">
        <v>25.945699999999999</v>
      </c>
      <c r="X28" s="33">
        <v>23.426200000000001</v>
      </c>
      <c r="Y28" s="33">
        <v>25.673100000000002</v>
      </c>
      <c r="Z28" s="33">
        <v>22.959700000000002</v>
      </c>
    </row>
    <row r="29" spans="1:26" x14ac:dyDescent="0.25">
      <c r="A29" s="32"/>
      <c r="B29" s="54">
        <v>46013</v>
      </c>
      <c r="C29" s="33">
        <v>20.806000000000001</v>
      </c>
      <c r="D29" s="33">
        <v>18.010899999999999</v>
      </c>
      <c r="E29" s="33">
        <v>17.1677</v>
      </c>
      <c r="F29" s="33">
        <v>16.7942</v>
      </c>
      <c r="G29" s="33">
        <v>17.824400000000001</v>
      </c>
      <c r="H29" s="33">
        <v>18.928999999999998</v>
      </c>
      <c r="I29" s="33">
        <v>22.5776</v>
      </c>
      <c r="J29" s="33">
        <v>25.682200000000002</v>
      </c>
      <c r="K29" s="33">
        <v>17.482900000000001</v>
      </c>
      <c r="L29" s="33">
        <v>-2.4885000000000002</v>
      </c>
      <c r="M29" s="33">
        <v>-41.290900000000001</v>
      </c>
      <c r="N29" s="33">
        <v>14.5808</v>
      </c>
      <c r="O29" s="33">
        <v>11.0762</v>
      </c>
      <c r="P29" s="33">
        <v>-4.7995000000000001</v>
      </c>
      <c r="Q29" s="33">
        <v>-13.4414</v>
      </c>
      <c r="R29" s="33">
        <v>-14.036199999999999</v>
      </c>
      <c r="S29" s="33">
        <v>23.6753</v>
      </c>
      <c r="T29" s="33">
        <v>31.1586</v>
      </c>
      <c r="U29" s="33">
        <v>30.177800000000001</v>
      </c>
      <c r="V29" s="33">
        <v>29.433599999999998</v>
      </c>
      <c r="W29" s="33">
        <v>26.216699999999999</v>
      </c>
      <c r="X29" s="33">
        <v>24.893999999999998</v>
      </c>
      <c r="Y29" s="33">
        <v>23.652200000000001</v>
      </c>
      <c r="Z29" s="33">
        <v>25.601500000000001</v>
      </c>
    </row>
    <row r="30" spans="1:26" x14ac:dyDescent="0.25">
      <c r="A30" s="32"/>
      <c r="B30" s="54">
        <v>46014</v>
      </c>
      <c r="C30" s="33">
        <v>19.7972</v>
      </c>
      <c r="D30" s="33">
        <v>20.348099999999999</v>
      </c>
      <c r="E30" s="33">
        <v>20.145199999999999</v>
      </c>
      <c r="F30" s="33">
        <v>20.960899999999999</v>
      </c>
      <c r="G30" s="33">
        <v>25.1632</v>
      </c>
      <c r="H30" s="33">
        <v>26.2973</v>
      </c>
      <c r="I30" s="33">
        <v>29.347999999999999</v>
      </c>
      <c r="J30" s="33">
        <v>30.358499999999999</v>
      </c>
      <c r="K30" s="33">
        <v>30.179200000000002</v>
      </c>
      <c r="L30" s="33">
        <v>26.450900000000001</v>
      </c>
      <c r="M30" s="33">
        <v>29.1797</v>
      </c>
      <c r="N30" s="33">
        <v>25.221800000000002</v>
      </c>
      <c r="O30" s="33">
        <v>22.5853</v>
      </c>
      <c r="P30" s="33">
        <v>20.7028</v>
      </c>
      <c r="Q30" s="33">
        <v>22.240400000000001</v>
      </c>
      <c r="R30" s="33">
        <v>21.6846</v>
      </c>
      <c r="S30" s="33">
        <v>26.643000000000001</v>
      </c>
      <c r="T30" s="33">
        <v>27.753900000000002</v>
      </c>
      <c r="U30" s="33">
        <v>28.9331</v>
      </c>
      <c r="V30" s="33">
        <v>25.799199999999999</v>
      </c>
      <c r="W30" s="33">
        <v>29.432300000000001</v>
      </c>
      <c r="X30" s="33">
        <v>25.398199999999999</v>
      </c>
      <c r="Y30" s="33">
        <v>23.456</v>
      </c>
      <c r="Z30" s="33">
        <v>26.494</v>
      </c>
    </row>
    <row r="31" spans="1:26" x14ac:dyDescent="0.25">
      <c r="A31" s="32"/>
      <c r="B31" s="54">
        <v>46015</v>
      </c>
      <c r="C31" s="33">
        <v>17.157299999999999</v>
      </c>
      <c r="D31" s="33">
        <v>22.8611</v>
      </c>
      <c r="E31" s="33">
        <v>24.523199999999999</v>
      </c>
      <c r="F31" s="33">
        <v>18.844999999999999</v>
      </c>
      <c r="G31" s="33">
        <v>18.454899999999999</v>
      </c>
      <c r="H31" s="33">
        <v>19.182200000000002</v>
      </c>
      <c r="I31" s="33">
        <v>21.128699999999998</v>
      </c>
      <c r="J31" s="33">
        <v>28.647500000000001</v>
      </c>
      <c r="K31" s="33">
        <v>27.770299999999999</v>
      </c>
      <c r="L31" s="33">
        <v>36.003799999999998</v>
      </c>
      <c r="M31" s="33">
        <v>33.772399999999998</v>
      </c>
      <c r="N31" s="33">
        <v>32.519599999999997</v>
      </c>
      <c r="O31" s="33">
        <v>30.325800000000001</v>
      </c>
      <c r="P31" s="33">
        <v>25.798400000000001</v>
      </c>
      <c r="Q31" s="33">
        <v>24.033899999999999</v>
      </c>
      <c r="R31" s="33">
        <v>24.518799999999999</v>
      </c>
      <c r="S31" s="33">
        <v>30.659700000000001</v>
      </c>
      <c r="T31" s="33">
        <v>30.017800000000001</v>
      </c>
      <c r="U31" s="33">
        <v>24.6187</v>
      </c>
      <c r="V31" s="33">
        <v>20.2639</v>
      </c>
      <c r="W31" s="33">
        <v>19.067299999999999</v>
      </c>
      <c r="X31" s="33">
        <v>20.141300000000001</v>
      </c>
      <c r="Y31" s="33">
        <v>20.6235</v>
      </c>
      <c r="Z31" s="33">
        <v>19.230599999999999</v>
      </c>
    </row>
    <row r="32" spans="1:26" x14ac:dyDescent="0.25">
      <c r="A32" s="32"/>
      <c r="B32" s="54">
        <v>46016</v>
      </c>
      <c r="C32" s="33">
        <v>12.061999999999999</v>
      </c>
      <c r="D32" s="33">
        <v>16.756</v>
      </c>
      <c r="E32" s="33">
        <v>16.564900000000002</v>
      </c>
      <c r="F32" s="33">
        <v>15.37</v>
      </c>
      <c r="G32" s="33">
        <v>14.3635</v>
      </c>
      <c r="H32" s="33">
        <v>14.162599999999999</v>
      </c>
      <c r="I32" s="33">
        <v>15.0456</v>
      </c>
      <c r="J32" s="33">
        <v>17.717099999999999</v>
      </c>
      <c r="K32" s="33">
        <v>15.54</v>
      </c>
      <c r="L32" s="33">
        <v>44.945</v>
      </c>
      <c r="M32" s="33">
        <v>-2.0695000000000001</v>
      </c>
      <c r="N32" s="33">
        <v>-3.0706000000000002</v>
      </c>
      <c r="O32" s="33">
        <v>-3.6288</v>
      </c>
      <c r="P32" s="33">
        <v>-15.9232</v>
      </c>
      <c r="Q32" s="33">
        <v>-13.2607</v>
      </c>
      <c r="R32" s="33">
        <v>-9.7695000000000007</v>
      </c>
      <c r="S32" s="33">
        <v>7.3552999999999997</v>
      </c>
      <c r="T32" s="33">
        <v>17.473800000000001</v>
      </c>
      <c r="U32" s="33">
        <v>18.1525</v>
      </c>
      <c r="V32" s="33">
        <v>20.5609</v>
      </c>
      <c r="W32" s="33">
        <v>20.6936</v>
      </c>
      <c r="X32" s="33">
        <v>17.376999999999999</v>
      </c>
      <c r="Y32" s="33">
        <v>16.609200000000001</v>
      </c>
      <c r="Z32" s="33">
        <v>16.541599999999999</v>
      </c>
    </row>
    <row r="33" spans="2:29" x14ac:dyDescent="0.25">
      <c r="B33" s="54">
        <v>46017</v>
      </c>
      <c r="C33" s="33"/>
      <c r="D33" s="33">
        <v>14.312200000000001</v>
      </c>
      <c r="E33" s="33">
        <v>13.313000000000001</v>
      </c>
      <c r="F33" s="33">
        <v>10.2248</v>
      </c>
      <c r="G33" s="33">
        <v>12.9572</v>
      </c>
      <c r="H33" s="33">
        <v>13.7806</v>
      </c>
      <c r="I33" s="33">
        <v>14.556100000000001</v>
      </c>
      <c r="J33" s="33">
        <v>17.790700000000001</v>
      </c>
      <c r="K33" s="33">
        <v>14.4376</v>
      </c>
      <c r="L33" s="33">
        <v>13.448</v>
      </c>
      <c r="M33" s="33">
        <v>12.7072</v>
      </c>
      <c r="N33" s="33">
        <v>-1.4901</v>
      </c>
      <c r="O33" s="33">
        <v>-1.3573999999999999</v>
      </c>
      <c r="P33" s="33">
        <v>-15.197800000000001</v>
      </c>
      <c r="Q33" s="33">
        <v>-14.8062</v>
      </c>
      <c r="R33" s="33">
        <v>-9.3963000000000001</v>
      </c>
      <c r="S33" s="33">
        <v>20.041599999999999</v>
      </c>
      <c r="T33" s="33">
        <v>15.319000000000001</v>
      </c>
      <c r="U33" s="33">
        <v>16.9788</v>
      </c>
      <c r="V33" s="33">
        <v>15.5136</v>
      </c>
      <c r="W33" s="33">
        <v>15.3179</v>
      </c>
      <c r="X33" s="33">
        <v>16.028300000000002</v>
      </c>
      <c r="Y33" s="33">
        <v>14.0344</v>
      </c>
      <c r="Z33" s="33">
        <v>13.116099999999999</v>
      </c>
    </row>
    <row r="34" spans="2:29" x14ac:dyDescent="0.25"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8829E-86A0-4D5B-BAA3-2E27D130F4E4}">
  <sheetPr>
    <pageSetUpPr fitToPage="1"/>
  </sheetPr>
  <dimension ref="A1:U35"/>
  <sheetViews>
    <sheetView workbookViewId="0">
      <selection activeCell="K29" sqref="K29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77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3.0668415972222213E-2</v>
      </c>
      <c r="H10" s="42"/>
      <c r="I10" s="8">
        <v>0</v>
      </c>
      <c r="J10" s="42"/>
      <c r="K10" s="8">
        <v>3.0668415972222213E-2</v>
      </c>
      <c r="L10" s="42"/>
      <c r="M10" s="8">
        <v>3.0668000000000001E-2</v>
      </c>
      <c r="N10" s="8"/>
      <c r="O10" s="8">
        <v>0</v>
      </c>
      <c r="P10" s="17"/>
      <c r="Q10" s="8">
        <v>3.0668000000000001E-2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3.0668415972222213E-2</v>
      </c>
      <c r="H12" s="43"/>
      <c r="I12" s="8">
        <v>0</v>
      </c>
      <c r="J12" s="43"/>
      <c r="K12" s="8">
        <v>3.0668415972222213E-2</v>
      </c>
      <c r="L12" s="43"/>
      <c r="M12" s="8">
        <v>3.0831000000000001E-2</v>
      </c>
      <c r="N12" s="8"/>
      <c r="O12" s="8">
        <v>0</v>
      </c>
      <c r="P12" s="17"/>
      <c r="Q12" s="8">
        <v>3.0831000000000001E-2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3.0668415972222213E-2</v>
      </c>
      <c r="H14" s="8"/>
      <c r="I14" s="8">
        <v>0</v>
      </c>
      <c r="J14" s="8"/>
      <c r="K14" s="8">
        <v>3.0668415972222213E-2</v>
      </c>
      <c r="L14" s="8"/>
      <c r="M14" s="8">
        <v>3.0051000000000001E-2</v>
      </c>
      <c r="N14" s="8"/>
      <c r="O14" s="8">
        <v>0</v>
      </c>
      <c r="P14" s="17"/>
      <c r="Q14" s="8">
        <v>3.0051000000000001E-2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3.0668415972222213E-2</v>
      </c>
      <c r="H16" s="8"/>
      <c r="I16" s="8">
        <v>0</v>
      </c>
      <c r="J16" s="8"/>
      <c r="K16" s="8">
        <v>3.0668415972222213E-2</v>
      </c>
      <c r="L16" s="8"/>
      <c r="M16" s="8">
        <v>2.9420000000000002E-2</v>
      </c>
      <c r="N16" s="8"/>
      <c r="O16" s="8">
        <v>0</v>
      </c>
      <c r="P16" s="17"/>
      <c r="Q16" s="8">
        <v>2.9420000000000002E-2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3.0668415972222213E-2</v>
      </c>
      <c r="H18" s="8"/>
      <c r="I18" s="8">
        <v>0</v>
      </c>
      <c r="J18" s="8"/>
      <c r="K18" s="8">
        <v>3.0668415972222213E-2</v>
      </c>
      <c r="L18" s="8"/>
      <c r="M18" s="8">
        <v>2.9350000000000001E-2</v>
      </c>
      <c r="N18" s="8"/>
      <c r="O18" s="8">
        <v>0</v>
      </c>
      <c r="P18" s="17"/>
      <c r="Q18" s="8">
        <v>2.9350000000000001E-2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ht="15" customHeight="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3C643-7DAA-4DBF-94C7-41D85EC31AF1}">
  <dimension ref="A1:O721"/>
  <sheetViews>
    <sheetView zoomScale="93" zoomScaleNormal="93" workbookViewId="0">
      <selection activeCell="I24" sqref="I24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45957</v>
      </c>
      <c r="B2" s="47">
        <v>10</v>
      </c>
      <c r="C2" s="47">
        <v>1</v>
      </c>
      <c r="D2" s="47">
        <v>1</v>
      </c>
      <c r="E2" s="37">
        <v>28.840599999999998</v>
      </c>
      <c r="F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"/>
      <c r="H2" s="45" t="s">
        <v>55</v>
      </c>
      <c r="I2" s="39">
        <f>AVERAGE(RTO__310[Pricing])</f>
        <v>30.668415972222213</v>
      </c>
      <c r="J2" s="30">
        <f>I2/1000</f>
        <v>3.0668415972222213E-2</v>
      </c>
      <c r="L2" s="45" t="str">
        <f>UPPER(TEXT(EDATE(A721,1),"MMMM"))</f>
        <v>DECEMBER</v>
      </c>
    </row>
    <row r="3" spans="1:15" x14ac:dyDescent="0.25">
      <c r="A3" s="29">
        <v>45957</v>
      </c>
      <c r="B3" s="47">
        <v>10</v>
      </c>
      <c r="C3" s="47">
        <v>1</v>
      </c>
      <c r="D3" s="47">
        <v>2</v>
      </c>
      <c r="E3" s="37">
        <v>27.555199999999999</v>
      </c>
      <c r="F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"/>
      <c r="H3" s="45" t="s">
        <v>61</v>
      </c>
      <c r="I3" s="40">
        <f>IFERROR(AVERAGEIF(RTO__310[On / Off-Peak],"ON",RTO__310[Pricing]),0)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45957</v>
      </c>
      <c r="B4" s="47">
        <v>10</v>
      </c>
      <c r="C4" s="47">
        <v>1</v>
      </c>
      <c r="D4" s="47">
        <v>3</v>
      </c>
      <c r="E4" s="37">
        <v>28.354900000000001</v>
      </c>
      <c r="F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"/>
      <c r="H4" s="45" t="s">
        <v>58</v>
      </c>
      <c r="I4" s="40">
        <f>IFERROR(AVERAGEIF(RTO__310[On / Off-Peak],"OFF",RTO__310[Pricing]),0)</f>
        <v>30.668415972222213</v>
      </c>
      <c r="J4" s="30">
        <f>IFERROR(I4/1000,0)</f>
        <v>3.0668415972222213E-2</v>
      </c>
      <c r="L4" s="28"/>
    </row>
    <row r="5" spans="1:15" x14ac:dyDescent="0.25">
      <c r="A5" s="29">
        <v>45957</v>
      </c>
      <c r="B5" s="47">
        <v>10</v>
      </c>
      <c r="C5" s="47">
        <v>1</v>
      </c>
      <c r="D5" s="47">
        <v>4</v>
      </c>
      <c r="E5" s="37">
        <v>27.0379</v>
      </c>
      <c r="F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45957</v>
      </c>
      <c r="B6" s="47">
        <v>10</v>
      </c>
      <c r="C6" s="47">
        <v>1</v>
      </c>
      <c r="D6" s="47">
        <v>5</v>
      </c>
      <c r="E6" s="37">
        <v>22.6692</v>
      </c>
      <c r="F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"/>
      <c r="H6" s="47"/>
      <c r="I6"/>
      <c r="L6" s="50" t="str">
        <f>TEXT(A2,"MMMM")</f>
        <v>October</v>
      </c>
      <c r="M6" s="50" t="str">
        <f>TEXT(A2,"dd")</f>
        <v>27</v>
      </c>
    </row>
    <row r="7" spans="1:15" x14ac:dyDescent="0.25">
      <c r="A7" s="29">
        <v>45957</v>
      </c>
      <c r="B7" s="47">
        <v>10</v>
      </c>
      <c r="C7" s="47">
        <v>1</v>
      </c>
      <c r="D7" s="47">
        <v>6</v>
      </c>
      <c r="E7" s="37">
        <v>26.349499999999999</v>
      </c>
      <c r="F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"/>
      <c r="H7" s="47"/>
      <c r="I7" s="29"/>
      <c r="L7" s="50" t="str">
        <f>TEXT(A721,"MMMM")</f>
        <v>November</v>
      </c>
      <c r="M7" s="45" t="str">
        <f>TEXT(A721,"dd")</f>
        <v>25</v>
      </c>
    </row>
    <row r="8" spans="1:15" x14ac:dyDescent="0.25">
      <c r="A8" s="29">
        <v>45957</v>
      </c>
      <c r="B8" s="47">
        <v>10</v>
      </c>
      <c r="C8" s="47">
        <v>1</v>
      </c>
      <c r="D8" s="47">
        <v>7</v>
      </c>
      <c r="E8" s="37">
        <v>32.424100000000003</v>
      </c>
      <c r="F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45957</v>
      </c>
      <c r="B9" s="47">
        <v>10</v>
      </c>
      <c r="C9" s="47">
        <v>1</v>
      </c>
      <c r="D9" s="47">
        <v>8</v>
      </c>
      <c r="E9" s="37">
        <v>101.002</v>
      </c>
      <c r="F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45957</v>
      </c>
      <c r="B10" s="47">
        <v>10</v>
      </c>
      <c r="C10" s="47">
        <v>1</v>
      </c>
      <c r="D10" s="47">
        <v>9</v>
      </c>
      <c r="E10" s="37">
        <v>-105.9982</v>
      </c>
      <c r="F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45957</v>
      </c>
      <c r="B11" s="47">
        <v>10</v>
      </c>
      <c r="C11" s="47">
        <v>1</v>
      </c>
      <c r="D11" s="47">
        <v>10</v>
      </c>
      <c r="E11" s="37">
        <v>-240.40270000000001</v>
      </c>
      <c r="F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"/>
      <c r="H11" s="47"/>
      <c r="I11"/>
    </row>
    <row r="12" spans="1:15" x14ac:dyDescent="0.25">
      <c r="A12" s="29">
        <v>45957</v>
      </c>
      <c r="B12" s="47">
        <v>10</v>
      </c>
      <c r="C12" s="47">
        <v>1</v>
      </c>
      <c r="D12" s="47">
        <v>11</v>
      </c>
      <c r="E12" s="37">
        <v>-56.547800000000002</v>
      </c>
      <c r="F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"/>
      <c r="H12" s="47"/>
      <c r="I12"/>
    </row>
    <row r="13" spans="1:15" x14ac:dyDescent="0.25">
      <c r="A13" s="29">
        <v>45957</v>
      </c>
      <c r="B13" s="47">
        <v>10</v>
      </c>
      <c r="C13" s="47">
        <v>1</v>
      </c>
      <c r="D13" s="47">
        <v>12</v>
      </c>
      <c r="E13" s="37">
        <v>-43.790900000000001</v>
      </c>
      <c r="F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"/>
      <c r="H13" s="47"/>
      <c r="I13"/>
    </row>
    <row r="14" spans="1:15" x14ac:dyDescent="0.25">
      <c r="A14" s="29">
        <v>45957</v>
      </c>
      <c r="B14" s="47">
        <v>10</v>
      </c>
      <c r="C14" s="47">
        <v>1</v>
      </c>
      <c r="D14" s="47">
        <v>13</v>
      </c>
      <c r="E14" s="37">
        <v>12.9038</v>
      </c>
      <c r="F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"/>
      <c r="H14" s="47"/>
      <c r="I14"/>
    </row>
    <row r="15" spans="1:15" x14ac:dyDescent="0.25">
      <c r="A15" s="29">
        <v>45957</v>
      </c>
      <c r="B15" s="47">
        <v>10</v>
      </c>
      <c r="C15" s="47">
        <v>1</v>
      </c>
      <c r="D15" s="47">
        <v>14</v>
      </c>
      <c r="E15" s="37">
        <v>-5.6196000000000002</v>
      </c>
      <c r="F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"/>
      <c r="H15"/>
      <c r="I15"/>
    </row>
    <row r="16" spans="1:15" x14ac:dyDescent="0.25">
      <c r="A16" s="29">
        <v>45957</v>
      </c>
      <c r="B16" s="47">
        <v>10</v>
      </c>
      <c r="C16" s="47">
        <v>1</v>
      </c>
      <c r="D16" s="47">
        <v>15</v>
      </c>
      <c r="E16" s="37">
        <v>1.5443</v>
      </c>
      <c r="F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"/>
      <c r="H16"/>
      <c r="I16"/>
    </row>
    <row r="17" spans="1:9" x14ac:dyDescent="0.25">
      <c r="A17" s="29">
        <v>45957</v>
      </c>
      <c r="B17" s="47">
        <v>10</v>
      </c>
      <c r="C17" s="47">
        <v>1</v>
      </c>
      <c r="D17" s="47">
        <v>16</v>
      </c>
      <c r="E17" s="37">
        <v>-20.9116</v>
      </c>
      <c r="F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"/>
      <c r="H17"/>
      <c r="I17"/>
    </row>
    <row r="18" spans="1:9" x14ac:dyDescent="0.25">
      <c r="A18" s="29">
        <v>45957</v>
      </c>
      <c r="B18" s="47">
        <v>10</v>
      </c>
      <c r="C18" s="47">
        <v>1</v>
      </c>
      <c r="D18" s="47">
        <v>17</v>
      </c>
      <c r="E18" s="37">
        <v>23.110199999999999</v>
      </c>
      <c r="F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"/>
      <c r="H18"/>
      <c r="I18"/>
    </row>
    <row r="19" spans="1:9" x14ac:dyDescent="0.25">
      <c r="A19" s="29">
        <v>45957</v>
      </c>
      <c r="B19" s="47">
        <v>10</v>
      </c>
      <c r="C19" s="47">
        <v>1</v>
      </c>
      <c r="D19" s="47">
        <v>18</v>
      </c>
      <c r="E19" s="37">
        <v>39.594299999999997</v>
      </c>
      <c r="F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"/>
      <c r="H19"/>
      <c r="I19"/>
    </row>
    <row r="20" spans="1:9" x14ac:dyDescent="0.25">
      <c r="A20" s="29">
        <v>45957</v>
      </c>
      <c r="B20" s="47">
        <v>10</v>
      </c>
      <c r="C20" s="47">
        <v>1</v>
      </c>
      <c r="D20" s="47">
        <v>19</v>
      </c>
      <c r="E20" s="37">
        <v>36.596800000000002</v>
      </c>
      <c r="F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"/>
      <c r="H20"/>
      <c r="I20"/>
    </row>
    <row r="21" spans="1:9" x14ac:dyDescent="0.25">
      <c r="A21" s="29">
        <v>45957</v>
      </c>
      <c r="B21" s="47">
        <v>10</v>
      </c>
      <c r="C21" s="47">
        <v>1</v>
      </c>
      <c r="D21" s="47">
        <v>20</v>
      </c>
      <c r="E21" s="37">
        <v>32.368600000000001</v>
      </c>
      <c r="F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"/>
      <c r="H21"/>
      <c r="I21"/>
    </row>
    <row r="22" spans="1:9" x14ac:dyDescent="0.25">
      <c r="A22" s="29">
        <v>45957</v>
      </c>
      <c r="B22" s="47">
        <v>10</v>
      </c>
      <c r="C22" s="47">
        <v>1</v>
      </c>
      <c r="D22" s="47">
        <v>21</v>
      </c>
      <c r="E22" s="37">
        <v>32.247799999999998</v>
      </c>
      <c r="F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"/>
      <c r="H22"/>
      <c r="I22"/>
    </row>
    <row r="23" spans="1:9" x14ac:dyDescent="0.25">
      <c r="A23" s="29">
        <v>45957</v>
      </c>
      <c r="B23" s="47">
        <v>10</v>
      </c>
      <c r="C23" s="47">
        <v>1</v>
      </c>
      <c r="D23" s="47">
        <v>22</v>
      </c>
      <c r="E23" s="37">
        <v>13.9528</v>
      </c>
      <c r="F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"/>
      <c r="H23"/>
      <c r="I23"/>
    </row>
    <row r="24" spans="1:9" x14ac:dyDescent="0.25">
      <c r="A24" s="29">
        <v>45957</v>
      </c>
      <c r="B24" s="47">
        <v>10</v>
      </c>
      <c r="C24" s="47">
        <v>1</v>
      </c>
      <c r="D24" s="47">
        <v>23</v>
      </c>
      <c r="E24" s="37">
        <v>17.3049</v>
      </c>
      <c r="F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"/>
      <c r="H24"/>
      <c r="I24"/>
    </row>
    <row r="25" spans="1:9" x14ac:dyDescent="0.25">
      <c r="A25" s="29">
        <v>45957</v>
      </c>
      <c r="B25" s="47">
        <v>10</v>
      </c>
      <c r="C25" s="47">
        <v>1</v>
      </c>
      <c r="D25" s="47">
        <v>24</v>
      </c>
      <c r="E25" s="37">
        <v>19.904</v>
      </c>
      <c r="F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"/>
      <c r="H25"/>
      <c r="I25"/>
    </row>
    <row r="26" spans="1:9" x14ac:dyDescent="0.25">
      <c r="A26" s="29">
        <v>45958</v>
      </c>
      <c r="B26" s="47">
        <v>10</v>
      </c>
      <c r="C26" s="47">
        <v>2</v>
      </c>
      <c r="D26" s="47">
        <v>1</v>
      </c>
      <c r="E26" s="37">
        <v>-85.758200000000002</v>
      </c>
      <c r="F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"/>
      <c r="H26"/>
      <c r="I26"/>
    </row>
    <row r="27" spans="1:9" x14ac:dyDescent="0.25">
      <c r="A27" s="29">
        <v>45958</v>
      </c>
      <c r="B27" s="47">
        <v>10</v>
      </c>
      <c r="C27" s="47">
        <v>2</v>
      </c>
      <c r="D27" s="47">
        <v>2</v>
      </c>
      <c r="E27" s="37">
        <v>30.717199999999998</v>
      </c>
      <c r="F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"/>
      <c r="H27"/>
      <c r="I27"/>
    </row>
    <row r="28" spans="1:9" x14ac:dyDescent="0.25">
      <c r="A28" s="29">
        <v>45958</v>
      </c>
      <c r="B28" s="47">
        <v>10</v>
      </c>
      <c r="C28" s="47">
        <v>2</v>
      </c>
      <c r="D28" s="47">
        <v>3</v>
      </c>
      <c r="E28" s="37">
        <v>35.3596</v>
      </c>
      <c r="F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"/>
      <c r="H28"/>
      <c r="I28"/>
    </row>
    <row r="29" spans="1:9" x14ac:dyDescent="0.25">
      <c r="A29" s="29">
        <v>45958</v>
      </c>
      <c r="B29" s="47">
        <v>10</v>
      </c>
      <c r="C29" s="47">
        <v>2</v>
      </c>
      <c r="D29" s="47">
        <v>4</v>
      </c>
      <c r="E29" s="37">
        <v>35.137599999999999</v>
      </c>
      <c r="F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"/>
      <c r="H29"/>
      <c r="I29"/>
    </row>
    <row r="30" spans="1:9" x14ac:dyDescent="0.25">
      <c r="A30" s="29">
        <v>45958</v>
      </c>
      <c r="B30" s="47">
        <v>10</v>
      </c>
      <c r="C30" s="47">
        <v>2</v>
      </c>
      <c r="D30" s="47">
        <v>5</v>
      </c>
      <c r="E30" s="37">
        <v>36.711799999999997</v>
      </c>
      <c r="F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"/>
      <c r="H30"/>
      <c r="I30"/>
    </row>
    <row r="31" spans="1:9" x14ac:dyDescent="0.25">
      <c r="A31" s="29">
        <v>45958</v>
      </c>
      <c r="B31" s="47">
        <v>10</v>
      </c>
      <c r="C31" s="47">
        <v>2</v>
      </c>
      <c r="D31" s="47">
        <v>6</v>
      </c>
      <c r="E31" s="37">
        <v>38.1372</v>
      </c>
      <c r="F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"/>
      <c r="H31"/>
      <c r="I31"/>
    </row>
    <row r="32" spans="1:9" x14ac:dyDescent="0.25">
      <c r="A32" s="29">
        <v>45958</v>
      </c>
      <c r="B32" s="47">
        <v>10</v>
      </c>
      <c r="C32" s="47">
        <v>2</v>
      </c>
      <c r="D32" s="47">
        <v>7</v>
      </c>
      <c r="E32" s="37">
        <v>41.816800000000001</v>
      </c>
      <c r="F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"/>
      <c r="H32"/>
      <c r="I32"/>
    </row>
    <row r="33" spans="1:9" x14ac:dyDescent="0.25">
      <c r="A33" s="29">
        <v>45958</v>
      </c>
      <c r="B33" s="47">
        <v>10</v>
      </c>
      <c r="C33" s="47">
        <v>2</v>
      </c>
      <c r="D33" s="47">
        <v>8</v>
      </c>
      <c r="E33" s="37">
        <v>82.651600000000002</v>
      </c>
      <c r="F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"/>
      <c r="H33"/>
      <c r="I33"/>
    </row>
    <row r="34" spans="1:9" x14ac:dyDescent="0.25">
      <c r="A34" s="29">
        <v>45958</v>
      </c>
      <c r="B34" s="47">
        <v>10</v>
      </c>
      <c r="C34" s="47">
        <v>2</v>
      </c>
      <c r="D34" s="47">
        <v>9</v>
      </c>
      <c r="E34" s="37">
        <v>223.5438</v>
      </c>
      <c r="F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"/>
      <c r="H34"/>
      <c r="I34"/>
    </row>
    <row r="35" spans="1:9" x14ac:dyDescent="0.25">
      <c r="A35" s="29">
        <v>45958</v>
      </c>
      <c r="B35" s="47">
        <v>10</v>
      </c>
      <c r="C35" s="47">
        <v>2</v>
      </c>
      <c r="D35" s="47">
        <v>10</v>
      </c>
      <c r="E35" s="37">
        <v>26.204899999999999</v>
      </c>
      <c r="F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"/>
      <c r="H35"/>
      <c r="I35"/>
    </row>
    <row r="36" spans="1:9" x14ac:dyDescent="0.25">
      <c r="A36" s="29">
        <v>45958</v>
      </c>
      <c r="B36" s="47">
        <v>10</v>
      </c>
      <c r="C36" s="47">
        <v>2</v>
      </c>
      <c r="D36" s="47">
        <v>11</v>
      </c>
      <c r="E36" s="37">
        <v>23.619</v>
      </c>
      <c r="F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"/>
      <c r="H36"/>
      <c r="I36"/>
    </row>
    <row r="37" spans="1:9" x14ac:dyDescent="0.25">
      <c r="A37" s="29">
        <v>45958</v>
      </c>
      <c r="B37" s="47">
        <v>10</v>
      </c>
      <c r="C37" s="47">
        <v>2</v>
      </c>
      <c r="D37" s="47">
        <v>12</v>
      </c>
      <c r="E37" s="37">
        <v>23.230599999999999</v>
      </c>
      <c r="F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"/>
      <c r="H37"/>
      <c r="I37"/>
    </row>
    <row r="38" spans="1:9" x14ac:dyDescent="0.25">
      <c r="A38" s="29">
        <v>45958</v>
      </c>
      <c r="B38" s="47">
        <v>10</v>
      </c>
      <c r="C38" s="47">
        <v>2</v>
      </c>
      <c r="D38" s="47">
        <v>13</v>
      </c>
      <c r="E38" s="37">
        <v>21.423300000000001</v>
      </c>
      <c r="F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"/>
      <c r="H38"/>
      <c r="I38"/>
    </row>
    <row r="39" spans="1:9" x14ac:dyDescent="0.25">
      <c r="A39" s="29">
        <v>45958</v>
      </c>
      <c r="B39" s="47">
        <v>10</v>
      </c>
      <c r="C39" s="47">
        <v>2</v>
      </c>
      <c r="D39" s="47">
        <v>14</v>
      </c>
      <c r="E39" s="37">
        <v>18.890499999999999</v>
      </c>
      <c r="F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"/>
      <c r="H39"/>
      <c r="I39"/>
    </row>
    <row r="40" spans="1:9" x14ac:dyDescent="0.25">
      <c r="A40" s="29">
        <v>45958</v>
      </c>
      <c r="B40" s="47">
        <v>10</v>
      </c>
      <c r="C40" s="47">
        <v>2</v>
      </c>
      <c r="D40" s="47">
        <v>15</v>
      </c>
      <c r="E40" s="37">
        <v>14.7742</v>
      </c>
      <c r="F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"/>
      <c r="H40"/>
      <c r="I40"/>
    </row>
    <row r="41" spans="1:9" x14ac:dyDescent="0.25">
      <c r="A41" s="29">
        <v>45958</v>
      </c>
      <c r="B41" s="47">
        <v>10</v>
      </c>
      <c r="C41" s="47">
        <v>2</v>
      </c>
      <c r="D41" s="47">
        <v>16</v>
      </c>
      <c r="E41" s="37">
        <v>10.232900000000001</v>
      </c>
      <c r="F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"/>
      <c r="H41"/>
      <c r="I41"/>
    </row>
    <row r="42" spans="1:9" x14ac:dyDescent="0.25">
      <c r="A42" s="29">
        <v>45958</v>
      </c>
      <c r="B42" s="47">
        <v>10</v>
      </c>
      <c r="C42" s="47">
        <v>2</v>
      </c>
      <c r="D42" s="47">
        <v>17</v>
      </c>
      <c r="E42" s="37">
        <v>23.891400000000001</v>
      </c>
      <c r="F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"/>
      <c r="H42"/>
      <c r="I42"/>
    </row>
    <row r="43" spans="1:9" x14ac:dyDescent="0.25">
      <c r="A43" s="29">
        <v>45958</v>
      </c>
      <c r="B43" s="47">
        <v>10</v>
      </c>
      <c r="C43" s="47">
        <v>2</v>
      </c>
      <c r="D43" s="47">
        <v>18</v>
      </c>
      <c r="E43" s="37">
        <v>42.513599999999997</v>
      </c>
      <c r="F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"/>
      <c r="H43"/>
      <c r="I43"/>
    </row>
    <row r="44" spans="1:9" x14ac:dyDescent="0.25">
      <c r="A44" s="29">
        <v>45958</v>
      </c>
      <c r="B44" s="47">
        <v>10</v>
      </c>
      <c r="C44" s="47">
        <v>2</v>
      </c>
      <c r="D44" s="47">
        <v>19</v>
      </c>
      <c r="E44" s="37">
        <v>48.0961</v>
      </c>
      <c r="F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"/>
      <c r="H44"/>
      <c r="I44"/>
    </row>
    <row r="45" spans="1:9" x14ac:dyDescent="0.25">
      <c r="A45" s="29">
        <v>45958</v>
      </c>
      <c r="B45" s="47">
        <v>10</v>
      </c>
      <c r="C45" s="47">
        <v>2</v>
      </c>
      <c r="D45" s="47">
        <v>20</v>
      </c>
      <c r="E45" s="37">
        <v>44.509799999999998</v>
      </c>
      <c r="F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"/>
      <c r="H45"/>
      <c r="I45"/>
    </row>
    <row r="46" spans="1:9" x14ac:dyDescent="0.25">
      <c r="A46" s="29">
        <v>45958</v>
      </c>
      <c r="B46" s="47">
        <v>10</v>
      </c>
      <c r="C46" s="47">
        <v>2</v>
      </c>
      <c r="D46" s="47">
        <v>21</v>
      </c>
      <c r="E46" s="37">
        <v>46.707900000000002</v>
      </c>
      <c r="F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"/>
      <c r="H46"/>
      <c r="I46"/>
    </row>
    <row r="47" spans="1:9" x14ac:dyDescent="0.25">
      <c r="A47" s="29">
        <v>45958</v>
      </c>
      <c r="B47" s="47">
        <v>10</v>
      </c>
      <c r="C47" s="47">
        <v>2</v>
      </c>
      <c r="D47" s="47">
        <v>22</v>
      </c>
      <c r="E47" s="37">
        <v>40.7119</v>
      </c>
      <c r="F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"/>
      <c r="H47"/>
      <c r="I47"/>
    </row>
    <row r="48" spans="1:9" x14ac:dyDescent="0.25">
      <c r="A48" s="29">
        <v>45958</v>
      </c>
      <c r="B48" s="47">
        <v>10</v>
      </c>
      <c r="C48" s="47">
        <v>2</v>
      </c>
      <c r="D48" s="47">
        <v>23</v>
      </c>
      <c r="E48" s="37">
        <v>35.921100000000003</v>
      </c>
      <c r="F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"/>
      <c r="H48"/>
      <c r="I48"/>
    </row>
    <row r="49" spans="1:9" x14ac:dyDescent="0.25">
      <c r="A49" s="29">
        <v>45958</v>
      </c>
      <c r="B49" s="47">
        <v>10</v>
      </c>
      <c r="C49" s="47">
        <v>2</v>
      </c>
      <c r="D49" s="47">
        <v>24</v>
      </c>
      <c r="E49" s="37">
        <v>34.495199999999997</v>
      </c>
      <c r="F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"/>
      <c r="H49"/>
      <c r="I49"/>
    </row>
    <row r="50" spans="1:9" x14ac:dyDescent="0.25">
      <c r="A50" s="29">
        <v>45959</v>
      </c>
      <c r="B50" s="47">
        <v>10</v>
      </c>
      <c r="C50" s="47">
        <v>3</v>
      </c>
      <c r="D50" s="47">
        <v>1</v>
      </c>
      <c r="E50" s="37">
        <v>37.792000000000002</v>
      </c>
      <c r="F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"/>
      <c r="H50"/>
      <c r="I50"/>
    </row>
    <row r="51" spans="1:9" x14ac:dyDescent="0.25">
      <c r="A51" s="29">
        <v>45959</v>
      </c>
      <c r="B51" s="47">
        <v>10</v>
      </c>
      <c r="C51" s="47">
        <v>3</v>
      </c>
      <c r="D51" s="47">
        <v>2</v>
      </c>
      <c r="E51" s="37">
        <v>33.2151</v>
      </c>
      <c r="F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"/>
      <c r="H51"/>
      <c r="I51"/>
    </row>
    <row r="52" spans="1:9" x14ac:dyDescent="0.25">
      <c r="A52" s="29">
        <v>45959</v>
      </c>
      <c r="B52" s="47">
        <v>10</v>
      </c>
      <c r="C52" s="47">
        <v>3</v>
      </c>
      <c r="D52" s="47">
        <v>3</v>
      </c>
      <c r="E52" s="37">
        <v>29.870100000000001</v>
      </c>
      <c r="F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"/>
      <c r="H52"/>
      <c r="I52"/>
    </row>
    <row r="53" spans="1:9" x14ac:dyDescent="0.25">
      <c r="A53" s="29">
        <v>45959</v>
      </c>
      <c r="B53" s="47">
        <v>10</v>
      </c>
      <c r="C53" s="47">
        <v>3</v>
      </c>
      <c r="D53" s="47">
        <v>4</v>
      </c>
      <c r="E53" s="37">
        <v>30.303100000000001</v>
      </c>
      <c r="F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"/>
      <c r="H53"/>
      <c r="I53"/>
    </row>
    <row r="54" spans="1:9" x14ac:dyDescent="0.25">
      <c r="A54" s="29">
        <v>45959</v>
      </c>
      <c r="B54" s="47">
        <v>10</v>
      </c>
      <c r="C54" s="47">
        <v>3</v>
      </c>
      <c r="D54" s="47">
        <v>5</v>
      </c>
      <c r="E54" s="37">
        <v>30.343800000000002</v>
      </c>
      <c r="F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"/>
      <c r="H54"/>
      <c r="I54"/>
    </row>
    <row r="55" spans="1:9" x14ac:dyDescent="0.25">
      <c r="A55" s="29">
        <v>45959</v>
      </c>
      <c r="B55" s="47">
        <v>10</v>
      </c>
      <c r="C55" s="47">
        <v>3</v>
      </c>
      <c r="D55" s="47">
        <v>6</v>
      </c>
      <c r="E55" s="37">
        <v>32.721600000000002</v>
      </c>
      <c r="F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"/>
      <c r="H55"/>
      <c r="I55"/>
    </row>
    <row r="56" spans="1:9" x14ac:dyDescent="0.25">
      <c r="A56" s="29">
        <v>45959</v>
      </c>
      <c r="B56" s="47">
        <v>10</v>
      </c>
      <c r="C56" s="47">
        <v>3</v>
      </c>
      <c r="D56" s="47">
        <v>7</v>
      </c>
      <c r="E56" s="37">
        <v>38.7256</v>
      </c>
      <c r="F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"/>
      <c r="H56"/>
      <c r="I56"/>
    </row>
    <row r="57" spans="1:9" x14ac:dyDescent="0.25">
      <c r="A57" s="29">
        <v>45959</v>
      </c>
      <c r="B57" s="47">
        <v>10</v>
      </c>
      <c r="C57" s="47">
        <v>3</v>
      </c>
      <c r="D57" s="47">
        <v>8</v>
      </c>
      <c r="E57" s="37">
        <v>31.796600000000002</v>
      </c>
      <c r="F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"/>
      <c r="H57"/>
      <c r="I57"/>
    </row>
    <row r="58" spans="1:9" x14ac:dyDescent="0.25">
      <c r="A58" s="29">
        <v>45959</v>
      </c>
      <c r="B58" s="47">
        <v>10</v>
      </c>
      <c r="C58" s="47">
        <v>3</v>
      </c>
      <c r="D58" s="47">
        <v>9</v>
      </c>
      <c r="E58" s="37">
        <v>22.9833</v>
      </c>
      <c r="F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"/>
      <c r="H58"/>
      <c r="I58"/>
    </row>
    <row r="59" spans="1:9" x14ac:dyDescent="0.25">
      <c r="A59" s="29">
        <v>45959</v>
      </c>
      <c r="B59" s="47">
        <v>10</v>
      </c>
      <c r="C59" s="47">
        <v>3</v>
      </c>
      <c r="D59" s="47">
        <v>10</v>
      </c>
      <c r="E59" s="37">
        <v>22.9099</v>
      </c>
      <c r="F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"/>
      <c r="H59"/>
      <c r="I59"/>
    </row>
    <row r="60" spans="1:9" x14ac:dyDescent="0.25">
      <c r="A60" s="29">
        <v>45959</v>
      </c>
      <c r="B60" s="47">
        <v>10</v>
      </c>
      <c r="C60" s="47">
        <v>3</v>
      </c>
      <c r="D60" s="47">
        <v>11</v>
      </c>
      <c r="E60" s="37">
        <v>20.337599999999998</v>
      </c>
      <c r="F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"/>
      <c r="H60"/>
      <c r="I60"/>
    </row>
    <row r="61" spans="1:9" x14ac:dyDescent="0.25">
      <c r="A61" s="29">
        <v>45959</v>
      </c>
      <c r="B61" s="47">
        <v>10</v>
      </c>
      <c r="C61" s="47">
        <v>3</v>
      </c>
      <c r="D61" s="47">
        <v>12</v>
      </c>
      <c r="E61" s="37">
        <v>25.325600000000001</v>
      </c>
      <c r="F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"/>
      <c r="H61"/>
      <c r="I61"/>
    </row>
    <row r="62" spans="1:9" x14ac:dyDescent="0.25">
      <c r="A62" s="29">
        <v>45959</v>
      </c>
      <c r="B62" s="47">
        <v>10</v>
      </c>
      <c r="C62" s="47">
        <v>3</v>
      </c>
      <c r="D62" s="47">
        <v>13</v>
      </c>
      <c r="E62" s="37">
        <v>23.921700000000001</v>
      </c>
      <c r="F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"/>
      <c r="H62"/>
      <c r="I62"/>
    </row>
    <row r="63" spans="1:9" x14ac:dyDescent="0.25">
      <c r="A63" s="29">
        <v>45959</v>
      </c>
      <c r="B63" s="47">
        <v>10</v>
      </c>
      <c r="C63" s="47">
        <v>3</v>
      </c>
      <c r="D63" s="47">
        <v>14</v>
      </c>
      <c r="E63" s="37">
        <v>21.482500000000002</v>
      </c>
      <c r="F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"/>
      <c r="H63"/>
      <c r="I63"/>
    </row>
    <row r="64" spans="1:9" x14ac:dyDescent="0.25">
      <c r="A64" s="29">
        <v>45959</v>
      </c>
      <c r="B64" s="47">
        <v>10</v>
      </c>
      <c r="C64" s="47">
        <v>3</v>
      </c>
      <c r="D64" s="47">
        <v>15</v>
      </c>
      <c r="E64" s="37">
        <v>18.934100000000001</v>
      </c>
      <c r="F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"/>
      <c r="H64"/>
      <c r="I64"/>
    </row>
    <row r="65" spans="1:9" x14ac:dyDescent="0.25">
      <c r="A65" s="29">
        <v>45959</v>
      </c>
      <c r="B65" s="47">
        <v>10</v>
      </c>
      <c r="C65" s="47">
        <v>3</v>
      </c>
      <c r="D65" s="47">
        <v>16</v>
      </c>
      <c r="E65" s="37">
        <v>21.722000000000001</v>
      </c>
      <c r="F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"/>
      <c r="H65"/>
      <c r="I65"/>
    </row>
    <row r="66" spans="1:9" x14ac:dyDescent="0.25">
      <c r="A66" s="29">
        <v>45959</v>
      </c>
      <c r="B66" s="47">
        <v>10</v>
      </c>
      <c r="C66" s="47">
        <v>3</v>
      </c>
      <c r="D66" s="47">
        <v>17</v>
      </c>
      <c r="E66" s="37">
        <v>-2.3628999999999998</v>
      </c>
      <c r="F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"/>
      <c r="H66"/>
      <c r="I66"/>
    </row>
    <row r="67" spans="1:9" x14ac:dyDescent="0.25">
      <c r="A67" s="29">
        <v>45959</v>
      </c>
      <c r="B67" s="47">
        <v>10</v>
      </c>
      <c r="C67" s="47">
        <v>3</v>
      </c>
      <c r="D67" s="47">
        <v>18</v>
      </c>
      <c r="E67" s="37">
        <v>86.077600000000004</v>
      </c>
      <c r="F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"/>
      <c r="H67"/>
      <c r="I67"/>
    </row>
    <row r="68" spans="1:9" x14ac:dyDescent="0.25">
      <c r="A68" s="29">
        <v>45959</v>
      </c>
      <c r="B68" s="47">
        <v>10</v>
      </c>
      <c r="C68" s="47">
        <v>3</v>
      </c>
      <c r="D68" s="47">
        <v>19</v>
      </c>
      <c r="E68" s="37">
        <v>38.080300000000001</v>
      </c>
      <c r="F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"/>
      <c r="H68"/>
      <c r="I68"/>
    </row>
    <row r="69" spans="1:9" x14ac:dyDescent="0.25">
      <c r="A69" s="29">
        <v>45959</v>
      </c>
      <c r="B69" s="47">
        <v>10</v>
      </c>
      <c r="C69" s="47">
        <v>3</v>
      </c>
      <c r="D69" s="47">
        <v>20</v>
      </c>
      <c r="E69" s="37">
        <v>33.942999999999998</v>
      </c>
      <c r="F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"/>
      <c r="H69"/>
      <c r="I69"/>
    </row>
    <row r="70" spans="1:9" x14ac:dyDescent="0.25">
      <c r="A70" s="29">
        <v>45959</v>
      </c>
      <c r="B70" s="47">
        <v>10</v>
      </c>
      <c r="C70" s="47">
        <v>3</v>
      </c>
      <c r="D70" s="47">
        <v>21</v>
      </c>
      <c r="E70" s="37">
        <v>30.799199999999999</v>
      </c>
      <c r="F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"/>
      <c r="H70"/>
      <c r="I70"/>
    </row>
    <row r="71" spans="1:9" x14ac:dyDescent="0.25">
      <c r="A71" s="29">
        <v>45959</v>
      </c>
      <c r="B71" s="47">
        <v>10</v>
      </c>
      <c r="C71" s="47">
        <v>3</v>
      </c>
      <c r="D71" s="47">
        <v>22</v>
      </c>
      <c r="E71" s="37">
        <v>31.180599999999998</v>
      </c>
      <c r="F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"/>
      <c r="H71"/>
      <c r="I71"/>
    </row>
    <row r="72" spans="1:9" x14ac:dyDescent="0.25">
      <c r="A72" s="29">
        <v>45959</v>
      </c>
      <c r="B72" s="47">
        <v>10</v>
      </c>
      <c r="C72" s="47">
        <v>3</v>
      </c>
      <c r="D72" s="47">
        <v>23</v>
      </c>
      <c r="E72" s="37">
        <v>26.650300000000001</v>
      </c>
      <c r="F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2"/>
      <c r="H72"/>
      <c r="I72"/>
    </row>
    <row r="73" spans="1:9" x14ac:dyDescent="0.25">
      <c r="A73" s="29">
        <v>45959</v>
      </c>
      <c r="B73" s="47">
        <v>10</v>
      </c>
      <c r="C73" s="47">
        <v>3</v>
      </c>
      <c r="D73" s="47">
        <v>24</v>
      </c>
      <c r="E73" s="37">
        <v>28.407699999999998</v>
      </c>
      <c r="F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3"/>
      <c r="H73"/>
      <c r="I73"/>
    </row>
    <row r="74" spans="1:9" x14ac:dyDescent="0.25">
      <c r="A74" s="29">
        <v>45960</v>
      </c>
      <c r="B74" s="47">
        <v>10</v>
      </c>
      <c r="C74" s="47">
        <v>4</v>
      </c>
      <c r="D74" s="47">
        <v>1</v>
      </c>
      <c r="E74" s="37">
        <v>22.532599999999999</v>
      </c>
      <c r="F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4"/>
      <c r="H74"/>
      <c r="I74"/>
    </row>
    <row r="75" spans="1:9" x14ac:dyDescent="0.25">
      <c r="A75" s="29">
        <v>45960</v>
      </c>
      <c r="B75" s="47">
        <v>10</v>
      </c>
      <c r="C75" s="47">
        <v>4</v>
      </c>
      <c r="D75" s="47">
        <v>2</v>
      </c>
      <c r="E75" s="37">
        <v>30.519400000000001</v>
      </c>
      <c r="F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5"/>
      <c r="H75"/>
      <c r="I75"/>
    </row>
    <row r="76" spans="1:9" x14ac:dyDescent="0.25">
      <c r="A76" s="29">
        <v>45960</v>
      </c>
      <c r="B76" s="47">
        <v>10</v>
      </c>
      <c r="C76" s="47">
        <v>4</v>
      </c>
      <c r="D76" s="47">
        <v>3</v>
      </c>
      <c r="E76" s="37">
        <v>33.878</v>
      </c>
      <c r="F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6"/>
      <c r="H76"/>
      <c r="I76"/>
    </row>
    <row r="77" spans="1:9" x14ac:dyDescent="0.25">
      <c r="A77" s="29">
        <v>45960</v>
      </c>
      <c r="B77" s="47">
        <v>10</v>
      </c>
      <c r="C77" s="47">
        <v>4</v>
      </c>
      <c r="D77" s="47">
        <v>4</v>
      </c>
      <c r="E77" s="37">
        <v>38.091900000000003</v>
      </c>
      <c r="F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7"/>
      <c r="H77"/>
      <c r="I77"/>
    </row>
    <row r="78" spans="1:9" x14ac:dyDescent="0.25">
      <c r="A78" s="29">
        <v>45960</v>
      </c>
      <c r="B78" s="47">
        <v>10</v>
      </c>
      <c r="C78" s="47">
        <v>4</v>
      </c>
      <c r="D78" s="47">
        <v>5</v>
      </c>
      <c r="E78" s="37">
        <v>42.1402</v>
      </c>
      <c r="F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8"/>
      <c r="H78"/>
      <c r="I78"/>
    </row>
    <row r="79" spans="1:9" x14ac:dyDescent="0.25">
      <c r="A79" s="29">
        <v>45960</v>
      </c>
      <c r="B79" s="47">
        <v>10</v>
      </c>
      <c r="C79" s="47">
        <v>4</v>
      </c>
      <c r="D79" s="47">
        <v>6</v>
      </c>
      <c r="E79" s="37">
        <v>42.276200000000003</v>
      </c>
      <c r="F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9"/>
      <c r="H79"/>
      <c r="I79"/>
    </row>
    <row r="80" spans="1:9" x14ac:dyDescent="0.25">
      <c r="A80" s="29">
        <v>45960</v>
      </c>
      <c r="B80" s="47">
        <v>10</v>
      </c>
      <c r="C80" s="47">
        <v>4</v>
      </c>
      <c r="D80" s="47">
        <v>7</v>
      </c>
      <c r="E80" s="37">
        <v>48.197600000000001</v>
      </c>
      <c r="F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0"/>
      <c r="H80"/>
      <c r="I80"/>
    </row>
    <row r="81" spans="1:9" x14ac:dyDescent="0.25">
      <c r="A81" s="29">
        <v>45960</v>
      </c>
      <c r="B81" s="47">
        <v>10</v>
      </c>
      <c r="C81" s="47">
        <v>4</v>
      </c>
      <c r="D81" s="47">
        <v>8</v>
      </c>
      <c r="E81" s="37">
        <v>18.276299999999999</v>
      </c>
      <c r="F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1"/>
      <c r="H81"/>
      <c r="I81"/>
    </row>
    <row r="82" spans="1:9" x14ac:dyDescent="0.25">
      <c r="A82" s="29">
        <v>45960</v>
      </c>
      <c r="B82" s="47">
        <v>10</v>
      </c>
      <c r="C82" s="47">
        <v>4</v>
      </c>
      <c r="D82" s="47">
        <v>9</v>
      </c>
      <c r="E82" s="37">
        <v>19.850999999999999</v>
      </c>
      <c r="F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2"/>
      <c r="H82"/>
      <c r="I82"/>
    </row>
    <row r="83" spans="1:9" x14ac:dyDescent="0.25">
      <c r="A83" s="29">
        <v>45960</v>
      </c>
      <c r="B83" s="47">
        <v>10</v>
      </c>
      <c r="C83" s="47">
        <v>4</v>
      </c>
      <c r="D83" s="47">
        <v>10</v>
      </c>
      <c r="E83" s="37">
        <v>30.101900000000001</v>
      </c>
      <c r="F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3"/>
      <c r="H83"/>
      <c r="I83"/>
    </row>
    <row r="84" spans="1:9" x14ac:dyDescent="0.25">
      <c r="A84" s="29">
        <v>45960</v>
      </c>
      <c r="B84" s="47">
        <v>10</v>
      </c>
      <c r="C84" s="47">
        <v>4</v>
      </c>
      <c r="D84" s="47">
        <v>11</v>
      </c>
      <c r="E84" s="37">
        <v>37.108199999999997</v>
      </c>
      <c r="F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4"/>
      <c r="H84"/>
      <c r="I84"/>
    </row>
    <row r="85" spans="1:9" x14ac:dyDescent="0.25">
      <c r="A85" s="29">
        <v>45960</v>
      </c>
      <c r="B85" s="47">
        <v>10</v>
      </c>
      <c r="C85" s="47">
        <v>4</v>
      </c>
      <c r="D85" s="47">
        <v>12</v>
      </c>
      <c r="E85" s="37">
        <v>35.922800000000002</v>
      </c>
      <c r="F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5"/>
      <c r="H85"/>
      <c r="I85"/>
    </row>
    <row r="86" spans="1:9" x14ac:dyDescent="0.25">
      <c r="A86" s="29">
        <v>45960</v>
      </c>
      <c r="B86" s="47">
        <v>10</v>
      </c>
      <c r="C86" s="47">
        <v>4</v>
      </c>
      <c r="D86" s="47">
        <v>13</v>
      </c>
      <c r="E86" s="37">
        <v>37.464599999999997</v>
      </c>
      <c r="F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6"/>
      <c r="H86"/>
      <c r="I86"/>
    </row>
    <row r="87" spans="1:9" x14ac:dyDescent="0.25">
      <c r="A87" s="29">
        <v>45960</v>
      </c>
      <c r="B87" s="47">
        <v>10</v>
      </c>
      <c r="C87" s="47">
        <v>4</v>
      </c>
      <c r="D87" s="47">
        <v>14</v>
      </c>
      <c r="E87" s="37">
        <v>36.07</v>
      </c>
      <c r="F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7"/>
      <c r="H87"/>
      <c r="I87"/>
    </row>
    <row r="88" spans="1:9" x14ac:dyDescent="0.25">
      <c r="A88" s="29">
        <v>45960</v>
      </c>
      <c r="B88" s="47">
        <v>10</v>
      </c>
      <c r="C88" s="47">
        <v>4</v>
      </c>
      <c r="D88" s="47">
        <v>15</v>
      </c>
      <c r="E88" s="37">
        <v>30.759599999999999</v>
      </c>
      <c r="F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8"/>
      <c r="H88"/>
      <c r="I88"/>
    </row>
    <row r="89" spans="1:9" x14ac:dyDescent="0.25">
      <c r="A89" s="29">
        <v>45960</v>
      </c>
      <c r="B89" s="47">
        <v>10</v>
      </c>
      <c r="C89" s="47">
        <v>4</v>
      </c>
      <c r="D89" s="47">
        <v>16</v>
      </c>
      <c r="E89" s="37">
        <v>30.650200000000002</v>
      </c>
      <c r="F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9"/>
      <c r="H89"/>
      <c r="I89"/>
    </row>
    <row r="90" spans="1:9" x14ac:dyDescent="0.25">
      <c r="A90" s="29">
        <v>45960</v>
      </c>
      <c r="B90" s="47">
        <v>10</v>
      </c>
      <c r="C90" s="47">
        <v>4</v>
      </c>
      <c r="D90" s="47">
        <v>17</v>
      </c>
      <c r="E90" s="37">
        <v>42.497100000000003</v>
      </c>
      <c r="F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0"/>
      <c r="H90"/>
      <c r="I90"/>
    </row>
    <row r="91" spans="1:9" x14ac:dyDescent="0.25">
      <c r="A91" s="29">
        <v>45960</v>
      </c>
      <c r="B91" s="47">
        <v>10</v>
      </c>
      <c r="C91" s="47">
        <v>4</v>
      </c>
      <c r="D91" s="47">
        <v>18</v>
      </c>
      <c r="E91" s="37">
        <v>44.374200000000002</v>
      </c>
      <c r="F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1"/>
      <c r="H91"/>
      <c r="I91"/>
    </row>
    <row r="92" spans="1:9" x14ac:dyDescent="0.25">
      <c r="A92" s="29">
        <v>45960</v>
      </c>
      <c r="B92" s="47">
        <v>10</v>
      </c>
      <c r="C92" s="47">
        <v>4</v>
      </c>
      <c r="D92" s="47">
        <v>19</v>
      </c>
      <c r="E92" s="37">
        <v>40.417999999999999</v>
      </c>
      <c r="F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2"/>
      <c r="H92"/>
      <c r="I92"/>
    </row>
    <row r="93" spans="1:9" x14ac:dyDescent="0.25">
      <c r="A93" s="29">
        <v>45960</v>
      </c>
      <c r="B93" s="47">
        <v>10</v>
      </c>
      <c r="C93" s="47">
        <v>4</v>
      </c>
      <c r="D93" s="47">
        <v>20</v>
      </c>
      <c r="E93" s="37">
        <v>41.98</v>
      </c>
      <c r="F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3"/>
      <c r="H93"/>
      <c r="I93"/>
    </row>
    <row r="94" spans="1:9" x14ac:dyDescent="0.25">
      <c r="A94" s="29">
        <v>45960</v>
      </c>
      <c r="B94" s="47">
        <v>10</v>
      </c>
      <c r="C94" s="47">
        <v>4</v>
      </c>
      <c r="D94" s="47">
        <v>21</v>
      </c>
      <c r="E94" s="37">
        <v>47.18</v>
      </c>
      <c r="F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4"/>
      <c r="H94"/>
      <c r="I94"/>
    </row>
    <row r="95" spans="1:9" x14ac:dyDescent="0.25">
      <c r="A95" s="29">
        <v>45960</v>
      </c>
      <c r="B95" s="47">
        <v>10</v>
      </c>
      <c r="C95" s="47">
        <v>4</v>
      </c>
      <c r="D95" s="47">
        <v>22</v>
      </c>
      <c r="E95" s="37">
        <v>43.287500000000001</v>
      </c>
      <c r="F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5"/>
      <c r="H95"/>
      <c r="I95"/>
    </row>
    <row r="96" spans="1:9" x14ac:dyDescent="0.25">
      <c r="A96" s="29">
        <v>45960</v>
      </c>
      <c r="B96" s="47">
        <v>10</v>
      </c>
      <c r="C96" s="47">
        <v>4</v>
      </c>
      <c r="D96" s="47">
        <v>23</v>
      </c>
      <c r="E96" s="37">
        <v>42.354500000000002</v>
      </c>
      <c r="F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6"/>
      <c r="H96"/>
      <c r="I96"/>
    </row>
    <row r="97" spans="1:9" x14ac:dyDescent="0.25">
      <c r="A97" s="29">
        <v>45960</v>
      </c>
      <c r="B97" s="47">
        <v>10</v>
      </c>
      <c r="C97" s="47">
        <v>4</v>
      </c>
      <c r="D97" s="47">
        <v>24</v>
      </c>
      <c r="E97" s="37">
        <v>40.795699999999997</v>
      </c>
      <c r="F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7"/>
      <c r="H97"/>
      <c r="I97"/>
    </row>
    <row r="98" spans="1:9" x14ac:dyDescent="0.25">
      <c r="A98" s="29">
        <v>45961</v>
      </c>
      <c r="B98" s="47">
        <v>10</v>
      </c>
      <c r="C98" s="47">
        <v>5</v>
      </c>
      <c r="D98" s="47">
        <v>1</v>
      </c>
      <c r="E98" s="37">
        <v>40.116900000000001</v>
      </c>
      <c r="F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8"/>
      <c r="H98"/>
      <c r="I98"/>
    </row>
    <row r="99" spans="1:9" x14ac:dyDescent="0.25">
      <c r="A99" s="29">
        <v>45961</v>
      </c>
      <c r="B99" s="47">
        <v>10</v>
      </c>
      <c r="C99" s="47">
        <v>5</v>
      </c>
      <c r="D99" s="47">
        <v>2</v>
      </c>
      <c r="E99" s="37">
        <v>38.5871</v>
      </c>
      <c r="F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9"/>
      <c r="H99"/>
      <c r="I99"/>
    </row>
    <row r="100" spans="1:9" x14ac:dyDescent="0.25">
      <c r="A100" s="29">
        <v>45961</v>
      </c>
      <c r="B100" s="47">
        <v>10</v>
      </c>
      <c r="C100" s="47">
        <v>5</v>
      </c>
      <c r="D100" s="47">
        <v>3</v>
      </c>
      <c r="E100" s="37">
        <v>38.612299999999998</v>
      </c>
      <c r="F1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0"/>
      <c r="H100"/>
      <c r="I100"/>
    </row>
    <row r="101" spans="1:9" x14ac:dyDescent="0.25">
      <c r="A101" s="29">
        <v>45961</v>
      </c>
      <c r="B101" s="47">
        <v>10</v>
      </c>
      <c r="C101" s="47">
        <v>5</v>
      </c>
      <c r="D101" s="47">
        <v>4</v>
      </c>
      <c r="E101" s="37">
        <v>40.4666</v>
      </c>
      <c r="F1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1"/>
      <c r="H101"/>
      <c r="I101"/>
    </row>
    <row r="102" spans="1:9" x14ac:dyDescent="0.25">
      <c r="A102" s="29">
        <v>45961</v>
      </c>
      <c r="B102" s="47">
        <v>10</v>
      </c>
      <c r="C102" s="47">
        <v>5</v>
      </c>
      <c r="D102" s="47">
        <v>5</v>
      </c>
      <c r="E102" s="37">
        <v>46.7545</v>
      </c>
      <c r="F1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2"/>
      <c r="H102"/>
      <c r="I102"/>
    </row>
    <row r="103" spans="1:9" x14ac:dyDescent="0.25">
      <c r="A103" s="29">
        <v>45961</v>
      </c>
      <c r="B103" s="47">
        <v>10</v>
      </c>
      <c r="C103" s="47">
        <v>5</v>
      </c>
      <c r="D103" s="47">
        <v>6</v>
      </c>
      <c r="E103" s="37">
        <v>43.287399999999998</v>
      </c>
      <c r="F1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3"/>
      <c r="H103"/>
      <c r="I103"/>
    </row>
    <row r="104" spans="1:9" x14ac:dyDescent="0.25">
      <c r="A104" s="29">
        <v>45961</v>
      </c>
      <c r="B104" s="47">
        <v>10</v>
      </c>
      <c r="C104" s="47">
        <v>5</v>
      </c>
      <c r="D104" s="47">
        <v>7</v>
      </c>
      <c r="E104" s="37">
        <v>45.128500000000003</v>
      </c>
      <c r="F1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4"/>
      <c r="H104"/>
      <c r="I104"/>
    </row>
    <row r="105" spans="1:9" x14ac:dyDescent="0.25">
      <c r="A105" s="29">
        <v>45961</v>
      </c>
      <c r="B105" s="47">
        <v>10</v>
      </c>
      <c r="C105" s="47">
        <v>5</v>
      </c>
      <c r="D105" s="47">
        <v>8</v>
      </c>
      <c r="E105" s="37">
        <v>29.9664</v>
      </c>
      <c r="F1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5"/>
      <c r="H105"/>
      <c r="I105"/>
    </row>
    <row r="106" spans="1:9" x14ac:dyDescent="0.25">
      <c r="A106" s="29">
        <v>45961</v>
      </c>
      <c r="B106" s="47">
        <v>10</v>
      </c>
      <c r="C106" s="47">
        <v>5</v>
      </c>
      <c r="D106" s="47">
        <v>9</v>
      </c>
      <c r="E106" s="37">
        <v>32.190300000000001</v>
      </c>
      <c r="F1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6"/>
      <c r="H106"/>
      <c r="I106"/>
    </row>
    <row r="107" spans="1:9" x14ac:dyDescent="0.25">
      <c r="A107" s="29">
        <v>45961</v>
      </c>
      <c r="B107" s="47">
        <v>10</v>
      </c>
      <c r="C107" s="47">
        <v>5</v>
      </c>
      <c r="D107" s="47">
        <v>10</v>
      </c>
      <c r="E107" s="37">
        <v>13.565799999999999</v>
      </c>
      <c r="F1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7"/>
      <c r="H107"/>
      <c r="I107"/>
    </row>
    <row r="108" spans="1:9" x14ac:dyDescent="0.25">
      <c r="A108" s="29">
        <v>45961</v>
      </c>
      <c r="B108" s="47">
        <v>10</v>
      </c>
      <c r="C108" s="47">
        <v>5</v>
      </c>
      <c r="D108" s="47">
        <v>11</v>
      </c>
      <c r="E108" s="37">
        <v>25.921099999999999</v>
      </c>
      <c r="F1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8"/>
      <c r="H108"/>
      <c r="I108"/>
    </row>
    <row r="109" spans="1:9" x14ac:dyDescent="0.25">
      <c r="A109" s="29">
        <v>45961</v>
      </c>
      <c r="B109" s="47">
        <v>10</v>
      </c>
      <c r="C109" s="47">
        <v>5</v>
      </c>
      <c r="D109" s="47">
        <v>12</v>
      </c>
      <c r="E109" s="37">
        <v>31.532</v>
      </c>
      <c r="F1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9"/>
      <c r="H109"/>
      <c r="I109"/>
    </row>
    <row r="110" spans="1:9" x14ac:dyDescent="0.25">
      <c r="A110" s="29">
        <v>45961</v>
      </c>
      <c r="B110" s="47">
        <v>10</v>
      </c>
      <c r="C110" s="47">
        <v>5</v>
      </c>
      <c r="D110" s="47">
        <v>13</v>
      </c>
      <c r="E110" s="37">
        <v>32.7438</v>
      </c>
      <c r="F1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0"/>
      <c r="H110"/>
      <c r="I110"/>
    </row>
    <row r="111" spans="1:9" x14ac:dyDescent="0.25">
      <c r="A111" s="29">
        <v>45961</v>
      </c>
      <c r="B111" s="47">
        <v>10</v>
      </c>
      <c r="C111" s="47">
        <v>5</v>
      </c>
      <c r="D111" s="47">
        <v>14</v>
      </c>
      <c r="E111" s="37">
        <v>31.039000000000001</v>
      </c>
      <c r="F1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1"/>
      <c r="H111"/>
      <c r="I111"/>
    </row>
    <row r="112" spans="1:9" x14ac:dyDescent="0.25">
      <c r="A112" s="29">
        <v>45961</v>
      </c>
      <c r="B112" s="47">
        <v>10</v>
      </c>
      <c r="C112" s="47">
        <v>5</v>
      </c>
      <c r="D112" s="47">
        <v>15</v>
      </c>
      <c r="E112" s="37">
        <v>18.515599999999999</v>
      </c>
      <c r="F1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2"/>
      <c r="H112"/>
      <c r="I112"/>
    </row>
    <row r="113" spans="1:9" x14ac:dyDescent="0.25">
      <c r="A113" s="29">
        <v>45961</v>
      </c>
      <c r="B113" s="47">
        <v>10</v>
      </c>
      <c r="C113" s="47">
        <v>5</v>
      </c>
      <c r="D113" s="47">
        <v>16</v>
      </c>
      <c r="E113" s="37">
        <v>-38.013199999999998</v>
      </c>
      <c r="F1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3"/>
      <c r="H113"/>
      <c r="I113"/>
    </row>
    <row r="114" spans="1:9" x14ac:dyDescent="0.25">
      <c r="A114" s="29">
        <v>45961</v>
      </c>
      <c r="B114" s="47">
        <v>10</v>
      </c>
      <c r="C114" s="47">
        <v>5</v>
      </c>
      <c r="D114" s="47">
        <v>17</v>
      </c>
      <c r="E114" s="37">
        <v>43.3065</v>
      </c>
      <c r="F1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4"/>
      <c r="H114"/>
      <c r="I114"/>
    </row>
    <row r="115" spans="1:9" x14ac:dyDescent="0.25">
      <c r="A115" s="29">
        <v>45961</v>
      </c>
      <c r="B115" s="47">
        <v>10</v>
      </c>
      <c r="C115" s="47">
        <v>5</v>
      </c>
      <c r="D115" s="47">
        <v>18</v>
      </c>
      <c r="E115" s="37">
        <v>10.782299999999999</v>
      </c>
      <c r="F1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5"/>
      <c r="H115"/>
      <c r="I115"/>
    </row>
    <row r="116" spans="1:9" x14ac:dyDescent="0.25">
      <c r="A116" s="29">
        <v>45961</v>
      </c>
      <c r="B116" s="47">
        <v>10</v>
      </c>
      <c r="C116" s="47">
        <v>5</v>
      </c>
      <c r="D116" s="47">
        <v>19</v>
      </c>
      <c r="E116" s="37">
        <v>8.7664000000000009</v>
      </c>
      <c r="F1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6"/>
      <c r="H116"/>
      <c r="I116"/>
    </row>
    <row r="117" spans="1:9" x14ac:dyDescent="0.25">
      <c r="A117" s="29">
        <v>45961</v>
      </c>
      <c r="B117" s="47">
        <v>10</v>
      </c>
      <c r="C117" s="47">
        <v>5</v>
      </c>
      <c r="D117" s="47">
        <v>20</v>
      </c>
      <c r="E117" s="37">
        <v>14.124499999999999</v>
      </c>
      <c r="F1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7"/>
      <c r="H117"/>
      <c r="I117"/>
    </row>
    <row r="118" spans="1:9" x14ac:dyDescent="0.25">
      <c r="A118" s="29">
        <v>45961</v>
      </c>
      <c r="B118" s="47">
        <v>10</v>
      </c>
      <c r="C118" s="47">
        <v>5</v>
      </c>
      <c r="D118" s="47">
        <v>21</v>
      </c>
      <c r="E118" s="37">
        <v>34.498800000000003</v>
      </c>
      <c r="F1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8"/>
      <c r="H118"/>
      <c r="I118"/>
    </row>
    <row r="119" spans="1:9" x14ac:dyDescent="0.25">
      <c r="A119" s="29">
        <v>45961</v>
      </c>
      <c r="B119" s="47">
        <v>10</v>
      </c>
      <c r="C119" s="47">
        <v>5</v>
      </c>
      <c r="D119" s="47">
        <v>22</v>
      </c>
      <c r="E119" s="37">
        <v>34.261000000000003</v>
      </c>
      <c r="F1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9"/>
      <c r="H119"/>
      <c r="I119"/>
    </row>
    <row r="120" spans="1:9" x14ac:dyDescent="0.25">
      <c r="A120" s="29">
        <v>45961</v>
      </c>
      <c r="B120" s="47">
        <v>10</v>
      </c>
      <c r="C120" s="47">
        <v>5</v>
      </c>
      <c r="D120" s="47">
        <v>23</v>
      </c>
      <c r="E120" s="37">
        <v>37.446100000000001</v>
      </c>
      <c r="F1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0"/>
      <c r="H120"/>
      <c r="I120"/>
    </row>
    <row r="121" spans="1:9" x14ac:dyDescent="0.25">
      <c r="A121" s="29">
        <v>45961</v>
      </c>
      <c r="B121" s="47">
        <v>10</v>
      </c>
      <c r="C121" s="47">
        <v>5</v>
      </c>
      <c r="D121" s="47">
        <v>24</v>
      </c>
      <c r="E121" s="37">
        <v>33.254199999999997</v>
      </c>
      <c r="F1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1"/>
      <c r="H121"/>
      <c r="I121"/>
    </row>
    <row r="122" spans="1:9" x14ac:dyDescent="0.25">
      <c r="A122" s="29">
        <v>45962</v>
      </c>
      <c r="B122" s="47">
        <v>11</v>
      </c>
      <c r="C122" s="47">
        <v>6</v>
      </c>
      <c r="D122" s="47">
        <v>1</v>
      </c>
      <c r="E122" s="37">
        <v>30.709299999999999</v>
      </c>
      <c r="F1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2"/>
      <c r="H122"/>
      <c r="I122"/>
    </row>
    <row r="123" spans="1:9" x14ac:dyDescent="0.25">
      <c r="A123" s="29">
        <v>45962</v>
      </c>
      <c r="B123" s="47">
        <v>11</v>
      </c>
      <c r="C123" s="47">
        <v>6</v>
      </c>
      <c r="D123" s="47">
        <v>2</v>
      </c>
      <c r="E123" s="37">
        <v>30.820599999999999</v>
      </c>
      <c r="F1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3"/>
      <c r="H123"/>
      <c r="I123"/>
    </row>
    <row r="124" spans="1:9" x14ac:dyDescent="0.25">
      <c r="A124" s="29">
        <v>45962</v>
      </c>
      <c r="B124" s="47">
        <v>11</v>
      </c>
      <c r="C124" s="47">
        <v>6</v>
      </c>
      <c r="D124" s="47">
        <v>3</v>
      </c>
      <c r="E124" s="37">
        <v>31.723800000000001</v>
      </c>
      <c r="F1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4"/>
      <c r="H124"/>
      <c r="I124"/>
    </row>
    <row r="125" spans="1:9" x14ac:dyDescent="0.25">
      <c r="A125" s="29">
        <v>45962</v>
      </c>
      <c r="B125" s="47">
        <v>11</v>
      </c>
      <c r="C125" s="47">
        <v>6</v>
      </c>
      <c r="D125" s="47">
        <v>4</v>
      </c>
      <c r="E125" s="37">
        <v>30.879200000000001</v>
      </c>
      <c r="F1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5"/>
      <c r="H125"/>
      <c r="I125"/>
    </row>
    <row r="126" spans="1:9" x14ac:dyDescent="0.25">
      <c r="A126" s="29">
        <v>45962</v>
      </c>
      <c r="B126" s="47">
        <v>11</v>
      </c>
      <c r="C126" s="47">
        <v>6</v>
      </c>
      <c r="D126" s="47">
        <v>5</v>
      </c>
      <c r="E126" s="37">
        <v>30.538499999999999</v>
      </c>
      <c r="F1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6"/>
      <c r="H126"/>
      <c r="I126"/>
    </row>
    <row r="127" spans="1:9" x14ac:dyDescent="0.25">
      <c r="A127" s="29">
        <v>45962</v>
      </c>
      <c r="B127" s="47">
        <v>11</v>
      </c>
      <c r="C127" s="47">
        <v>6</v>
      </c>
      <c r="D127" s="47">
        <v>6</v>
      </c>
      <c r="E127" s="37">
        <v>30.662800000000001</v>
      </c>
      <c r="F1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7"/>
      <c r="H127"/>
      <c r="I127"/>
    </row>
    <row r="128" spans="1:9" x14ac:dyDescent="0.25">
      <c r="A128" s="29">
        <v>45962</v>
      </c>
      <c r="B128" s="47">
        <v>11</v>
      </c>
      <c r="C128" s="47">
        <v>6</v>
      </c>
      <c r="D128" s="47">
        <v>7</v>
      </c>
      <c r="E128" s="37">
        <v>29.437000000000001</v>
      </c>
      <c r="F1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8"/>
      <c r="H128"/>
      <c r="I128"/>
    </row>
    <row r="129" spans="1:9" x14ac:dyDescent="0.25">
      <c r="A129" s="29">
        <v>45962</v>
      </c>
      <c r="B129" s="47">
        <v>11</v>
      </c>
      <c r="C129" s="47">
        <v>6</v>
      </c>
      <c r="D129" s="47">
        <v>8</v>
      </c>
      <c r="E129" s="37">
        <v>29.179099999999998</v>
      </c>
      <c r="F1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9"/>
      <c r="H129"/>
      <c r="I129"/>
    </row>
    <row r="130" spans="1:9" x14ac:dyDescent="0.25">
      <c r="A130" s="29">
        <v>45962</v>
      </c>
      <c r="B130" s="47">
        <v>11</v>
      </c>
      <c r="C130" s="47">
        <v>6</v>
      </c>
      <c r="D130" s="47">
        <v>9</v>
      </c>
      <c r="E130" s="37">
        <v>14.870799999999999</v>
      </c>
      <c r="F1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0"/>
      <c r="H130"/>
      <c r="I130"/>
    </row>
    <row r="131" spans="1:9" x14ac:dyDescent="0.25">
      <c r="A131" s="29">
        <v>45962</v>
      </c>
      <c r="B131" s="47">
        <v>11</v>
      </c>
      <c r="C131" s="47">
        <v>6</v>
      </c>
      <c r="D131" s="47">
        <v>10</v>
      </c>
      <c r="E131" s="37">
        <v>13.711399999999999</v>
      </c>
      <c r="F1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1"/>
      <c r="H131"/>
      <c r="I131"/>
    </row>
    <row r="132" spans="1:9" x14ac:dyDescent="0.25">
      <c r="A132" s="29">
        <v>45962</v>
      </c>
      <c r="B132" s="47">
        <v>11</v>
      </c>
      <c r="C132" s="47">
        <v>6</v>
      </c>
      <c r="D132" s="47">
        <v>11</v>
      </c>
      <c r="E132" s="37">
        <v>16.078700000000001</v>
      </c>
      <c r="F1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2"/>
      <c r="H132"/>
      <c r="I132"/>
    </row>
    <row r="133" spans="1:9" x14ac:dyDescent="0.25">
      <c r="A133" s="29">
        <v>45962</v>
      </c>
      <c r="B133" s="47">
        <v>11</v>
      </c>
      <c r="C133" s="47">
        <v>6</v>
      </c>
      <c r="D133" s="47">
        <v>12</v>
      </c>
      <c r="E133" s="37">
        <v>18.3765</v>
      </c>
      <c r="F1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3"/>
      <c r="H133"/>
      <c r="I133"/>
    </row>
    <row r="134" spans="1:9" x14ac:dyDescent="0.25">
      <c r="A134" s="29">
        <v>45962</v>
      </c>
      <c r="B134" s="47">
        <v>11</v>
      </c>
      <c r="C134" s="47">
        <v>6</v>
      </c>
      <c r="D134" s="47">
        <v>13</v>
      </c>
      <c r="E134" s="37">
        <v>19.2135</v>
      </c>
      <c r="F1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4"/>
      <c r="H134"/>
      <c r="I134"/>
    </row>
    <row r="135" spans="1:9" x14ac:dyDescent="0.25">
      <c r="A135" s="29">
        <v>45962</v>
      </c>
      <c r="B135" s="47">
        <v>11</v>
      </c>
      <c r="C135" s="47">
        <v>6</v>
      </c>
      <c r="D135" s="47">
        <v>14</v>
      </c>
      <c r="E135" s="37">
        <v>17.664100000000001</v>
      </c>
      <c r="F1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5"/>
      <c r="H135"/>
      <c r="I135"/>
    </row>
    <row r="136" spans="1:9" x14ac:dyDescent="0.25">
      <c r="A136" s="29">
        <v>45962</v>
      </c>
      <c r="B136" s="47">
        <v>11</v>
      </c>
      <c r="C136" s="47">
        <v>6</v>
      </c>
      <c r="D136" s="47">
        <v>15</v>
      </c>
      <c r="E136" s="37">
        <v>17.492000000000001</v>
      </c>
      <c r="F1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6"/>
      <c r="H136"/>
      <c r="I136"/>
    </row>
    <row r="137" spans="1:9" x14ac:dyDescent="0.25">
      <c r="A137" s="29">
        <v>45962</v>
      </c>
      <c r="B137" s="47">
        <v>11</v>
      </c>
      <c r="C137" s="47">
        <v>6</v>
      </c>
      <c r="D137" s="47">
        <v>16</v>
      </c>
      <c r="E137" s="37">
        <v>13.2325</v>
      </c>
      <c r="F1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7"/>
      <c r="H137"/>
      <c r="I137"/>
    </row>
    <row r="138" spans="1:9" x14ac:dyDescent="0.25">
      <c r="A138" s="29">
        <v>45962</v>
      </c>
      <c r="B138" s="47">
        <v>11</v>
      </c>
      <c r="C138" s="47">
        <v>6</v>
      </c>
      <c r="D138" s="47">
        <v>17</v>
      </c>
      <c r="E138" s="37">
        <v>25.4862</v>
      </c>
      <c r="F1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8"/>
      <c r="H138"/>
      <c r="I138"/>
    </row>
    <row r="139" spans="1:9" x14ac:dyDescent="0.25">
      <c r="A139" s="29">
        <v>45962</v>
      </c>
      <c r="B139" s="47">
        <v>11</v>
      </c>
      <c r="C139" s="47">
        <v>6</v>
      </c>
      <c r="D139" s="47">
        <v>18</v>
      </c>
      <c r="E139" s="37">
        <v>24.9863</v>
      </c>
      <c r="F1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9"/>
      <c r="H139"/>
      <c r="I139"/>
    </row>
    <row r="140" spans="1:9" x14ac:dyDescent="0.25">
      <c r="A140" s="29">
        <v>45962</v>
      </c>
      <c r="B140" s="47">
        <v>11</v>
      </c>
      <c r="C140" s="47">
        <v>6</v>
      </c>
      <c r="D140" s="47">
        <v>19</v>
      </c>
      <c r="E140" s="37">
        <v>31.137699999999999</v>
      </c>
      <c r="F1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0"/>
      <c r="H140"/>
      <c r="I140"/>
    </row>
    <row r="141" spans="1:9" x14ac:dyDescent="0.25">
      <c r="A141" s="29">
        <v>45962</v>
      </c>
      <c r="B141" s="47">
        <v>11</v>
      </c>
      <c r="C141" s="47">
        <v>6</v>
      </c>
      <c r="D141" s="47">
        <v>20</v>
      </c>
      <c r="E141" s="37">
        <v>26.866199999999999</v>
      </c>
      <c r="F1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1"/>
      <c r="H141"/>
      <c r="I141"/>
    </row>
    <row r="142" spans="1:9" x14ac:dyDescent="0.25">
      <c r="A142" s="29">
        <v>45962</v>
      </c>
      <c r="B142" s="47">
        <v>11</v>
      </c>
      <c r="C142" s="47">
        <v>6</v>
      </c>
      <c r="D142" s="47">
        <v>21</v>
      </c>
      <c r="E142" s="37">
        <v>25.945</v>
      </c>
      <c r="F1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2"/>
      <c r="H142"/>
      <c r="I142"/>
    </row>
    <row r="143" spans="1:9" x14ac:dyDescent="0.25">
      <c r="A143" s="29">
        <v>45962</v>
      </c>
      <c r="B143" s="47">
        <v>11</v>
      </c>
      <c r="C143" s="47">
        <v>6</v>
      </c>
      <c r="D143" s="47">
        <v>22</v>
      </c>
      <c r="E143" s="37">
        <v>23.401</v>
      </c>
      <c r="F1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3"/>
      <c r="H143"/>
      <c r="I143"/>
    </row>
    <row r="144" spans="1:9" x14ac:dyDescent="0.25">
      <c r="A144" s="29">
        <v>45962</v>
      </c>
      <c r="B144" s="47">
        <v>11</v>
      </c>
      <c r="C144" s="47">
        <v>6</v>
      </c>
      <c r="D144" s="47">
        <v>23</v>
      </c>
      <c r="E144" s="37">
        <v>28.933499999999999</v>
      </c>
      <c r="F1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4"/>
      <c r="H144"/>
      <c r="I144"/>
    </row>
    <row r="145" spans="1:9" x14ac:dyDescent="0.25">
      <c r="A145" s="29">
        <v>45962</v>
      </c>
      <c r="B145" s="47">
        <v>11</v>
      </c>
      <c r="C145" s="47">
        <v>6</v>
      </c>
      <c r="D145" s="47">
        <v>24</v>
      </c>
      <c r="E145" s="37">
        <v>27.849399999999999</v>
      </c>
      <c r="F1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5"/>
      <c r="H145"/>
      <c r="I145"/>
    </row>
    <row r="146" spans="1:9" x14ac:dyDescent="0.25">
      <c r="A146" s="29">
        <v>45963</v>
      </c>
      <c r="B146" s="47">
        <v>11</v>
      </c>
      <c r="C146" s="47">
        <v>7</v>
      </c>
      <c r="D146" s="47">
        <v>1</v>
      </c>
      <c r="E146" s="37">
        <v>26.662700000000001</v>
      </c>
      <c r="F1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6"/>
      <c r="H146"/>
      <c r="I146"/>
    </row>
    <row r="147" spans="1:9" x14ac:dyDescent="0.25">
      <c r="A147" s="29">
        <v>45963</v>
      </c>
      <c r="B147" s="47">
        <v>11</v>
      </c>
      <c r="C147" s="47">
        <v>7</v>
      </c>
      <c r="D147" s="47">
        <v>2</v>
      </c>
      <c r="E147" s="37">
        <v>27.2714</v>
      </c>
      <c r="F1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7"/>
      <c r="H147"/>
      <c r="I147"/>
    </row>
    <row r="148" spans="1:9" x14ac:dyDescent="0.25">
      <c r="A148" s="29">
        <v>45963</v>
      </c>
      <c r="B148" s="47">
        <v>11</v>
      </c>
      <c r="C148" s="47">
        <v>7</v>
      </c>
      <c r="D148" s="47">
        <v>3</v>
      </c>
      <c r="E148" s="37">
        <v>5.7546999999999997</v>
      </c>
      <c r="F1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8"/>
      <c r="H148"/>
      <c r="I148"/>
    </row>
    <row r="149" spans="1:9" x14ac:dyDescent="0.25">
      <c r="A149" s="29">
        <v>45963</v>
      </c>
      <c r="B149" s="47">
        <v>11</v>
      </c>
      <c r="C149" s="47">
        <v>7</v>
      </c>
      <c r="D149" s="47">
        <v>4</v>
      </c>
      <c r="E149" s="37">
        <v>12.1265</v>
      </c>
      <c r="F1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9"/>
      <c r="H149"/>
      <c r="I149"/>
    </row>
    <row r="150" spans="1:9" x14ac:dyDescent="0.25">
      <c r="A150" s="29">
        <v>45963</v>
      </c>
      <c r="B150" s="47">
        <v>11</v>
      </c>
      <c r="C150" s="47">
        <v>7</v>
      </c>
      <c r="D150" s="47">
        <v>5</v>
      </c>
      <c r="E150" s="37">
        <v>25.5442</v>
      </c>
      <c r="F1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0"/>
      <c r="H150"/>
      <c r="I150"/>
    </row>
    <row r="151" spans="1:9" x14ac:dyDescent="0.25">
      <c r="A151" s="29">
        <v>45963</v>
      </c>
      <c r="B151" s="47">
        <v>11</v>
      </c>
      <c r="C151" s="47">
        <v>7</v>
      </c>
      <c r="D151" s="47">
        <v>6</v>
      </c>
      <c r="E151" s="37">
        <v>24.702400000000001</v>
      </c>
      <c r="F1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1"/>
      <c r="H151"/>
      <c r="I151"/>
    </row>
    <row r="152" spans="1:9" x14ac:dyDescent="0.25">
      <c r="A152" s="29">
        <v>45963</v>
      </c>
      <c r="B152" s="47">
        <v>11</v>
      </c>
      <c r="C152" s="47">
        <v>7</v>
      </c>
      <c r="D152" s="47">
        <v>7</v>
      </c>
      <c r="E152" s="37">
        <v>3.52</v>
      </c>
      <c r="F1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2"/>
      <c r="H152"/>
      <c r="I152"/>
    </row>
    <row r="153" spans="1:9" x14ac:dyDescent="0.25">
      <c r="A153" s="29">
        <v>45963</v>
      </c>
      <c r="B153" s="47">
        <v>11</v>
      </c>
      <c r="C153" s="47">
        <v>7</v>
      </c>
      <c r="D153" s="47">
        <v>8</v>
      </c>
      <c r="E153" s="37">
        <v>-0.49630000000000002</v>
      </c>
      <c r="F1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3"/>
      <c r="H153"/>
      <c r="I153"/>
    </row>
    <row r="154" spans="1:9" x14ac:dyDescent="0.25">
      <c r="A154" s="29">
        <v>45963</v>
      </c>
      <c r="B154" s="47">
        <v>11</v>
      </c>
      <c r="C154" s="47">
        <v>7</v>
      </c>
      <c r="D154" s="47">
        <v>9</v>
      </c>
      <c r="E154" s="37">
        <v>3.4579</v>
      </c>
      <c r="F1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4"/>
      <c r="H154"/>
      <c r="I154"/>
    </row>
    <row r="155" spans="1:9" x14ac:dyDescent="0.25">
      <c r="A155" s="29">
        <v>45963</v>
      </c>
      <c r="B155" s="47">
        <v>11</v>
      </c>
      <c r="C155" s="47">
        <v>7</v>
      </c>
      <c r="D155" s="47">
        <v>10</v>
      </c>
      <c r="E155" s="37">
        <v>2.9748000000000001</v>
      </c>
      <c r="F1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5"/>
      <c r="H155"/>
      <c r="I155"/>
    </row>
    <row r="156" spans="1:9" x14ac:dyDescent="0.25">
      <c r="A156" s="29">
        <v>45963</v>
      </c>
      <c r="B156" s="47">
        <v>11</v>
      </c>
      <c r="C156" s="47">
        <v>7</v>
      </c>
      <c r="D156" s="47">
        <v>11</v>
      </c>
      <c r="E156" s="37">
        <v>-74.268799999999999</v>
      </c>
      <c r="F1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6"/>
      <c r="H156"/>
      <c r="I156"/>
    </row>
    <row r="157" spans="1:9" x14ac:dyDescent="0.25">
      <c r="A157" s="29">
        <v>45963</v>
      </c>
      <c r="B157" s="47">
        <v>11</v>
      </c>
      <c r="C157" s="47">
        <v>7</v>
      </c>
      <c r="D157" s="47">
        <v>12</v>
      </c>
      <c r="E157" s="37">
        <v>-2.6133999999999999</v>
      </c>
      <c r="F1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7"/>
      <c r="H157"/>
      <c r="I157"/>
    </row>
    <row r="158" spans="1:9" x14ac:dyDescent="0.25">
      <c r="A158" s="29">
        <v>45963</v>
      </c>
      <c r="B158" s="47">
        <v>11</v>
      </c>
      <c r="C158" s="47">
        <v>7</v>
      </c>
      <c r="D158" s="47">
        <v>13</v>
      </c>
      <c r="E158" s="37">
        <v>-1.3025</v>
      </c>
      <c r="F1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8"/>
      <c r="H158"/>
      <c r="I158"/>
    </row>
    <row r="159" spans="1:9" x14ac:dyDescent="0.25">
      <c r="A159" s="29">
        <v>45963</v>
      </c>
      <c r="B159" s="47">
        <v>11</v>
      </c>
      <c r="C159" s="47">
        <v>7</v>
      </c>
      <c r="D159" s="47">
        <v>14</v>
      </c>
      <c r="E159" s="37">
        <v>-2.1667000000000001</v>
      </c>
      <c r="F1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9"/>
      <c r="H159"/>
      <c r="I159"/>
    </row>
    <row r="160" spans="1:9" x14ac:dyDescent="0.25">
      <c r="A160" s="29">
        <v>45963</v>
      </c>
      <c r="B160" s="47">
        <v>11</v>
      </c>
      <c r="C160" s="47">
        <v>7</v>
      </c>
      <c r="D160" s="47">
        <v>15</v>
      </c>
      <c r="E160" s="37">
        <v>6.3390000000000004</v>
      </c>
      <c r="F1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0"/>
      <c r="H160"/>
      <c r="I160"/>
    </row>
    <row r="161" spans="1:9" x14ac:dyDescent="0.25">
      <c r="A161" s="29">
        <v>45963</v>
      </c>
      <c r="B161" s="47">
        <v>11</v>
      </c>
      <c r="C161" s="47">
        <v>7</v>
      </c>
      <c r="D161" s="47">
        <v>16</v>
      </c>
      <c r="E161" s="37">
        <v>29.5502</v>
      </c>
      <c r="F1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1"/>
      <c r="H161"/>
      <c r="I161"/>
    </row>
    <row r="162" spans="1:9" x14ac:dyDescent="0.25">
      <c r="A162" s="29">
        <v>45963</v>
      </c>
      <c r="B162" s="47">
        <v>11</v>
      </c>
      <c r="C162" s="47">
        <v>7</v>
      </c>
      <c r="D162" s="47">
        <v>17</v>
      </c>
      <c r="E162" s="37">
        <v>36.030700000000003</v>
      </c>
      <c r="F1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2"/>
      <c r="H162"/>
      <c r="I162"/>
    </row>
    <row r="163" spans="1:9" x14ac:dyDescent="0.25">
      <c r="A163" s="29">
        <v>45963</v>
      </c>
      <c r="B163" s="47">
        <v>11</v>
      </c>
      <c r="C163" s="47">
        <v>7</v>
      </c>
      <c r="D163" s="47">
        <v>18</v>
      </c>
      <c r="E163" s="37">
        <v>34.130099999999999</v>
      </c>
      <c r="F1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3"/>
      <c r="H163"/>
      <c r="I163"/>
    </row>
    <row r="164" spans="1:9" x14ac:dyDescent="0.25">
      <c r="A164" s="29">
        <v>45963</v>
      </c>
      <c r="B164" s="47">
        <v>11</v>
      </c>
      <c r="C164" s="47">
        <v>7</v>
      </c>
      <c r="D164" s="47">
        <v>19</v>
      </c>
      <c r="E164" s="37">
        <v>40.279400000000003</v>
      </c>
      <c r="F1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4"/>
      <c r="H164"/>
      <c r="I164"/>
    </row>
    <row r="165" spans="1:9" x14ac:dyDescent="0.25">
      <c r="A165" s="29">
        <v>45963</v>
      </c>
      <c r="B165" s="47">
        <v>11</v>
      </c>
      <c r="C165" s="47">
        <v>7</v>
      </c>
      <c r="D165" s="47">
        <v>20</v>
      </c>
      <c r="E165" s="37">
        <v>34.214500000000001</v>
      </c>
      <c r="F1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5"/>
      <c r="H165"/>
      <c r="I165"/>
    </row>
    <row r="166" spans="1:9" x14ac:dyDescent="0.25">
      <c r="A166" s="29">
        <v>45963</v>
      </c>
      <c r="B166" s="47">
        <v>11</v>
      </c>
      <c r="C166" s="47">
        <v>7</v>
      </c>
      <c r="D166" s="47">
        <v>21</v>
      </c>
      <c r="E166" s="37">
        <v>12.2448</v>
      </c>
      <c r="F1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6"/>
      <c r="H166"/>
      <c r="I166"/>
    </row>
    <row r="167" spans="1:9" x14ac:dyDescent="0.25">
      <c r="A167" s="29">
        <v>45963</v>
      </c>
      <c r="B167" s="47">
        <v>11</v>
      </c>
      <c r="C167" s="47">
        <v>7</v>
      </c>
      <c r="D167" s="47">
        <v>22</v>
      </c>
      <c r="E167" s="37">
        <v>7.4774000000000003</v>
      </c>
      <c r="F1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7"/>
      <c r="H167"/>
      <c r="I167"/>
    </row>
    <row r="168" spans="1:9" x14ac:dyDescent="0.25">
      <c r="A168" s="29">
        <v>45963</v>
      </c>
      <c r="B168" s="47">
        <v>11</v>
      </c>
      <c r="C168" s="47">
        <v>7</v>
      </c>
      <c r="D168" s="47">
        <v>23</v>
      </c>
      <c r="E168" s="37">
        <v>18.9176</v>
      </c>
      <c r="F1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8"/>
      <c r="H168"/>
      <c r="I168"/>
    </row>
    <row r="169" spans="1:9" x14ac:dyDescent="0.25">
      <c r="A169" s="29">
        <v>45963</v>
      </c>
      <c r="B169" s="47">
        <v>11</v>
      </c>
      <c r="C169" s="47">
        <v>7</v>
      </c>
      <c r="D169" s="47">
        <v>24</v>
      </c>
      <c r="E169" s="37">
        <v>7.0067000000000004</v>
      </c>
      <c r="F1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9"/>
      <c r="H169"/>
      <c r="I169"/>
    </row>
    <row r="170" spans="1:9" x14ac:dyDescent="0.25">
      <c r="A170" s="29">
        <v>45964</v>
      </c>
      <c r="B170" s="47">
        <v>11</v>
      </c>
      <c r="C170" s="47">
        <v>1</v>
      </c>
      <c r="D170" s="47">
        <v>1</v>
      </c>
      <c r="E170" s="37">
        <v>38.924799999999998</v>
      </c>
      <c r="F1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0"/>
      <c r="H170"/>
      <c r="I170"/>
    </row>
    <row r="171" spans="1:9" x14ac:dyDescent="0.25">
      <c r="A171" s="29">
        <v>45964</v>
      </c>
      <c r="B171" s="47">
        <v>11</v>
      </c>
      <c r="C171" s="47">
        <v>1</v>
      </c>
      <c r="D171" s="47">
        <v>2</v>
      </c>
      <c r="E171" s="37">
        <v>22.898499999999999</v>
      </c>
      <c r="F1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1"/>
      <c r="H171"/>
      <c r="I171"/>
    </row>
    <row r="172" spans="1:9" x14ac:dyDescent="0.25">
      <c r="A172" s="29">
        <v>45964</v>
      </c>
      <c r="B172" s="47">
        <v>11</v>
      </c>
      <c r="C172" s="47">
        <v>1</v>
      </c>
      <c r="D172" s="47">
        <v>3</v>
      </c>
      <c r="E172" s="37">
        <v>21.261299999999999</v>
      </c>
      <c r="F1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2"/>
      <c r="H172"/>
      <c r="I172"/>
    </row>
    <row r="173" spans="1:9" x14ac:dyDescent="0.25">
      <c r="A173" s="29">
        <v>45964</v>
      </c>
      <c r="B173" s="47">
        <v>11</v>
      </c>
      <c r="C173" s="47">
        <v>1</v>
      </c>
      <c r="D173" s="47">
        <v>4</v>
      </c>
      <c r="E173" s="37">
        <v>28.796399999999998</v>
      </c>
      <c r="F1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3"/>
      <c r="H173"/>
      <c r="I173"/>
    </row>
    <row r="174" spans="1:9" x14ac:dyDescent="0.25">
      <c r="A174" s="29">
        <v>45964</v>
      </c>
      <c r="B174" s="47">
        <v>11</v>
      </c>
      <c r="C174" s="47">
        <v>1</v>
      </c>
      <c r="D174" s="47">
        <v>5</v>
      </c>
      <c r="E174" s="37">
        <v>32.996200000000002</v>
      </c>
      <c r="F1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4"/>
      <c r="H174"/>
      <c r="I174"/>
    </row>
    <row r="175" spans="1:9" x14ac:dyDescent="0.25">
      <c r="A175" s="29">
        <v>45964</v>
      </c>
      <c r="B175" s="47">
        <v>11</v>
      </c>
      <c r="C175" s="47">
        <v>1</v>
      </c>
      <c r="D175" s="47">
        <v>6</v>
      </c>
      <c r="E175" s="37">
        <v>40.234699999999997</v>
      </c>
      <c r="F1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5"/>
      <c r="H175"/>
      <c r="I175"/>
    </row>
    <row r="176" spans="1:9" x14ac:dyDescent="0.25">
      <c r="A176" s="29">
        <v>45964</v>
      </c>
      <c r="B176" s="47">
        <v>11</v>
      </c>
      <c r="C176" s="47">
        <v>1</v>
      </c>
      <c r="D176" s="47">
        <v>7</v>
      </c>
      <c r="E176" s="37">
        <v>-14.3195</v>
      </c>
      <c r="F1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6"/>
      <c r="H176"/>
      <c r="I176"/>
    </row>
    <row r="177" spans="1:9" x14ac:dyDescent="0.25">
      <c r="A177" s="29">
        <v>45964</v>
      </c>
      <c r="B177" s="47">
        <v>11</v>
      </c>
      <c r="C177" s="47">
        <v>1</v>
      </c>
      <c r="D177" s="47">
        <v>8</v>
      </c>
      <c r="E177" s="37">
        <v>10.7867</v>
      </c>
      <c r="F1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7"/>
      <c r="H177"/>
      <c r="I177"/>
    </row>
    <row r="178" spans="1:9" x14ac:dyDescent="0.25">
      <c r="A178" s="29">
        <v>45964</v>
      </c>
      <c r="B178" s="47">
        <v>11</v>
      </c>
      <c r="C178" s="47">
        <v>1</v>
      </c>
      <c r="D178" s="47">
        <v>9</v>
      </c>
      <c r="E178" s="37">
        <v>26.774999999999999</v>
      </c>
      <c r="F1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8"/>
      <c r="H178"/>
      <c r="I178"/>
    </row>
    <row r="179" spans="1:9" x14ac:dyDescent="0.25">
      <c r="A179" s="29">
        <v>45964</v>
      </c>
      <c r="B179" s="47">
        <v>11</v>
      </c>
      <c r="C179" s="47">
        <v>1</v>
      </c>
      <c r="D179" s="47">
        <v>10</v>
      </c>
      <c r="E179" s="37">
        <v>9.0626999999999995</v>
      </c>
      <c r="F1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9"/>
      <c r="H179"/>
      <c r="I179"/>
    </row>
    <row r="180" spans="1:9" x14ac:dyDescent="0.25">
      <c r="A180" s="29">
        <v>45964</v>
      </c>
      <c r="B180" s="47">
        <v>11</v>
      </c>
      <c r="C180" s="47">
        <v>1</v>
      </c>
      <c r="D180" s="47">
        <v>11</v>
      </c>
      <c r="E180" s="37">
        <v>25.176400000000001</v>
      </c>
      <c r="F1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0"/>
      <c r="H180"/>
      <c r="I180"/>
    </row>
    <row r="181" spans="1:9" x14ac:dyDescent="0.25">
      <c r="A181" s="29">
        <v>45964</v>
      </c>
      <c r="B181" s="47">
        <v>11</v>
      </c>
      <c r="C181" s="47">
        <v>1</v>
      </c>
      <c r="D181" s="47">
        <v>12</v>
      </c>
      <c r="E181" s="37">
        <v>26.3002</v>
      </c>
      <c r="F1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1"/>
      <c r="H181"/>
      <c r="I181"/>
    </row>
    <row r="182" spans="1:9" x14ac:dyDescent="0.25">
      <c r="A182" s="29">
        <v>45964</v>
      </c>
      <c r="B182" s="47">
        <v>11</v>
      </c>
      <c r="C182" s="47">
        <v>1</v>
      </c>
      <c r="D182" s="47">
        <v>13</v>
      </c>
      <c r="E182" s="37">
        <v>26.822900000000001</v>
      </c>
      <c r="F1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2"/>
      <c r="H182"/>
      <c r="I182"/>
    </row>
    <row r="183" spans="1:9" x14ac:dyDescent="0.25">
      <c r="A183" s="29">
        <v>45964</v>
      </c>
      <c r="B183" s="47">
        <v>11</v>
      </c>
      <c r="C183" s="47">
        <v>1</v>
      </c>
      <c r="D183" s="47">
        <v>14</v>
      </c>
      <c r="E183" s="37">
        <v>27.889199999999999</v>
      </c>
      <c r="F1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3"/>
      <c r="H183"/>
      <c r="I183"/>
    </row>
    <row r="184" spans="1:9" x14ac:dyDescent="0.25">
      <c r="A184" s="29">
        <v>45964</v>
      </c>
      <c r="B184" s="47">
        <v>11</v>
      </c>
      <c r="C184" s="47">
        <v>1</v>
      </c>
      <c r="D184" s="47">
        <v>15</v>
      </c>
      <c r="E184" s="37">
        <v>32.298099999999998</v>
      </c>
      <c r="F1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4"/>
      <c r="H184"/>
      <c r="I184"/>
    </row>
    <row r="185" spans="1:9" x14ac:dyDescent="0.25">
      <c r="A185" s="29">
        <v>45964</v>
      </c>
      <c r="B185" s="47">
        <v>11</v>
      </c>
      <c r="C185" s="47">
        <v>1</v>
      </c>
      <c r="D185" s="47">
        <v>16</v>
      </c>
      <c r="E185" s="37">
        <v>49.410600000000002</v>
      </c>
      <c r="F1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5"/>
      <c r="H185"/>
      <c r="I185"/>
    </row>
    <row r="186" spans="1:9" x14ac:dyDescent="0.25">
      <c r="A186" s="29">
        <v>45964</v>
      </c>
      <c r="B186" s="47">
        <v>11</v>
      </c>
      <c r="C186" s="47">
        <v>1</v>
      </c>
      <c r="D186" s="47">
        <v>17</v>
      </c>
      <c r="E186" s="37">
        <v>36.655200000000001</v>
      </c>
      <c r="F1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6"/>
      <c r="H186"/>
      <c r="I186"/>
    </row>
    <row r="187" spans="1:9" x14ac:dyDescent="0.25">
      <c r="A187" s="29">
        <v>45964</v>
      </c>
      <c r="B187" s="47">
        <v>11</v>
      </c>
      <c r="C187" s="47">
        <v>1</v>
      </c>
      <c r="D187" s="47">
        <v>18</v>
      </c>
      <c r="E187" s="37">
        <v>26.9482</v>
      </c>
      <c r="F1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7"/>
      <c r="H187"/>
      <c r="I187"/>
    </row>
    <row r="188" spans="1:9" x14ac:dyDescent="0.25">
      <c r="A188" s="29">
        <v>45964</v>
      </c>
      <c r="B188" s="47">
        <v>11</v>
      </c>
      <c r="C188" s="47">
        <v>1</v>
      </c>
      <c r="D188" s="47">
        <v>19</v>
      </c>
      <c r="E188" s="37">
        <v>30.67</v>
      </c>
      <c r="F1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8"/>
      <c r="H188"/>
      <c r="I188"/>
    </row>
    <row r="189" spans="1:9" x14ac:dyDescent="0.25">
      <c r="A189" s="29">
        <v>45964</v>
      </c>
      <c r="B189" s="47">
        <v>11</v>
      </c>
      <c r="C189" s="47">
        <v>1</v>
      </c>
      <c r="D189" s="47">
        <v>20</v>
      </c>
      <c r="E189" s="37">
        <v>21.607900000000001</v>
      </c>
      <c r="F1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9"/>
      <c r="H189"/>
      <c r="I189"/>
    </row>
    <row r="190" spans="1:9" x14ac:dyDescent="0.25">
      <c r="A190" s="29">
        <v>45964</v>
      </c>
      <c r="B190" s="47">
        <v>11</v>
      </c>
      <c r="C190" s="47">
        <v>1</v>
      </c>
      <c r="D190" s="47">
        <v>21</v>
      </c>
      <c r="E190" s="37">
        <v>15.2174</v>
      </c>
      <c r="F1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0"/>
      <c r="H190"/>
      <c r="I190"/>
    </row>
    <row r="191" spans="1:9" x14ac:dyDescent="0.25">
      <c r="A191" s="29">
        <v>45964</v>
      </c>
      <c r="B191" s="47">
        <v>11</v>
      </c>
      <c r="C191" s="47">
        <v>1</v>
      </c>
      <c r="D191" s="47">
        <v>22</v>
      </c>
      <c r="E191" s="37">
        <v>17.802700000000002</v>
      </c>
      <c r="F1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1"/>
      <c r="H191"/>
      <c r="I191"/>
    </row>
    <row r="192" spans="1:9" x14ac:dyDescent="0.25">
      <c r="A192" s="29">
        <v>45964</v>
      </c>
      <c r="B192" s="47">
        <v>11</v>
      </c>
      <c r="C192" s="47">
        <v>1</v>
      </c>
      <c r="D192" s="47">
        <v>23</v>
      </c>
      <c r="E192" s="37">
        <v>7.3319999999999999</v>
      </c>
      <c r="F1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2"/>
      <c r="H192"/>
      <c r="I192"/>
    </row>
    <row r="193" spans="1:9" x14ac:dyDescent="0.25">
      <c r="A193" s="29">
        <v>45964</v>
      </c>
      <c r="B193" s="47">
        <v>11</v>
      </c>
      <c r="C193" s="47">
        <v>1</v>
      </c>
      <c r="D193" s="47">
        <v>24</v>
      </c>
      <c r="E193" s="37">
        <v>20.908100000000001</v>
      </c>
      <c r="F1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3"/>
      <c r="H193"/>
      <c r="I193"/>
    </row>
    <row r="194" spans="1:9" x14ac:dyDescent="0.25">
      <c r="A194" s="29">
        <v>45965</v>
      </c>
      <c r="B194" s="47">
        <v>11</v>
      </c>
      <c r="C194" s="47">
        <v>2</v>
      </c>
      <c r="D194" s="47">
        <v>1</v>
      </c>
      <c r="E194" s="37">
        <v>31.217199999999998</v>
      </c>
      <c r="F1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4"/>
      <c r="H194"/>
      <c r="I194"/>
    </row>
    <row r="195" spans="1:9" x14ac:dyDescent="0.25">
      <c r="A195" s="29">
        <v>45965</v>
      </c>
      <c r="B195" s="47">
        <v>11</v>
      </c>
      <c r="C195" s="47">
        <v>2</v>
      </c>
      <c r="D195" s="47">
        <v>2</v>
      </c>
      <c r="E195" s="37">
        <v>32.034700000000001</v>
      </c>
      <c r="F1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5"/>
      <c r="H195"/>
      <c r="I195"/>
    </row>
    <row r="196" spans="1:9" x14ac:dyDescent="0.25">
      <c r="A196" s="29">
        <v>45965</v>
      </c>
      <c r="B196" s="47">
        <v>11</v>
      </c>
      <c r="C196" s="47">
        <v>2</v>
      </c>
      <c r="D196" s="47">
        <v>3</v>
      </c>
      <c r="E196" s="37">
        <v>22.3156</v>
      </c>
      <c r="F1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6"/>
      <c r="H196"/>
      <c r="I196"/>
    </row>
    <row r="197" spans="1:9" x14ac:dyDescent="0.25">
      <c r="A197" s="29">
        <v>45965</v>
      </c>
      <c r="B197" s="47">
        <v>11</v>
      </c>
      <c r="C197" s="47">
        <v>2</v>
      </c>
      <c r="D197" s="47">
        <v>4</v>
      </c>
      <c r="E197" s="37">
        <v>19.012699999999999</v>
      </c>
      <c r="F1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7"/>
      <c r="H197"/>
      <c r="I197"/>
    </row>
    <row r="198" spans="1:9" x14ac:dyDescent="0.25">
      <c r="A198" s="29">
        <v>45965</v>
      </c>
      <c r="B198" s="47">
        <v>11</v>
      </c>
      <c r="C198" s="47">
        <v>2</v>
      </c>
      <c r="D198" s="47">
        <v>5</v>
      </c>
      <c r="E198" s="37">
        <v>17.3521</v>
      </c>
      <c r="F1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8"/>
      <c r="H198"/>
      <c r="I198"/>
    </row>
    <row r="199" spans="1:9" x14ac:dyDescent="0.25">
      <c r="A199" s="29">
        <v>45965</v>
      </c>
      <c r="B199" s="47">
        <v>11</v>
      </c>
      <c r="C199" s="47">
        <v>2</v>
      </c>
      <c r="D199" s="47">
        <v>6</v>
      </c>
      <c r="E199" s="37">
        <v>34.671199999999999</v>
      </c>
      <c r="F1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9"/>
      <c r="H199"/>
      <c r="I199"/>
    </row>
    <row r="200" spans="1:9" x14ac:dyDescent="0.25">
      <c r="A200" s="29">
        <v>45965</v>
      </c>
      <c r="B200" s="47">
        <v>11</v>
      </c>
      <c r="C200" s="47">
        <v>2</v>
      </c>
      <c r="D200" s="47">
        <v>7</v>
      </c>
      <c r="E200" s="37">
        <v>9.3036999999999992</v>
      </c>
      <c r="F2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0"/>
      <c r="H200"/>
      <c r="I200"/>
    </row>
    <row r="201" spans="1:9" x14ac:dyDescent="0.25">
      <c r="A201" s="29">
        <v>45965</v>
      </c>
      <c r="B201" s="47">
        <v>11</v>
      </c>
      <c r="C201" s="47">
        <v>2</v>
      </c>
      <c r="D201" s="47">
        <v>8</v>
      </c>
      <c r="E201" s="37">
        <v>8.2518999999999991</v>
      </c>
      <c r="F2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1"/>
      <c r="H201"/>
      <c r="I201"/>
    </row>
    <row r="202" spans="1:9" x14ac:dyDescent="0.25">
      <c r="A202" s="29">
        <v>45965</v>
      </c>
      <c r="B202" s="47">
        <v>11</v>
      </c>
      <c r="C202" s="47">
        <v>2</v>
      </c>
      <c r="D202" s="47">
        <v>9</v>
      </c>
      <c r="E202" s="37">
        <v>6.6844999999999999</v>
      </c>
      <c r="F2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2"/>
      <c r="H202"/>
      <c r="I202"/>
    </row>
    <row r="203" spans="1:9" x14ac:dyDescent="0.25">
      <c r="A203" s="29">
        <v>45965</v>
      </c>
      <c r="B203" s="47">
        <v>11</v>
      </c>
      <c r="C203" s="47">
        <v>2</v>
      </c>
      <c r="D203" s="47">
        <v>10</v>
      </c>
      <c r="E203" s="37">
        <v>4.4135999999999997</v>
      </c>
      <c r="F2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3"/>
      <c r="H203"/>
      <c r="I203"/>
    </row>
    <row r="204" spans="1:9" x14ac:dyDescent="0.25">
      <c r="A204" s="29">
        <v>45965</v>
      </c>
      <c r="B204" s="47">
        <v>11</v>
      </c>
      <c r="C204" s="47">
        <v>2</v>
      </c>
      <c r="D204" s="47">
        <v>11</v>
      </c>
      <c r="E204" s="37">
        <v>15.9825</v>
      </c>
      <c r="F2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4"/>
      <c r="H204"/>
      <c r="I204"/>
    </row>
    <row r="205" spans="1:9" x14ac:dyDescent="0.25">
      <c r="A205" s="29">
        <v>45965</v>
      </c>
      <c r="B205" s="47">
        <v>11</v>
      </c>
      <c r="C205" s="47">
        <v>2</v>
      </c>
      <c r="D205" s="47">
        <v>12</v>
      </c>
      <c r="E205" s="37">
        <v>18.382899999999999</v>
      </c>
      <c r="F2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5"/>
      <c r="H205"/>
      <c r="I205"/>
    </row>
    <row r="206" spans="1:9" x14ac:dyDescent="0.25">
      <c r="A206" s="29">
        <v>45965</v>
      </c>
      <c r="B206" s="47">
        <v>11</v>
      </c>
      <c r="C206" s="47">
        <v>2</v>
      </c>
      <c r="D206" s="47">
        <v>13</v>
      </c>
      <c r="E206" s="37">
        <v>24.392499999999998</v>
      </c>
      <c r="F2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6"/>
      <c r="H206"/>
      <c r="I206"/>
    </row>
    <row r="207" spans="1:9" x14ac:dyDescent="0.25">
      <c r="A207" s="29">
        <v>45965</v>
      </c>
      <c r="B207" s="47">
        <v>11</v>
      </c>
      <c r="C207" s="47">
        <v>2</v>
      </c>
      <c r="D207" s="47">
        <v>14</v>
      </c>
      <c r="E207" s="37">
        <v>17.313099999999999</v>
      </c>
      <c r="F2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7"/>
      <c r="H207"/>
      <c r="I207"/>
    </row>
    <row r="208" spans="1:9" x14ac:dyDescent="0.25">
      <c r="A208" s="29">
        <v>45965</v>
      </c>
      <c r="B208" s="47">
        <v>11</v>
      </c>
      <c r="C208" s="47">
        <v>2</v>
      </c>
      <c r="D208" s="47">
        <v>15</v>
      </c>
      <c r="E208" s="37">
        <v>13.0861</v>
      </c>
      <c r="F2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8"/>
      <c r="H208"/>
      <c r="I208"/>
    </row>
    <row r="209" spans="1:9" x14ac:dyDescent="0.25">
      <c r="A209" s="29">
        <v>45965</v>
      </c>
      <c r="B209" s="47">
        <v>11</v>
      </c>
      <c r="C209" s="47">
        <v>2</v>
      </c>
      <c r="D209" s="47">
        <v>16</v>
      </c>
      <c r="E209" s="37">
        <v>15.6442</v>
      </c>
      <c r="F2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9"/>
      <c r="H209"/>
      <c r="I209"/>
    </row>
    <row r="210" spans="1:9" x14ac:dyDescent="0.25">
      <c r="A210" s="29">
        <v>45965</v>
      </c>
      <c r="B210" s="47">
        <v>11</v>
      </c>
      <c r="C210" s="47">
        <v>2</v>
      </c>
      <c r="D210" s="47">
        <v>17</v>
      </c>
      <c r="E210" s="37">
        <v>36.598199999999999</v>
      </c>
      <c r="F2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0"/>
      <c r="H210"/>
      <c r="I210"/>
    </row>
    <row r="211" spans="1:9" x14ac:dyDescent="0.25">
      <c r="A211" s="29">
        <v>45965</v>
      </c>
      <c r="B211" s="47">
        <v>11</v>
      </c>
      <c r="C211" s="47">
        <v>2</v>
      </c>
      <c r="D211" s="47">
        <v>18</v>
      </c>
      <c r="E211" s="37">
        <v>32.973799999999997</v>
      </c>
      <c r="F2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1"/>
      <c r="H211"/>
      <c r="I211"/>
    </row>
    <row r="212" spans="1:9" x14ac:dyDescent="0.25">
      <c r="A212" s="29">
        <v>45965</v>
      </c>
      <c r="B212" s="47">
        <v>11</v>
      </c>
      <c r="C212" s="47">
        <v>2</v>
      </c>
      <c r="D212" s="47">
        <v>19</v>
      </c>
      <c r="E212" s="37">
        <v>31.822900000000001</v>
      </c>
      <c r="F2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2"/>
      <c r="H212"/>
      <c r="I212"/>
    </row>
    <row r="213" spans="1:9" x14ac:dyDescent="0.25">
      <c r="A213" s="29">
        <v>45965</v>
      </c>
      <c r="B213" s="47">
        <v>11</v>
      </c>
      <c r="C213" s="47">
        <v>2</v>
      </c>
      <c r="D213" s="47">
        <v>20</v>
      </c>
      <c r="E213" s="37">
        <v>33.775399999999998</v>
      </c>
      <c r="F2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3"/>
      <c r="H213"/>
      <c r="I213"/>
    </row>
    <row r="214" spans="1:9" x14ac:dyDescent="0.25">
      <c r="A214" s="29">
        <v>45965</v>
      </c>
      <c r="B214" s="47">
        <v>11</v>
      </c>
      <c r="C214" s="47">
        <v>2</v>
      </c>
      <c r="D214" s="47">
        <v>21</v>
      </c>
      <c r="E214" s="37">
        <v>33.621000000000002</v>
      </c>
      <c r="F2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4"/>
      <c r="H214"/>
      <c r="I214"/>
    </row>
    <row r="215" spans="1:9" x14ac:dyDescent="0.25">
      <c r="A215" s="29">
        <v>45965</v>
      </c>
      <c r="B215" s="47">
        <v>11</v>
      </c>
      <c r="C215" s="47">
        <v>2</v>
      </c>
      <c r="D215" s="47">
        <v>22</v>
      </c>
      <c r="E215" s="37">
        <v>23.8553</v>
      </c>
      <c r="F2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5"/>
      <c r="H215"/>
      <c r="I215"/>
    </row>
    <row r="216" spans="1:9" x14ac:dyDescent="0.25">
      <c r="A216" s="29">
        <v>45965</v>
      </c>
      <c r="B216" s="47">
        <v>11</v>
      </c>
      <c r="C216" s="47">
        <v>2</v>
      </c>
      <c r="D216" s="47">
        <v>23</v>
      </c>
      <c r="E216" s="37">
        <v>31.766500000000001</v>
      </c>
      <c r="F2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6"/>
      <c r="H216"/>
      <c r="I216"/>
    </row>
    <row r="217" spans="1:9" x14ac:dyDescent="0.25">
      <c r="A217" s="29">
        <v>45965</v>
      </c>
      <c r="B217" s="47">
        <v>11</v>
      </c>
      <c r="C217" s="47">
        <v>2</v>
      </c>
      <c r="D217" s="47">
        <v>24</v>
      </c>
      <c r="E217" s="37">
        <v>30.705100000000002</v>
      </c>
      <c r="F2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7"/>
      <c r="H217"/>
      <c r="I217"/>
    </row>
    <row r="218" spans="1:9" x14ac:dyDescent="0.25">
      <c r="A218" s="29">
        <v>45966</v>
      </c>
      <c r="B218" s="47">
        <v>11</v>
      </c>
      <c r="C218" s="47">
        <v>3</v>
      </c>
      <c r="D218" s="47">
        <v>1</v>
      </c>
      <c r="E218" s="37">
        <v>33.517600000000002</v>
      </c>
      <c r="F2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8"/>
      <c r="H218"/>
      <c r="I218"/>
    </row>
    <row r="219" spans="1:9" x14ac:dyDescent="0.25">
      <c r="A219" s="29">
        <v>45966</v>
      </c>
      <c r="B219" s="47">
        <v>11</v>
      </c>
      <c r="C219" s="47">
        <v>3</v>
      </c>
      <c r="D219" s="47">
        <v>2</v>
      </c>
      <c r="E219" s="37">
        <v>32.987000000000002</v>
      </c>
      <c r="F2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9"/>
      <c r="H219"/>
      <c r="I219"/>
    </row>
    <row r="220" spans="1:9" x14ac:dyDescent="0.25">
      <c r="A220" s="29">
        <v>45966</v>
      </c>
      <c r="B220" s="47">
        <v>11</v>
      </c>
      <c r="C220" s="47">
        <v>3</v>
      </c>
      <c r="D220" s="47">
        <v>3</v>
      </c>
      <c r="E220" s="37">
        <v>34.551000000000002</v>
      </c>
      <c r="F2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0"/>
      <c r="H220"/>
      <c r="I220"/>
    </row>
    <row r="221" spans="1:9" x14ac:dyDescent="0.25">
      <c r="A221" s="29">
        <v>45966</v>
      </c>
      <c r="B221" s="47">
        <v>11</v>
      </c>
      <c r="C221" s="47">
        <v>3</v>
      </c>
      <c r="D221" s="47">
        <v>4</v>
      </c>
      <c r="E221" s="37">
        <v>35.661499999999997</v>
      </c>
      <c r="F2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1"/>
      <c r="H221"/>
      <c r="I221"/>
    </row>
    <row r="222" spans="1:9" x14ac:dyDescent="0.25">
      <c r="A222" s="29">
        <v>45966</v>
      </c>
      <c r="B222" s="47">
        <v>11</v>
      </c>
      <c r="C222" s="47">
        <v>3</v>
      </c>
      <c r="D222" s="47">
        <v>5</v>
      </c>
      <c r="E222" s="37">
        <v>37.822699999999998</v>
      </c>
      <c r="F2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2"/>
      <c r="H222"/>
      <c r="I222"/>
    </row>
    <row r="223" spans="1:9" x14ac:dyDescent="0.25">
      <c r="A223" s="29">
        <v>45966</v>
      </c>
      <c r="B223" s="47">
        <v>11</v>
      </c>
      <c r="C223" s="47">
        <v>3</v>
      </c>
      <c r="D223" s="47">
        <v>6</v>
      </c>
      <c r="E223" s="37">
        <v>42.472999999999999</v>
      </c>
      <c r="F2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3"/>
      <c r="H223"/>
      <c r="I223"/>
    </row>
    <row r="224" spans="1:9" x14ac:dyDescent="0.25">
      <c r="A224" s="29">
        <v>45966</v>
      </c>
      <c r="B224" s="47">
        <v>11</v>
      </c>
      <c r="C224" s="47">
        <v>3</v>
      </c>
      <c r="D224" s="47">
        <v>7</v>
      </c>
      <c r="E224" s="37">
        <v>34.561300000000003</v>
      </c>
      <c r="F2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4"/>
      <c r="H224"/>
      <c r="I224"/>
    </row>
    <row r="225" spans="1:9" x14ac:dyDescent="0.25">
      <c r="A225" s="29">
        <v>45966</v>
      </c>
      <c r="B225" s="47">
        <v>11</v>
      </c>
      <c r="C225" s="47">
        <v>3</v>
      </c>
      <c r="D225" s="47">
        <v>8</v>
      </c>
      <c r="E225" s="37">
        <v>18.114599999999999</v>
      </c>
      <c r="F2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5"/>
      <c r="H225"/>
      <c r="I225"/>
    </row>
    <row r="226" spans="1:9" x14ac:dyDescent="0.25">
      <c r="A226" s="29">
        <v>45966</v>
      </c>
      <c r="B226" s="47">
        <v>11</v>
      </c>
      <c r="C226" s="47">
        <v>3</v>
      </c>
      <c r="D226" s="47">
        <v>9</v>
      </c>
      <c r="E226" s="37">
        <v>12.258800000000001</v>
      </c>
      <c r="F2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6"/>
      <c r="H226"/>
      <c r="I226"/>
    </row>
    <row r="227" spans="1:9" x14ac:dyDescent="0.25">
      <c r="A227" s="29">
        <v>45966</v>
      </c>
      <c r="B227" s="47">
        <v>11</v>
      </c>
      <c r="C227" s="47">
        <v>3</v>
      </c>
      <c r="D227" s="47">
        <v>10</v>
      </c>
      <c r="E227" s="37">
        <v>31.662199999999999</v>
      </c>
      <c r="F2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7"/>
      <c r="H227"/>
      <c r="I227"/>
    </row>
    <row r="228" spans="1:9" x14ac:dyDescent="0.25">
      <c r="A228" s="29">
        <v>45966</v>
      </c>
      <c r="B228" s="47">
        <v>11</v>
      </c>
      <c r="C228" s="47">
        <v>3</v>
      </c>
      <c r="D228" s="47">
        <v>11</v>
      </c>
      <c r="E228" s="37">
        <v>32.754199999999997</v>
      </c>
      <c r="F2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8"/>
      <c r="H228"/>
      <c r="I228"/>
    </row>
    <row r="229" spans="1:9" x14ac:dyDescent="0.25">
      <c r="A229" s="29">
        <v>45966</v>
      </c>
      <c r="B229" s="47">
        <v>11</v>
      </c>
      <c r="C229" s="47">
        <v>3</v>
      </c>
      <c r="D229" s="47">
        <v>12</v>
      </c>
      <c r="E229" s="37">
        <v>217.4556</v>
      </c>
      <c r="F2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9"/>
      <c r="H229"/>
      <c r="I229"/>
    </row>
    <row r="230" spans="1:9" x14ac:dyDescent="0.25">
      <c r="A230" s="29">
        <v>45966</v>
      </c>
      <c r="B230" s="47">
        <v>11</v>
      </c>
      <c r="C230" s="47">
        <v>3</v>
      </c>
      <c r="D230" s="47">
        <v>13</v>
      </c>
      <c r="E230" s="37">
        <v>25.555599999999998</v>
      </c>
      <c r="F2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0"/>
      <c r="H230"/>
      <c r="I230"/>
    </row>
    <row r="231" spans="1:9" x14ac:dyDescent="0.25">
      <c r="A231" s="29">
        <v>45966</v>
      </c>
      <c r="B231" s="47">
        <v>11</v>
      </c>
      <c r="C231" s="47">
        <v>3</v>
      </c>
      <c r="D231" s="47">
        <v>14</v>
      </c>
      <c r="E231" s="37">
        <v>25.893699999999999</v>
      </c>
      <c r="F2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1"/>
      <c r="H231"/>
      <c r="I231"/>
    </row>
    <row r="232" spans="1:9" x14ac:dyDescent="0.25">
      <c r="A232" s="29">
        <v>45966</v>
      </c>
      <c r="B232" s="47">
        <v>11</v>
      </c>
      <c r="C232" s="47">
        <v>3</v>
      </c>
      <c r="D232" s="47">
        <v>15</v>
      </c>
      <c r="E232" s="37">
        <v>37.169199999999996</v>
      </c>
      <c r="F2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2"/>
      <c r="H232"/>
      <c r="I232"/>
    </row>
    <row r="233" spans="1:9" x14ac:dyDescent="0.25">
      <c r="A233" s="29">
        <v>45966</v>
      </c>
      <c r="B233" s="47">
        <v>11</v>
      </c>
      <c r="C233" s="47">
        <v>3</v>
      </c>
      <c r="D233" s="47">
        <v>16</v>
      </c>
      <c r="E233" s="37">
        <v>38.3538</v>
      </c>
      <c r="F2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3"/>
      <c r="H233"/>
      <c r="I233"/>
    </row>
    <row r="234" spans="1:9" x14ac:dyDescent="0.25">
      <c r="A234" s="29">
        <v>45966</v>
      </c>
      <c r="B234" s="47">
        <v>11</v>
      </c>
      <c r="C234" s="47">
        <v>3</v>
      </c>
      <c r="D234" s="47">
        <v>17</v>
      </c>
      <c r="E234" s="37">
        <v>36.6843</v>
      </c>
      <c r="F2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4"/>
      <c r="H234"/>
      <c r="I234"/>
    </row>
    <row r="235" spans="1:9" x14ac:dyDescent="0.25">
      <c r="A235" s="29">
        <v>45966</v>
      </c>
      <c r="B235" s="47">
        <v>11</v>
      </c>
      <c r="C235" s="47">
        <v>3</v>
      </c>
      <c r="D235" s="47">
        <v>18</v>
      </c>
      <c r="E235" s="37">
        <v>36.545400000000001</v>
      </c>
      <c r="F2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5"/>
      <c r="H235"/>
      <c r="I235"/>
    </row>
    <row r="236" spans="1:9" x14ac:dyDescent="0.25">
      <c r="A236" s="29">
        <v>45966</v>
      </c>
      <c r="B236" s="47">
        <v>11</v>
      </c>
      <c r="C236" s="47">
        <v>3</v>
      </c>
      <c r="D236" s="47">
        <v>19</v>
      </c>
      <c r="E236" s="37">
        <v>30.092400000000001</v>
      </c>
      <c r="F2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6"/>
      <c r="H236"/>
      <c r="I236"/>
    </row>
    <row r="237" spans="1:9" x14ac:dyDescent="0.25">
      <c r="A237" s="29">
        <v>45966</v>
      </c>
      <c r="B237" s="47">
        <v>11</v>
      </c>
      <c r="C237" s="47">
        <v>3</v>
      </c>
      <c r="D237" s="47">
        <v>20</v>
      </c>
      <c r="E237" s="37">
        <v>28.702999999999999</v>
      </c>
      <c r="F2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7"/>
      <c r="H237"/>
      <c r="I237"/>
    </row>
    <row r="238" spans="1:9" x14ac:dyDescent="0.25">
      <c r="A238" s="29">
        <v>45966</v>
      </c>
      <c r="B238" s="47">
        <v>11</v>
      </c>
      <c r="C238" s="47">
        <v>3</v>
      </c>
      <c r="D238" s="47">
        <v>21</v>
      </c>
      <c r="E238" s="37">
        <v>28.6646</v>
      </c>
      <c r="F2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8"/>
      <c r="H238"/>
      <c r="I238"/>
    </row>
    <row r="239" spans="1:9" x14ac:dyDescent="0.25">
      <c r="A239" s="29">
        <v>45966</v>
      </c>
      <c r="B239" s="47">
        <v>11</v>
      </c>
      <c r="C239" s="47">
        <v>3</v>
      </c>
      <c r="D239" s="47">
        <v>22</v>
      </c>
      <c r="E239" s="37">
        <v>26.000399999999999</v>
      </c>
      <c r="F2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9"/>
      <c r="H239"/>
      <c r="I239"/>
    </row>
    <row r="240" spans="1:9" x14ac:dyDescent="0.25">
      <c r="A240" s="29">
        <v>45966</v>
      </c>
      <c r="B240" s="47">
        <v>11</v>
      </c>
      <c r="C240" s="47">
        <v>3</v>
      </c>
      <c r="D240" s="47">
        <v>23</v>
      </c>
      <c r="E240" s="37">
        <v>27.920400000000001</v>
      </c>
      <c r="F2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0"/>
      <c r="H240"/>
      <c r="I240"/>
    </row>
    <row r="241" spans="1:9" x14ac:dyDescent="0.25">
      <c r="A241" s="29">
        <v>45966</v>
      </c>
      <c r="B241" s="47">
        <v>11</v>
      </c>
      <c r="C241" s="47">
        <v>3</v>
      </c>
      <c r="D241" s="47">
        <v>24</v>
      </c>
      <c r="E241" s="37">
        <v>25.410399999999999</v>
      </c>
      <c r="F2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1"/>
      <c r="H241"/>
      <c r="I241"/>
    </row>
    <row r="242" spans="1:9" x14ac:dyDescent="0.25">
      <c r="A242" s="29">
        <v>45967</v>
      </c>
      <c r="B242" s="47">
        <v>11</v>
      </c>
      <c r="C242" s="47">
        <v>4</v>
      </c>
      <c r="D242" s="47">
        <v>1</v>
      </c>
      <c r="E242" s="37">
        <v>-84.703100000000006</v>
      </c>
      <c r="F2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2"/>
      <c r="H242"/>
      <c r="I242"/>
    </row>
    <row r="243" spans="1:9" x14ac:dyDescent="0.25">
      <c r="A243" s="29">
        <v>45967</v>
      </c>
      <c r="B243" s="47">
        <v>11</v>
      </c>
      <c r="C243" s="47">
        <v>4</v>
      </c>
      <c r="D243" s="47">
        <v>2</v>
      </c>
      <c r="E243" s="37">
        <v>27.5075</v>
      </c>
      <c r="F2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3"/>
      <c r="H243"/>
      <c r="I243"/>
    </row>
    <row r="244" spans="1:9" x14ac:dyDescent="0.25">
      <c r="A244" s="29">
        <v>45967</v>
      </c>
      <c r="B244" s="47">
        <v>11</v>
      </c>
      <c r="C244" s="47">
        <v>4</v>
      </c>
      <c r="D244" s="47">
        <v>3</v>
      </c>
      <c r="E244" s="37">
        <v>29.025200000000002</v>
      </c>
      <c r="F2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4"/>
      <c r="H244"/>
      <c r="I244"/>
    </row>
    <row r="245" spans="1:9" x14ac:dyDescent="0.25">
      <c r="A245" s="29">
        <v>45967</v>
      </c>
      <c r="B245" s="47">
        <v>11</v>
      </c>
      <c r="C245" s="47">
        <v>4</v>
      </c>
      <c r="D245" s="47">
        <v>4</v>
      </c>
      <c r="E245" s="37">
        <v>28.5532</v>
      </c>
      <c r="F2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5"/>
      <c r="H245"/>
      <c r="I245"/>
    </row>
    <row r="246" spans="1:9" x14ac:dyDescent="0.25">
      <c r="A246" s="29">
        <v>45967</v>
      </c>
      <c r="B246" s="47">
        <v>11</v>
      </c>
      <c r="C246" s="47">
        <v>4</v>
      </c>
      <c r="D246" s="47">
        <v>5</v>
      </c>
      <c r="E246" s="37">
        <v>30.481400000000001</v>
      </c>
      <c r="F2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6"/>
      <c r="H246"/>
      <c r="I246"/>
    </row>
    <row r="247" spans="1:9" x14ac:dyDescent="0.25">
      <c r="A247" s="29">
        <v>45967</v>
      </c>
      <c r="B247" s="47">
        <v>11</v>
      </c>
      <c r="C247" s="47">
        <v>4</v>
      </c>
      <c r="D247" s="47">
        <v>6</v>
      </c>
      <c r="E247" s="37">
        <v>31.357500000000002</v>
      </c>
      <c r="F2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7"/>
      <c r="H247"/>
      <c r="I247"/>
    </row>
    <row r="248" spans="1:9" x14ac:dyDescent="0.25">
      <c r="A248" s="29">
        <v>45967</v>
      </c>
      <c r="B248" s="47">
        <v>11</v>
      </c>
      <c r="C248" s="47">
        <v>4</v>
      </c>
      <c r="D248" s="47">
        <v>7</v>
      </c>
      <c r="E248" s="37">
        <v>76.5381</v>
      </c>
      <c r="F2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8"/>
      <c r="H248"/>
      <c r="I248"/>
    </row>
    <row r="249" spans="1:9" x14ac:dyDescent="0.25">
      <c r="A249" s="29">
        <v>45967</v>
      </c>
      <c r="B249" s="47">
        <v>11</v>
      </c>
      <c r="C249" s="47">
        <v>4</v>
      </c>
      <c r="D249" s="47">
        <v>8</v>
      </c>
      <c r="E249" s="37">
        <v>16.6966</v>
      </c>
      <c r="F2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9"/>
      <c r="H249"/>
      <c r="I249"/>
    </row>
    <row r="250" spans="1:9" x14ac:dyDescent="0.25">
      <c r="A250" s="29">
        <v>45967</v>
      </c>
      <c r="B250" s="47">
        <v>11</v>
      </c>
      <c r="C250" s="47">
        <v>4</v>
      </c>
      <c r="D250" s="47">
        <v>9</v>
      </c>
      <c r="E250" s="37">
        <v>-151.38740000000001</v>
      </c>
      <c r="F2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0"/>
      <c r="H250"/>
      <c r="I250"/>
    </row>
    <row r="251" spans="1:9" x14ac:dyDescent="0.25">
      <c r="A251" s="29">
        <v>45967</v>
      </c>
      <c r="B251" s="47">
        <v>11</v>
      </c>
      <c r="C251" s="47">
        <v>4</v>
      </c>
      <c r="D251" s="47">
        <v>10</v>
      </c>
      <c r="E251" s="37">
        <v>1.0660000000000001</v>
      </c>
      <c r="F2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1"/>
      <c r="H251"/>
      <c r="I251"/>
    </row>
    <row r="252" spans="1:9" x14ac:dyDescent="0.25">
      <c r="A252" s="29">
        <v>45967</v>
      </c>
      <c r="B252" s="47">
        <v>11</v>
      </c>
      <c r="C252" s="47">
        <v>4</v>
      </c>
      <c r="D252" s="47">
        <v>11</v>
      </c>
      <c r="E252" s="37">
        <v>8.99</v>
      </c>
      <c r="F2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2"/>
      <c r="H252"/>
      <c r="I252"/>
    </row>
    <row r="253" spans="1:9" x14ac:dyDescent="0.25">
      <c r="A253" s="29">
        <v>45967</v>
      </c>
      <c r="B253" s="47">
        <v>11</v>
      </c>
      <c r="C253" s="47">
        <v>4</v>
      </c>
      <c r="D253" s="47">
        <v>12</v>
      </c>
      <c r="E253" s="37">
        <v>-4.7165999999999997</v>
      </c>
      <c r="F2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3"/>
      <c r="H253"/>
      <c r="I253"/>
    </row>
    <row r="254" spans="1:9" x14ac:dyDescent="0.25">
      <c r="A254" s="29">
        <v>45967</v>
      </c>
      <c r="B254" s="47">
        <v>11</v>
      </c>
      <c r="C254" s="47">
        <v>4</v>
      </c>
      <c r="D254" s="47">
        <v>13</v>
      </c>
      <c r="E254" s="37">
        <v>-4.9840999999999998</v>
      </c>
      <c r="F2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4"/>
      <c r="H254"/>
      <c r="I254"/>
    </row>
    <row r="255" spans="1:9" x14ac:dyDescent="0.25">
      <c r="A255" s="29">
        <v>45967</v>
      </c>
      <c r="B255" s="47">
        <v>11</v>
      </c>
      <c r="C255" s="47">
        <v>4</v>
      </c>
      <c r="D255" s="47">
        <v>14</v>
      </c>
      <c r="E255" s="37">
        <v>5.1783999999999999</v>
      </c>
      <c r="F2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5"/>
      <c r="H255"/>
      <c r="I255"/>
    </row>
    <row r="256" spans="1:9" x14ac:dyDescent="0.25">
      <c r="A256" s="29">
        <v>45967</v>
      </c>
      <c r="B256" s="47">
        <v>11</v>
      </c>
      <c r="C256" s="47">
        <v>4</v>
      </c>
      <c r="D256" s="47">
        <v>15</v>
      </c>
      <c r="E256" s="37">
        <v>-18.5</v>
      </c>
      <c r="F2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6"/>
      <c r="H256"/>
      <c r="I256"/>
    </row>
    <row r="257" spans="1:9" x14ac:dyDescent="0.25">
      <c r="A257" s="29">
        <v>45967</v>
      </c>
      <c r="B257" s="47">
        <v>11</v>
      </c>
      <c r="C257" s="47">
        <v>4</v>
      </c>
      <c r="D257" s="47">
        <v>16</v>
      </c>
      <c r="E257" s="37">
        <v>20.214200000000002</v>
      </c>
      <c r="F2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7"/>
      <c r="H257"/>
      <c r="I257"/>
    </row>
    <row r="258" spans="1:9" x14ac:dyDescent="0.25">
      <c r="A258" s="29">
        <v>45967</v>
      </c>
      <c r="B258" s="47">
        <v>11</v>
      </c>
      <c r="C258" s="47">
        <v>4</v>
      </c>
      <c r="D258" s="47">
        <v>17</v>
      </c>
      <c r="E258" s="37">
        <v>36.837299999999999</v>
      </c>
      <c r="F2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8"/>
      <c r="H258"/>
      <c r="I258"/>
    </row>
    <row r="259" spans="1:9" x14ac:dyDescent="0.25">
      <c r="A259" s="29">
        <v>45967</v>
      </c>
      <c r="B259" s="47">
        <v>11</v>
      </c>
      <c r="C259" s="47">
        <v>4</v>
      </c>
      <c r="D259" s="47">
        <v>18</v>
      </c>
      <c r="E259" s="37">
        <v>14.954599999999999</v>
      </c>
      <c r="F2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9"/>
      <c r="H259"/>
      <c r="I259"/>
    </row>
    <row r="260" spans="1:9" x14ac:dyDescent="0.25">
      <c r="A260" s="29">
        <v>45967</v>
      </c>
      <c r="B260" s="47">
        <v>11</v>
      </c>
      <c r="C260" s="47">
        <v>4</v>
      </c>
      <c r="D260" s="47">
        <v>19</v>
      </c>
      <c r="E260" s="37">
        <v>32.480899999999998</v>
      </c>
      <c r="F2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0"/>
      <c r="H260"/>
      <c r="I260"/>
    </row>
    <row r="261" spans="1:9" x14ac:dyDescent="0.25">
      <c r="A261" s="29">
        <v>45967</v>
      </c>
      <c r="B261" s="47">
        <v>11</v>
      </c>
      <c r="C261" s="47">
        <v>4</v>
      </c>
      <c r="D261" s="47">
        <v>20</v>
      </c>
      <c r="E261" s="37">
        <v>31.612200000000001</v>
      </c>
      <c r="F2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1"/>
      <c r="H261"/>
      <c r="I261"/>
    </row>
    <row r="262" spans="1:9" x14ac:dyDescent="0.25">
      <c r="A262" s="29">
        <v>45967</v>
      </c>
      <c r="B262" s="47">
        <v>11</v>
      </c>
      <c r="C262" s="47">
        <v>4</v>
      </c>
      <c r="D262" s="47">
        <v>21</v>
      </c>
      <c r="E262" s="37">
        <v>27.8688</v>
      </c>
      <c r="F2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2"/>
      <c r="H262"/>
      <c r="I262"/>
    </row>
    <row r="263" spans="1:9" x14ac:dyDescent="0.25">
      <c r="A263" s="29">
        <v>45967</v>
      </c>
      <c r="B263" s="47">
        <v>11</v>
      </c>
      <c r="C263" s="47">
        <v>4</v>
      </c>
      <c r="D263" s="47">
        <v>22</v>
      </c>
      <c r="E263" s="37">
        <v>24.870999999999999</v>
      </c>
      <c r="F2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3"/>
      <c r="H263"/>
      <c r="I263"/>
    </row>
    <row r="264" spans="1:9" x14ac:dyDescent="0.25">
      <c r="A264" s="29">
        <v>45967</v>
      </c>
      <c r="B264" s="47">
        <v>11</v>
      </c>
      <c r="C264" s="47">
        <v>4</v>
      </c>
      <c r="D264" s="47">
        <v>23</v>
      </c>
      <c r="E264" s="37">
        <v>27.078199999999999</v>
      </c>
      <c r="F2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4"/>
      <c r="H264"/>
      <c r="I264"/>
    </row>
    <row r="265" spans="1:9" x14ac:dyDescent="0.25">
      <c r="A265" s="29">
        <v>45967</v>
      </c>
      <c r="B265" s="47">
        <v>11</v>
      </c>
      <c r="C265" s="47">
        <v>4</v>
      </c>
      <c r="D265" s="47">
        <v>24</v>
      </c>
      <c r="E265" s="37">
        <v>27.2258</v>
      </c>
      <c r="F2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5"/>
      <c r="H265"/>
      <c r="I265"/>
    </row>
    <row r="266" spans="1:9" x14ac:dyDescent="0.25">
      <c r="A266" s="29">
        <v>45968</v>
      </c>
      <c r="B266" s="47">
        <v>11</v>
      </c>
      <c r="C266" s="47">
        <v>5</v>
      </c>
      <c r="D266" s="47">
        <v>1</v>
      </c>
      <c r="E266" s="37">
        <v>29.267399999999999</v>
      </c>
      <c r="F2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6"/>
      <c r="H266"/>
      <c r="I266"/>
    </row>
    <row r="267" spans="1:9" x14ac:dyDescent="0.25">
      <c r="A267" s="29">
        <v>45968</v>
      </c>
      <c r="B267" s="47">
        <v>11</v>
      </c>
      <c r="C267" s="47">
        <v>5</v>
      </c>
      <c r="D267" s="47">
        <v>2</v>
      </c>
      <c r="E267" s="37">
        <v>29.368099999999998</v>
      </c>
      <c r="F2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7"/>
      <c r="H267"/>
      <c r="I267"/>
    </row>
    <row r="268" spans="1:9" x14ac:dyDescent="0.25">
      <c r="A268" s="29">
        <v>45968</v>
      </c>
      <c r="B268" s="47">
        <v>11</v>
      </c>
      <c r="C268" s="47">
        <v>5</v>
      </c>
      <c r="D268" s="47">
        <v>3</v>
      </c>
      <c r="E268" s="37">
        <v>29.9297</v>
      </c>
      <c r="F2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8"/>
      <c r="H268"/>
      <c r="I268"/>
    </row>
    <row r="269" spans="1:9" x14ac:dyDescent="0.25">
      <c r="A269" s="29">
        <v>45968</v>
      </c>
      <c r="B269" s="47">
        <v>11</v>
      </c>
      <c r="C269" s="47">
        <v>5</v>
      </c>
      <c r="D269" s="47">
        <v>4</v>
      </c>
      <c r="E269" s="37">
        <v>31.217199999999998</v>
      </c>
      <c r="F2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9"/>
      <c r="H269"/>
      <c r="I269"/>
    </row>
    <row r="270" spans="1:9" x14ac:dyDescent="0.25">
      <c r="A270" s="29">
        <v>45968</v>
      </c>
      <c r="B270" s="47">
        <v>11</v>
      </c>
      <c r="C270" s="47">
        <v>5</v>
      </c>
      <c r="D270" s="47">
        <v>5</v>
      </c>
      <c r="E270" s="37">
        <v>30.939699999999998</v>
      </c>
      <c r="F2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0"/>
      <c r="H270"/>
      <c r="I270"/>
    </row>
    <row r="271" spans="1:9" x14ac:dyDescent="0.25">
      <c r="A271" s="29">
        <v>45968</v>
      </c>
      <c r="B271" s="47">
        <v>11</v>
      </c>
      <c r="C271" s="47">
        <v>5</v>
      </c>
      <c r="D271" s="47">
        <v>6</v>
      </c>
      <c r="E271" s="37">
        <v>34.730899999999998</v>
      </c>
      <c r="F2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1"/>
      <c r="H271"/>
      <c r="I271"/>
    </row>
    <row r="272" spans="1:9" x14ac:dyDescent="0.25">
      <c r="A272" s="29">
        <v>45968</v>
      </c>
      <c r="B272" s="47">
        <v>11</v>
      </c>
      <c r="C272" s="47">
        <v>5</v>
      </c>
      <c r="D272" s="47">
        <v>7</v>
      </c>
      <c r="E272" s="37">
        <v>23.127199999999998</v>
      </c>
      <c r="F2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2"/>
      <c r="H272"/>
      <c r="I272"/>
    </row>
    <row r="273" spans="1:9" x14ac:dyDescent="0.25">
      <c r="A273" s="29">
        <v>45968</v>
      </c>
      <c r="B273" s="47">
        <v>11</v>
      </c>
      <c r="C273" s="47">
        <v>5</v>
      </c>
      <c r="D273" s="47">
        <v>8</v>
      </c>
      <c r="E273" s="37">
        <v>14.884399999999999</v>
      </c>
      <c r="F2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3"/>
      <c r="H273"/>
      <c r="I273"/>
    </row>
    <row r="274" spans="1:9" x14ac:dyDescent="0.25">
      <c r="A274" s="29">
        <v>45968</v>
      </c>
      <c r="B274" s="47">
        <v>11</v>
      </c>
      <c r="C274" s="47">
        <v>5</v>
      </c>
      <c r="D274" s="47">
        <v>9</v>
      </c>
      <c r="E274" s="37">
        <v>10.708</v>
      </c>
      <c r="F2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4"/>
      <c r="H274"/>
      <c r="I274"/>
    </row>
    <row r="275" spans="1:9" x14ac:dyDescent="0.25">
      <c r="A275" s="29">
        <v>45968</v>
      </c>
      <c r="B275" s="47">
        <v>11</v>
      </c>
      <c r="C275" s="47">
        <v>5</v>
      </c>
      <c r="D275" s="47">
        <v>10</v>
      </c>
      <c r="E275" s="37">
        <v>12.1351</v>
      </c>
      <c r="F2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5"/>
      <c r="H275"/>
      <c r="I275"/>
    </row>
    <row r="276" spans="1:9" x14ac:dyDescent="0.25">
      <c r="A276" s="29">
        <v>45968</v>
      </c>
      <c r="B276" s="47">
        <v>11</v>
      </c>
      <c r="C276" s="47">
        <v>5</v>
      </c>
      <c r="D276" s="47">
        <v>11</v>
      </c>
      <c r="E276" s="37">
        <v>13.4328</v>
      </c>
      <c r="F2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6"/>
      <c r="H276"/>
      <c r="I276"/>
    </row>
    <row r="277" spans="1:9" x14ac:dyDescent="0.25">
      <c r="A277" s="29">
        <v>45968</v>
      </c>
      <c r="B277" s="47">
        <v>11</v>
      </c>
      <c r="C277" s="47">
        <v>5</v>
      </c>
      <c r="D277" s="47">
        <v>12</v>
      </c>
      <c r="E277" s="37">
        <v>16.007200000000001</v>
      </c>
      <c r="F2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7"/>
      <c r="H277"/>
      <c r="I277"/>
    </row>
    <row r="278" spans="1:9" x14ac:dyDescent="0.25">
      <c r="A278" s="29">
        <v>45968</v>
      </c>
      <c r="B278" s="47">
        <v>11</v>
      </c>
      <c r="C278" s="47">
        <v>5</v>
      </c>
      <c r="D278" s="47">
        <v>13</v>
      </c>
      <c r="E278" s="37">
        <v>18.314299999999999</v>
      </c>
      <c r="F2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8"/>
      <c r="H278"/>
      <c r="I278"/>
    </row>
    <row r="279" spans="1:9" x14ac:dyDescent="0.25">
      <c r="A279" s="29">
        <v>45968</v>
      </c>
      <c r="B279" s="47">
        <v>11</v>
      </c>
      <c r="C279" s="47">
        <v>5</v>
      </c>
      <c r="D279" s="47">
        <v>14</v>
      </c>
      <c r="E279" s="37">
        <v>17.392800000000001</v>
      </c>
      <c r="F2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9"/>
      <c r="H279"/>
      <c r="I279"/>
    </row>
    <row r="280" spans="1:9" x14ac:dyDescent="0.25">
      <c r="A280" s="29">
        <v>45968</v>
      </c>
      <c r="B280" s="47">
        <v>11</v>
      </c>
      <c r="C280" s="47">
        <v>5</v>
      </c>
      <c r="D280" s="47">
        <v>15</v>
      </c>
      <c r="E280" s="37">
        <v>15.0189</v>
      </c>
      <c r="F2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0"/>
      <c r="H280"/>
      <c r="I280"/>
    </row>
    <row r="281" spans="1:9" x14ac:dyDescent="0.25">
      <c r="A281" s="29">
        <v>45968</v>
      </c>
      <c r="B281" s="47">
        <v>11</v>
      </c>
      <c r="C281" s="47">
        <v>5</v>
      </c>
      <c r="D281" s="47">
        <v>16</v>
      </c>
      <c r="E281" s="37">
        <v>28.664000000000001</v>
      </c>
      <c r="F2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1"/>
      <c r="H281"/>
      <c r="I281"/>
    </row>
    <row r="282" spans="1:9" x14ac:dyDescent="0.25">
      <c r="A282" s="29">
        <v>45968</v>
      </c>
      <c r="B282" s="47">
        <v>11</v>
      </c>
      <c r="C282" s="47">
        <v>5</v>
      </c>
      <c r="D282" s="47">
        <v>17</v>
      </c>
      <c r="E282" s="37">
        <v>36.783900000000003</v>
      </c>
      <c r="F2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2"/>
      <c r="H282"/>
      <c r="I282"/>
    </row>
    <row r="283" spans="1:9" x14ac:dyDescent="0.25">
      <c r="A283" s="29">
        <v>45968</v>
      </c>
      <c r="B283" s="47">
        <v>11</v>
      </c>
      <c r="C283" s="47">
        <v>5</v>
      </c>
      <c r="D283" s="47">
        <v>18</v>
      </c>
      <c r="E283" s="37">
        <v>34.216999999999999</v>
      </c>
      <c r="F2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3"/>
      <c r="H283"/>
      <c r="I283"/>
    </row>
    <row r="284" spans="1:9" x14ac:dyDescent="0.25">
      <c r="A284" s="29">
        <v>45968</v>
      </c>
      <c r="B284" s="47">
        <v>11</v>
      </c>
      <c r="C284" s="47">
        <v>5</v>
      </c>
      <c r="D284" s="47">
        <v>19</v>
      </c>
      <c r="E284" s="37">
        <v>32.44</v>
      </c>
      <c r="F2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4"/>
      <c r="H284"/>
      <c r="I284"/>
    </row>
    <row r="285" spans="1:9" x14ac:dyDescent="0.25">
      <c r="A285" s="29">
        <v>45968</v>
      </c>
      <c r="B285" s="47">
        <v>11</v>
      </c>
      <c r="C285" s="47">
        <v>5</v>
      </c>
      <c r="D285" s="47">
        <v>20</v>
      </c>
      <c r="E285" s="37">
        <v>32.662999999999997</v>
      </c>
      <c r="F2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5"/>
      <c r="H285"/>
      <c r="I285"/>
    </row>
    <row r="286" spans="1:9" x14ac:dyDescent="0.25">
      <c r="A286" s="29">
        <v>45968</v>
      </c>
      <c r="B286" s="47">
        <v>11</v>
      </c>
      <c r="C286" s="47">
        <v>5</v>
      </c>
      <c r="D286" s="47">
        <v>21</v>
      </c>
      <c r="E286" s="37">
        <v>30.454799999999999</v>
      </c>
      <c r="F2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6"/>
      <c r="H286"/>
      <c r="I286"/>
    </row>
    <row r="287" spans="1:9" x14ac:dyDescent="0.25">
      <c r="A287" s="29">
        <v>45968</v>
      </c>
      <c r="B287" s="47">
        <v>11</v>
      </c>
      <c r="C287" s="47">
        <v>5</v>
      </c>
      <c r="D287" s="47">
        <v>22</v>
      </c>
      <c r="E287" s="37">
        <v>32.042000000000002</v>
      </c>
      <c r="F2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7"/>
      <c r="H287"/>
      <c r="I287"/>
    </row>
    <row r="288" spans="1:9" x14ac:dyDescent="0.25">
      <c r="A288" s="29">
        <v>45968</v>
      </c>
      <c r="B288" s="47">
        <v>11</v>
      </c>
      <c r="C288" s="47">
        <v>5</v>
      </c>
      <c r="D288" s="47">
        <v>23</v>
      </c>
      <c r="E288" s="37">
        <v>32.938400000000001</v>
      </c>
      <c r="F2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8"/>
      <c r="H288"/>
      <c r="I288"/>
    </row>
    <row r="289" spans="1:9" x14ac:dyDescent="0.25">
      <c r="A289" s="29">
        <v>45968</v>
      </c>
      <c r="B289" s="47">
        <v>11</v>
      </c>
      <c r="C289" s="47">
        <v>5</v>
      </c>
      <c r="D289" s="47">
        <v>24</v>
      </c>
      <c r="E289" s="37">
        <v>55.621600000000001</v>
      </c>
      <c r="F2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9"/>
      <c r="H289"/>
      <c r="I289"/>
    </row>
    <row r="290" spans="1:9" x14ac:dyDescent="0.25">
      <c r="A290" s="29">
        <v>45969</v>
      </c>
      <c r="B290" s="47">
        <v>11</v>
      </c>
      <c r="C290" s="47">
        <v>6</v>
      </c>
      <c r="D290" s="47">
        <v>1</v>
      </c>
      <c r="E290" s="37">
        <v>34.117699999999999</v>
      </c>
      <c r="F2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0"/>
      <c r="H290"/>
      <c r="I290"/>
    </row>
    <row r="291" spans="1:9" x14ac:dyDescent="0.25">
      <c r="A291" s="29">
        <v>45969</v>
      </c>
      <c r="B291" s="47">
        <v>11</v>
      </c>
      <c r="C291" s="47">
        <v>6</v>
      </c>
      <c r="D291" s="47">
        <v>2</v>
      </c>
      <c r="E291" s="37">
        <v>33.782299999999999</v>
      </c>
      <c r="F2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1"/>
      <c r="H291"/>
      <c r="I291"/>
    </row>
    <row r="292" spans="1:9" x14ac:dyDescent="0.25">
      <c r="A292" s="29">
        <v>45969</v>
      </c>
      <c r="B292" s="47">
        <v>11</v>
      </c>
      <c r="C292" s="47">
        <v>6</v>
      </c>
      <c r="D292" s="47">
        <v>3</v>
      </c>
      <c r="E292" s="37">
        <v>33.094000000000001</v>
      </c>
      <c r="F2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2"/>
      <c r="H292"/>
      <c r="I292"/>
    </row>
    <row r="293" spans="1:9" x14ac:dyDescent="0.25">
      <c r="A293" s="29">
        <v>45969</v>
      </c>
      <c r="B293" s="47">
        <v>11</v>
      </c>
      <c r="C293" s="47">
        <v>6</v>
      </c>
      <c r="D293" s="47">
        <v>4</v>
      </c>
      <c r="E293" s="37">
        <v>34.722099999999998</v>
      </c>
      <c r="F2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3"/>
      <c r="H293"/>
      <c r="I293"/>
    </row>
    <row r="294" spans="1:9" x14ac:dyDescent="0.25">
      <c r="A294" s="29">
        <v>45969</v>
      </c>
      <c r="B294" s="47">
        <v>11</v>
      </c>
      <c r="C294" s="47">
        <v>6</v>
      </c>
      <c r="D294" s="47">
        <v>5</v>
      </c>
      <c r="E294" s="37">
        <v>36.532200000000003</v>
      </c>
      <c r="F2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4"/>
      <c r="H294"/>
      <c r="I294"/>
    </row>
    <row r="295" spans="1:9" x14ac:dyDescent="0.25">
      <c r="A295" s="29">
        <v>45969</v>
      </c>
      <c r="B295" s="47">
        <v>11</v>
      </c>
      <c r="C295" s="47">
        <v>6</v>
      </c>
      <c r="D295" s="47">
        <v>6</v>
      </c>
      <c r="E295" s="37">
        <v>34.838799999999999</v>
      </c>
      <c r="F2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5"/>
      <c r="H295"/>
      <c r="I295"/>
    </row>
    <row r="296" spans="1:9" x14ac:dyDescent="0.25">
      <c r="A296" s="29">
        <v>45969</v>
      </c>
      <c r="B296" s="47">
        <v>11</v>
      </c>
      <c r="C296" s="47">
        <v>6</v>
      </c>
      <c r="D296" s="47">
        <v>7</v>
      </c>
      <c r="E296" s="37">
        <v>14.2315</v>
      </c>
      <c r="F2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6"/>
      <c r="H296"/>
      <c r="I296"/>
    </row>
    <row r="297" spans="1:9" x14ac:dyDescent="0.25">
      <c r="A297" s="29">
        <v>45969</v>
      </c>
      <c r="B297" s="47">
        <v>11</v>
      </c>
      <c r="C297" s="47">
        <v>6</v>
      </c>
      <c r="D297" s="47">
        <v>8</v>
      </c>
      <c r="E297" s="37">
        <v>-44.525700000000001</v>
      </c>
      <c r="F2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7"/>
      <c r="H297"/>
      <c r="I297"/>
    </row>
    <row r="298" spans="1:9" x14ac:dyDescent="0.25">
      <c r="A298" s="29">
        <v>45969</v>
      </c>
      <c r="B298" s="47">
        <v>11</v>
      </c>
      <c r="C298" s="47">
        <v>6</v>
      </c>
      <c r="D298" s="47">
        <v>9</v>
      </c>
      <c r="E298" s="37">
        <v>-1.1839</v>
      </c>
      <c r="F2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8"/>
      <c r="H298"/>
      <c r="I298"/>
    </row>
    <row r="299" spans="1:9" x14ac:dyDescent="0.25">
      <c r="A299" s="29">
        <v>45969</v>
      </c>
      <c r="B299" s="47">
        <v>11</v>
      </c>
      <c r="C299" s="47">
        <v>6</v>
      </c>
      <c r="D299" s="47">
        <v>10</v>
      </c>
      <c r="E299" s="37">
        <v>-0.15840000000000001</v>
      </c>
      <c r="F2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9"/>
      <c r="H299"/>
      <c r="I299"/>
    </row>
    <row r="300" spans="1:9" x14ac:dyDescent="0.25">
      <c r="A300" s="29">
        <v>45969</v>
      </c>
      <c r="B300" s="47">
        <v>11</v>
      </c>
      <c r="C300" s="47">
        <v>6</v>
      </c>
      <c r="D300" s="47">
        <v>11</v>
      </c>
      <c r="E300" s="37">
        <v>4.0091999999999999</v>
      </c>
      <c r="F3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0"/>
      <c r="H300"/>
      <c r="I300"/>
    </row>
    <row r="301" spans="1:9" x14ac:dyDescent="0.25">
      <c r="A301" s="29">
        <v>45969</v>
      </c>
      <c r="B301" s="47">
        <v>11</v>
      </c>
      <c r="C301" s="47">
        <v>6</v>
      </c>
      <c r="D301" s="47">
        <v>12</v>
      </c>
      <c r="E301" s="37">
        <v>8.2909000000000006</v>
      </c>
      <c r="F3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1"/>
      <c r="H301"/>
      <c r="I301"/>
    </row>
    <row r="302" spans="1:9" x14ac:dyDescent="0.25">
      <c r="A302" s="29">
        <v>45969</v>
      </c>
      <c r="B302" s="47">
        <v>11</v>
      </c>
      <c r="C302" s="47">
        <v>6</v>
      </c>
      <c r="D302" s="47">
        <v>13</v>
      </c>
      <c r="E302" s="37">
        <v>10.6866</v>
      </c>
      <c r="F3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2"/>
      <c r="H302"/>
      <c r="I302"/>
    </row>
    <row r="303" spans="1:9" x14ac:dyDescent="0.25">
      <c r="A303" s="29">
        <v>45969</v>
      </c>
      <c r="B303" s="47">
        <v>11</v>
      </c>
      <c r="C303" s="47">
        <v>6</v>
      </c>
      <c r="D303" s="47">
        <v>14</v>
      </c>
      <c r="E303" s="37">
        <v>4.2880000000000003</v>
      </c>
      <c r="F3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3"/>
      <c r="H303"/>
      <c r="I303"/>
    </row>
    <row r="304" spans="1:9" x14ac:dyDescent="0.25">
      <c r="A304" s="29">
        <v>45969</v>
      </c>
      <c r="B304" s="47">
        <v>11</v>
      </c>
      <c r="C304" s="47">
        <v>6</v>
      </c>
      <c r="D304" s="47">
        <v>15</v>
      </c>
      <c r="E304" s="37">
        <v>3.41</v>
      </c>
      <c r="F3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4"/>
      <c r="H304"/>
      <c r="I304"/>
    </row>
    <row r="305" spans="1:9" x14ac:dyDescent="0.25">
      <c r="A305" s="29">
        <v>45969</v>
      </c>
      <c r="B305" s="47">
        <v>11</v>
      </c>
      <c r="C305" s="47">
        <v>6</v>
      </c>
      <c r="D305" s="47">
        <v>16</v>
      </c>
      <c r="E305" s="37">
        <v>31.074000000000002</v>
      </c>
      <c r="F3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5"/>
      <c r="H305"/>
      <c r="I305"/>
    </row>
    <row r="306" spans="1:9" x14ac:dyDescent="0.25">
      <c r="A306" s="29">
        <v>45969</v>
      </c>
      <c r="B306" s="47">
        <v>11</v>
      </c>
      <c r="C306" s="47">
        <v>6</v>
      </c>
      <c r="D306" s="47">
        <v>17</v>
      </c>
      <c r="E306" s="37">
        <v>47.204599999999999</v>
      </c>
      <c r="F3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6"/>
      <c r="H306"/>
      <c r="I306"/>
    </row>
    <row r="307" spans="1:9" x14ac:dyDescent="0.25">
      <c r="A307" s="29">
        <v>45969</v>
      </c>
      <c r="B307" s="47">
        <v>11</v>
      </c>
      <c r="C307" s="47">
        <v>6</v>
      </c>
      <c r="D307" s="47">
        <v>18</v>
      </c>
      <c r="E307" s="37">
        <v>35.129300000000001</v>
      </c>
      <c r="F3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7"/>
      <c r="H307"/>
      <c r="I307"/>
    </row>
    <row r="308" spans="1:9" x14ac:dyDescent="0.25">
      <c r="A308" s="29">
        <v>45969</v>
      </c>
      <c r="B308" s="47">
        <v>11</v>
      </c>
      <c r="C308" s="47">
        <v>6</v>
      </c>
      <c r="D308" s="47">
        <v>19</v>
      </c>
      <c r="E308" s="37">
        <v>35.181600000000003</v>
      </c>
      <c r="F3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8"/>
      <c r="H308"/>
      <c r="I308"/>
    </row>
    <row r="309" spans="1:9" x14ac:dyDescent="0.25">
      <c r="A309" s="29">
        <v>45969</v>
      </c>
      <c r="B309" s="47">
        <v>11</v>
      </c>
      <c r="C309" s="47">
        <v>6</v>
      </c>
      <c r="D309" s="47">
        <v>20</v>
      </c>
      <c r="E309" s="37">
        <v>36.791800000000002</v>
      </c>
      <c r="F3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9"/>
      <c r="H309"/>
      <c r="I309"/>
    </row>
    <row r="310" spans="1:9" x14ac:dyDescent="0.25">
      <c r="A310" s="29">
        <v>45969</v>
      </c>
      <c r="B310" s="47">
        <v>11</v>
      </c>
      <c r="C310" s="47">
        <v>6</v>
      </c>
      <c r="D310" s="47">
        <v>21</v>
      </c>
      <c r="E310" s="37">
        <v>38.540799999999997</v>
      </c>
      <c r="F3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0"/>
      <c r="H310"/>
      <c r="I310"/>
    </row>
    <row r="311" spans="1:9" x14ac:dyDescent="0.25">
      <c r="A311" s="29">
        <v>45969</v>
      </c>
      <c r="B311" s="47">
        <v>11</v>
      </c>
      <c r="C311" s="47">
        <v>6</v>
      </c>
      <c r="D311" s="47">
        <v>22</v>
      </c>
      <c r="E311" s="37">
        <v>39.323799999999999</v>
      </c>
      <c r="F3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1"/>
      <c r="H311"/>
      <c r="I311"/>
    </row>
    <row r="312" spans="1:9" x14ac:dyDescent="0.25">
      <c r="A312" s="29">
        <v>45969</v>
      </c>
      <c r="B312" s="47">
        <v>11</v>
      </c>
      <c r="C312" s="47">
        <v>6</v>
      </c>
      <c r="D312" s="47">
        <v>23</v>
      </c>
      <c r="E312" s="37">
        <v>39.916600000000003</v>
      </c>
      <c r="F3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2"/>
      <c r="H312"/>
      <c r="I312"/>
    </row>
    <row r="313" spans="1:9" x14ac:dyDescent="0.25">
      <c r="A313" s="29">
        <v>45969</v>
      </c>
      <c r="B313" s="47">
        <v>11</v>
      </c>
      <c r="C313" s="47">
        <v>6</v>
      </c>
      <c r="D313" s="47">
        <v>24</v>
      </c>
      <c r="E313" s="37">
        <v>34.709400000000002</v>
      </c>
      <c r="F3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3"/>
      <c r="H313"/>
      <c r="I313"/>
    </row>
    <row r="314" spans="1:9" x14ac:dyDescent="0.25">
      <c r="A314" s="29">
        <v>45970</v>
      </c>
      <c r="B314" s="47">
        <v>11</v>
      </c>
      <c r="C314" s="47">
        <v>7</v>
      </c>
      <c r="D314" s="47">
        <v>1</v>
      </c>
      <c r="E314" s="37">
        <v>19.3917</v>
      </c>
      <c r="F3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4"/>
      <c r="H314"/>
      <c r="I314"/>
    </row>
    <row r="315" spans="1:9" x14ac:dyDescent="0.25">
      <c r="A315" s="29">
        <v>45970</v>
      </c>
      <c r="B315" s="47">
        <v>11</v>
      </c>
      <c r="C315" s="47">
        <v>7</v>
      </c>
      <c r="D315" s="47">
        <v>2</v>
      </c>
      <c r="E315" s="37">
        <v>37.878700000000002</v>
      </c>
      <c r="F3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5"/>
      <c r="H315"/>
      <c r="I315"/>
    </row>
    <row r="316" spans="1:9" x14ac:dyDescent="0.25">
      <c r="A316" s="29">
        <v>45970</v>
      </c>
      <c r="B316" s="47">
        <v>11</v>
      </c>
      <c r="C316" s="47">
        <v>7</v>
      </c>
      <c r="D316" s="47">
        <v>3</v>
      </c>
      <c r="E316" s="37">
        <v>40.259700000000002</v>
      </c>
      <c r="F3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6"/>
      <c r="H316"/>
      <c r="I316"/>
    </row>
    <row r="317" spans="1:9" x14ac:dyDescent="0.25">
      <c r="A317" s="29">
        <v>45970</v>
      </c>
      <c r="B317" s="47">
        <v>11</v>
      </c>
      <c r="C317" s="47">
        <v>7</v>
      </c>
      <c r="D317" s="47">
        <v>4</v>
      </c>
      <c r="E317" s="37">
        <v>41.013599999999997</v>
      </c>
      <c r="F3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7"/>
      <c r="H317"/>
      <c r="I317"/>
    </row>
    <row r="318" spans="1:9" x14ac:dyDescent="0.25">
      <c r="A318" s="29">
        <v>45970</v>
      </c>
      <c r="B318" s="47">
        <v>11</v>
      </c>
      <c r="C318" s="47">
        <v>7</v>
      </c>
      <c r="D318" s="47">
        <v>5</v>
      </c>
      <c r="E318" s="37">
        <v>42.510399999999997</v>
      </c>
      <c r="F3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8"/>
      <c r="H318"/>
      <c r="I318"/>
    </row>
    <row r="319" spans="1:9" x14ac:dyDescent="0.25">
      <c r="A319" s="29">
        <v>45970</v>
      </c>
      <c r="B319" s="47">
        <v>11</v>
      </c>
      <c r="C319" s="47">
        <v>7</v>
      </c>
      <c r="D319" s="47">
        <v>6</v>
      </c>
      <c r="E319" s="37">
        <v>41.494</v>
      </c>
      <c r="F3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9"/>
      <c r="H319"/>
      <c r="I319"/>
    </row>
    <row r="320" spans="1:9" x14ac:dyDescent="0.25">
      <c r="A320" s="29">
        <v>45970</v>
      </c>
      <c r="B320" s="47">
        <v>11</v>
      </c>
      <c r="C320" s="47">
        <v>7</v>
      </c>
      <c r="D320" s="47">
        <v>7</v>
      </c>
      <c r="E320" s="37">
        <v>37.240499999999997</v>
      </c>
      <c r="F3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0"/>
      <c r="H320"/>
      <c r="I320"/>
    </row>
    <row r="321" spans="1:9" x14ac:dyDescent="0.25">
      <c r="A321" s="29">
        <v>45970</v>
      </c>
      <c r="B321" s="47">
        <v>11</v>
      </c>
      <c r="C321" s="47">
        <v>7</v>
      </c>
      <c r="D321" s="47">
        <v>8</v>
      </c>
      <c r="E321" s="37">
        <v>17.1768</v>
      </c>
      <c r="F3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1"/>
      <c r="H321"/>
      <c r="I321"/>
    </row>
    <row r="322" spans="1:9" x14ac:dyDescent="0.25">
      <c r="A322" s="29">
        <v>45970</v>
      </c>
      <c r="B322" s="47">
        <v>11</v>
      </c>
      <c r="C322" s="47">
        <v>7</v>
      </c>
      <c r="D322" s="47">
        <v>9</v>
      </c>
      <c r="E322" s="37">
        <v>7.6283000000000003</v>
      </c>
      <c r="F3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2"/>
      <c r="H322"/>
      <c r="I322"/>
    </row>
    <row r="323" spans="1:9" x14ac:dyDescent="0.25">
      <c r="A323" s="29">
        <v>45970</v>
      </c>
      <c r="B323" s="47">
        <v>11</v>
      </c>
      <c r="C323" s="47">
        <v>7</v>
      </c>
      <c r="D323" s="47">
        <v>10</v>
      </c>
      <c r="E323" s="37">
        <v>6.8834</v>
      </c>
      <c r="F3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3"/>
      <c r="H323"/>
      <c r="I323"/>
    </row>
    <row r="324" spans="1:9" x14ac:dyDescent="0.25">
      <c r="A324" s="29">
        <v>45970</v>
      </c>
      <c r="B324" s="47">
        <v>11</v>
      </c>
      <c r="C324" s="47">
        <v>7</v>
      </c>
      <c r="D324" s="47">
        <v>11</v>
      </c>
      <c r="E324" s="37">
        <v>7.8647999999999998</v>
      </c>
      <c r="F3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4"/>
      <c r="H324"/>
      <c r="I324"/>
    </row>
    <row r="325" spans="1:9" x14ac:dyDescent="0.25">
      <c r="A325" s="29">
        <v>45970</v>
      </c>
      <c r="B325" s="47">
        <v>11</v>
      </c>
      <c r="C325" s="47">
        <v>7</v>
      </c>
      <c r="D325" s="47">
        <v>12</v>
      </c>
      <c r="E325" s="37">
        <v>9.5711999999999993</v>
      </c>
      <c r="F3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5"/>
      <c r="H325"/>
      <c r="I325"/>
    </row>
    <row r="326" spans="1:9" x14ac:dyDescent="0.25">
      <c r="A326" s="29">
        <v>45970</v>
      </c>
      <c r="B326" s="47">
        <v>11</v>
      </c>
      <c r="C326" s="47">
        <v>7</v>
      </c>
      <c r="D326" s="47">
        <v>13</v>
      </c>
      <c r="E326" s="37">
        <v>12.026</v>
      </c>
      <c r="F3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6"/>
      <c r="H326"/>
      <c r="I326"/>
    </row>
    <row r="327" spans="1:9" x14ac:dyDescent="0.25">
      <c r="A327" s="29">
        <v>45970</v>
      </c>
      <c r="B327" s="47">
        <v>11</v>
      </c>
      <c r="C327" s="47">
        <v>7</v>
      </c>
      <c r="D327" s="47">
        <v>14</v>
      </c>
      <c r="E327" s="37">
        <v>11.9976</v>
      </c>
      <c r="F3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7"/>
      <c r="H327"/>
      <c r="I327"/>
    </row>
    <row r="328" spans="1:9" x14ac:dyDescent="0.25">
      <c r="A328" s="29">
        <v>45970</v>
      </c>
      <c r="B328" s="47">
        <v>11</v>
      </c>
      <c r="C328" s="47">
        <v>7</v>
      </c>
      <c r="D328" s="47">
        <v>15</v>
      </c>
      <c r="E328" s="37">
        <v>4.2587999999999999</v>
      </c>
      <c r="F3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8"/>
      <c r="H328"/>
      <c r="I328"/>
    </row>
    <row r="329" spans="1:9" x14ac:dyDescent="0.25">
      <c r="A329" s="29">
        <v>45970</v>
      </c>
      <c r="B329" s="47">
        <v>11</v>
      </c>
      <c r="C329" s="47">
        <v>7</v>
      </c>
      <c r="D329" s="47">
        <v>16</v>
      </c>
      <c r="E329" s="37">
        <v>26.3992</v>
      </c>
      <c r="F3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9"/>
      <c r="H329"/>
      <c r="I329"/>
    </row>
    <row r="330" spans="1:9" x14ac:dyDescent="0.25">
      <c r="A330" s="29">
        <v>45970</v>
      </c>
      <c r="B330" s="47">
        <v>11</v>
      </c>
      <c r="C330" s="47">
        <v>7</v>
      </c>
      <c r="D330" s="47">
        <v>17</v>
      </c>
      <c r="E330" s="37">
        <v>41.859499999999997</v>
      </c>
      <c r="F3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0"/>
      <c r="H330"/>
      <c r="I330"/>
    </row>
    <row r="331" spans="1:9" x14ac:dyDescent="0.25">
      <c r="A331" s="29">
        <v>45970</v>
      </c>
      <c r="B331" s="47">
        <v>11</v>
      </c>
      <c r="C331" s="47">
        <v>7</v>
      </c>
      <c r="D331" s="47">
        <v>18</v>
      </c>
      <c r="E331" s="37">
        <v>40.939900000000002</v>
      </c>
      <c r="F3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1"/>
      <c r="H331"/>
      <c r="I331"/>
    </row>
    <row r="332" spans="1:9" x14ac:dyDescent="0.25">
      <c r="A332" s="29">
        <v>45970</v>
      </c>
      <c r="B332" s="47">
        <v>11</v>
      </c>
      <c r="C332" s="47">
        <v>7</v>
      </c>
      <c r="D332" s="47">
        <v>19</v>
      </c>
      <c r="E332" s="37">
        <v>40.348399999999998</v>
      </c>
      <c r="F3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2"/>
      <c r="H332"/>
      <c r="I332"/>
    </row>
    <row r="333" spans="1:9" x14ac:dyDescent="0.25">
      <c r="A333" s="29">
        <v>45970</v>
      </c>
      <c r="B333" s="47">
        <v>11</v>
      </c>
      <c r="C333" s="47">
        <v>7</v>
      </c>
      <c r="D333" s="47">
        <v>20</v>
      </c>
      <c r="E333" s="37">
        <v>39.174999999999997</v>
      </c>
      <c r="F3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3"/>
      <c r="H333"/>
      <c r="I333"/>
    </row>
    <row r="334" spans="1:9" x14ac:dyDescent="0.25">
      <c r="A334" s="29">
        <v>45970</v>
      </c>
      <c r="B334" s="47">
        <v>11</v>
      </c>
      <c r="C334" s="47">
        <v>7</v>
      </c>
      <c r="D334" s="47">
        <v>21</v>
      </c>
      <c r="E334" s="37">
        <v>36.070599999999999</v>
      </c>
      <c r="F3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4"/>
      <c r="H334"/>
      <c r="I334"/>
    </row>
    <row r="335" spans="1:9" x14ac:dyDescent="0.25">
      <c r="A335" s="29">
        <v>45970</v>
      </c>
      <c r="B335" s="47">
        <v>11</v>
      </c>
      <c r="C335" s="47">
        <v>7</v>
      </c>
      <c r="D335" s="47">
        <v>22</v>
      </c>
      <c r="E335" s="37">
        <v>33.576700000000002</v>
      </c>
      <c r="F3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5"/>
      <c r="H335"/>
      <c r="I335"/>
    </row>
    <row r="336" spans="1:9" x14ac:dyDescent="0.25">
      <c r="A336" s="29">
        <v>45970</v>
      </c>
      <c r="B336" s="47">
        <v>11</v>
      </c>
      <c r="C336" s="47">
        <v>7</v>
      </c>
      <c r="D336" s="47">
        <v>23</v>
      </c>
      <c r="E336" s="37">
        <v>34.644199999999998</v>
      </c>
      <c r="F3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6"/>
      <c r="H336"/>
      <c r="I336"/>
    </row>
    <row r="337" spans="1:9" x14ac:dyDescent="0.25">
      <c r="A337" s="29">
        <v>45970</v>
      </c>
      <c r="B337" s="47">
        <v>11</v>
      </c>
      <c r="C337" s="47">
        <v>7</v>
      </c>
      <c r="D337" s="47">
        <v>24</v>
      </c>
      <c r="E337" s="37">
        <v>35.2729</v>
      </c>
      <c r="F3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7"/>
      <c r="H337"/>
      <c r="I337"/>
    </row>
    <row r="338" spans="1:9" x14ac:dyDescent="0.25">
      <c r="A338" s="29">
        <v>45971</v>
      </c>
      <c r="B338" s="47">
        <v>11</v>
      </c>
      <c r="C338" s="47">
        <v>1</v>
      </c>
      <c r="D338" s="47">
        <v>1</v>
      </c>
      <c r="E338" s="37">
        <v>32.420900000000003</v>
      </c>
      <c r="F3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8"/>
      <c r="H338"/>
      <c r="I338"/>
    </row>
    <row r="339" spans="1:9" x14ac:dyDescent="0.25">
      <c r="A339" s="29">
        <v>45971</v>
      </c>
      <c r="B339" s="47">
        <v>11</v>
      </c>
      <c r="C339" s="47">
        <v>1</v>
      </c>
      <c r="D339" s="47">
        <v>2</v>
      </c>
      <c r="E339" s="37">
        <v>29.2288</v>
      </c>
      <c r="F3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9"/>
      <c r="H339"/>
      <c r="I339"/>
    </row>
    <row r="340" spans="1:9" x14ac:dyDescent="0.25">
      <c r="A340" s="29">
        <v>45971</v>
      </c>
      <c r="B340" s="47">
        <v>11</v>
      </c>
      <c r="C340" s="47">
        <v>1</v>
      </c>
      <c r="D340" s="47">
        <v>3</v>
      </c>
      <c r="E340" s="37">
        <v>31.270600000000002</v>
      </c>
      <c r="F3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0"/>
      <c r="H340"/>
      <c r="I340"/>
    </row>
    <row r="341" spans="1:9" x14ac:dyDescent="0.25">
      <c r="A341" s="29">
        <v>45971</v>
      </c>
      <c r="B341" s="47">
        <v>11</v>
      </c>
      <c r="C341" s="47">
        <v>1</v>
      </c>
      <c r="D341" s="47">
        <v>4</v>
      </c>
      <c r="E341" s="37">
        <v>30.029699999999998</v>
      </c>
      <c r="F3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1"/>
      <c r="H341"/>
      <c r="I341"/>
    </row>
    <row r="342" spans="1:9" x14ac:dyDescent="0.25">
      <c r="A342" s="29">
        <v>45971</v>
      </c>
      <c r="B342" s="47">
        <v>11</v>
      </c>
      <c r="C342" s="47">
        <v>1</v>
      </c>
      <c r="D342" s="47">
        <v>5</v>
      </c>
      <c r="E342" s="37">
        <v>31.432500000000001</v>
      </c>
      <c r="F3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2"/>
      <c r="H342"/>
      <c r="I342"/>
    </row>
    <row r="343" spans="1:9" x14ac:dyDescent="0.25">
      <c r="A343" s="29">
        <v>45971</v>
      </c>
      <c r="B343" s="47">
        <v>11</v>
      </c>
      <c r="C343" s="47">
        <v>1</v>
      </c>
      <c r="D343" s="47">
        <v>6</v>
      </c>
      <c r="E343" s="37">
        <v>36.404800000000002</v>
      </c>
      <c r="F3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3"/>
      <c r="H343"/>
      <c r="I343"/>
    </row>
    <row r="344" spans="1:9" x14ac:dyDescent="0.25">
      <c r="A344" s="29">
        <v>45971</v>
      </c>
      <c r="B344" s="47">
        <v>11</v>
      </c>
      <c r="C344" s="47">
        <v>1</v>
      </c>
      <c r="D344" s="47">
        <v>7</v>
      </c>
      <c r="E344" s="37">
        <v>30.187999999999999</v>
      </c>
      <c r="F3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4"/>
      <c r="H344"/>
      <c r="I344"/>
    </row>
    <row r="345" spans="1:9" x14ac:dyDescent="0.25">
      <c r="A345" s="29">
        <v>45971</v>
      </c>
      <c r="B345" s="47">
        <v>11</v>
      </c>
      <c r="C345" s="47">
        <v>1</v>
      </c>
      <c r="D345" s="47">
        <v>8</v>
      </c>
      <c r="E345" s="37">
        <v>2.7677</v>
      </c>
      <c r="F3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5"/>
      <c r="H345"/>
      <c r="I345"/>
    </row>
    <row r="346" spans="1:9" x14ac:dyDescent="0.25">
      <c r="A346" s="29">
        <v>45971</v>
      </c>
      <c r="B346" s="47">
        <v>11</v>
      </c>
      <c r="C346" s="47">
        <v>1</v>
      </c>
      <c r="D346" s="47">
        <v>9</v>
      </c>
      <c r="E346" s="37">
        <v>-36.392000000000003</v>
      </c>
      <c r="F3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6"/>
      <c r="H346"/>
      <c r="I346"/>
    </row>
    <row r="347" spans="1:9" x14ac:dyDescent="0.25">
      <c r="A347" s="29">
        <v>45971</v>
      </c>
      <c r="B347" s="47">
        <v>11</v>
      </c>
      <c r="C347" s="47">
        <v>1</v>
      </c>
      <c r="D347" s="47">
        <v>10</v>
      </c>
      <c r="E347" s="37">
        <v>-43.307699999999997</v>
      </c>
      <c r="F3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7"/>
      <c r="H347"/>
      <c r="I347"/>
    </row>
    <row r="348" spans="1:9" x14ac:dyDescent="0.25">
      <c r="A348" s="29">
        <v>45971</v>
      </c>
      <c r="B348" s="47">
        <v>11</v>
      </c>
      <c r="C348" s="47">
        <v>1</v>
      </c>
      <c r="D348" s="47">
        <v>11</v>
      </c>
      <c r="E348" s="37">
        <v>15.5433</v>
      </c>
      <c r="F3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8"/>
      <c r="H348"/>
      <c r="I348"/>
    </row>
    <row r="349" spans="1:9" x14ac:dyDescent="0.25">
      <c r="A349" s="29">
        <v>45971</v>
      </c>
      <c r="B349" s="47">
        <v>11</v>
      </c>
      <c r="C349" s="47">
        <v>1</v>
      </c>
      <c r="D349" s="47">
        <v>12</v>
      </c>
      <c r="E349" s="37">
        <v>391.23340000000002</v>
      </c>
      <c r="F3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9"/>
      <c r="H349"/>
      <c r="I349"/>
    </row>
    <row r="350" spans="1:9" x14ac:dyDescent="0.25">
      <c r="A350" s="29">
        <v>45971</v>
      </c>
      <c r="B350" s="47">
        <v>11</v>
      </c>
      <c r="C350" s="47">
        <v>1</v>
      </c>
      <c r="D350" s="47">
        <v>13</v>
      </c>
      <c r="E350" s="37">
        <v>6.5063000000000004</v>
      </c>
      <c r="F3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0"/>
      <c r="H350"/>
      <c r="I350"/>
    </row>
    <row r="351" spans="1:9" x14ac:dyDescent="0.25">
      <c r="A351" s="29">
        <v>45971</v>
      </c>
      <c r="B351" s="47">
        <v>11</v>
      </c>
      <c r="C351" s="47">
        <v>1</v>
      </c>
      <c r="D351" s="47">
        <v>14</v>
      </c>
      <c r="E351" s="37">
        <v>7.7435</v>
      </c>
      <c r="F3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1"/>
      <c r="H351"/>
      <c r="I351"/>
    </row>
    <row r="352" spans="1:9" x14ac:dyDescent="0.25">
      <c r="A352" s="29">
        <v>45971</v>
      </c>
      <c r="B352" s="47">
        <v>11</v>
      </c>
      <c r="C352" s="47">
        <v>1</v>
      </c>
      <c r="D352" s="47">
        <v>15</v>
      </c>
      <c r="E352" s="37">
        <v>15.569800000000001</v>
      </c>
      <c r="F3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2"/>
      <c r="H352"/>
      <c r="I352"/>
    </row>
    <row r="353" spans="1:9" x14ac:dyDescent="0.25">
      <c r="A353" s="29">
        <v>45971</v>
      </c>
      <c r="B353" s="47">
        <v>11</v>
      </c>
      <c r="C353" s="47">
        <v>1</v>
      </c>
      <c r="D353" s="47">
        <v>16</v>
      </c>
      <c r="E353" s="37">
        <v>7.1746999999999996</v>
      </c>
      <c r="F3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3"/>
      <c r="H353"/>
      <c r="I353"/>
    </row>
    <row r="354" spans="1:9" x14ac:dyDescent="0.25">
      <c r="A354" s="29">
        <v>45971</v>
      </c>
      <c r="B354" s="47">
        <v>11</v>
      </c>
      <c r="C354" s="47">
        <v>1</v>
      </c>
      <c r="D354" s="47">
        <v>17</v>
      </c>
      <c r="E354" s="37">
        <v>38.932099999999998</v>
      </c>
      <c r="F3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4"/>
      <c r="H354"/>
      <c r="I354"/>
    </row>
    <row r="355" spans="1:9" x14ac:dyDescent="0.25">
      <c r="A355" s="29">
        <v>45971</v>
      </c>
      <c r="B355" s="47">
        <v>11</v>
      </c>
      <c r="C355" s="47">
        <v>1</v>
      </c>
      <c r="D355" s="47">
        <v>18</v>
      </c>
      <c r="E355" s="37">
        <v>4.4744000000000002</v>
      </c>
      <c r="F3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5"/>
      <c r="H355"/>
      <c r="I355"/>
    </row>
    <row r="356" spans="1:9" x14ac:dyDescent="0.25">
      <c r="A356" s="29">
        <v>45971</v>
      </c>
      <c r="B356" s="47">
        <v>11</v>
      </c>
      <c r="C356" s="47">
        <v>1</v>
      </c>
      <c r="D356" s="47">
        <v>19</v>
      </c>
      <c r="E356" s="37">
        <v>5.4859999999999998</v>
      </c>
      <c r="F3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6"/>
      <c r="H356"/>
      <c r="I356"/>
    </row>
    <row r="357" spans="1:9" x14ac:dyDescent="0.25">
      <c r="A357" s="29">
        <v>45971</v>
      </c>
      <c r="B357" s="47">
        <v>11</v>
      </c>
      <c r="C357" s="47">
        <v>1</v>
      </c>
      <c r="D357" s="47">
        <v>20</v>
      </c>
      <c r="E357" s="37">
        <v>25.3262</v>
      </c>
      <c r="F3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7"/>
      <c r="H357"/>
      <c r="I357"/>
    </row>
    <row r="358" spans="1:9" x14ac:dyDescent="0.25">
      <c r="A358" s="29">
        <v>45971</v>
      </c>
      <c r="B358" s="47">
        <v>11</v>
      </c>
      <c r="C358" s="47">
        <v>1</v>
      </c>
      <c r="D358" s="47">
        <v>21</v>
      </c>
      <c r="E358" s="37">
        <v>10.6957</v>
      </c>
      <c r="F3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8"/>
      <c r="H358"/>
      <c r="I358"/>
    </row>
    <row r="359" spans="1:9" x14ac:dyDescent="0.25">
      <c r="A359" s="29">
        <v>45971</v>
      </c>
      <c r="B359" s="47">
        <v>11</v>
      </c>
      <c r="C359" s="47">
        <v>1</v>
      </c>
      <c r="D359" s="47">
        <v>22</v>
      </c>
      <c r="E359" s="37">
        <v>15.495900000000001</v>
      </c>
      <c r="F3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9"/>
      <c r="H359"/>
      <c r="I359"/>
    </row>
    <row r="360" spans="1:9" x14ac:dyDescent="0.25">
      <c r="A360" s="29">
        <v>45971</v>
      </c>
      <c r="B360" s="47">
        <v>11</v>
      </c>
      <c r="C360" s="47">
        <v>1</v>
      </c>
      <c r="D360" s="47">
        <v>23</v>
      </c>
      <c r="E360" s="37">
        <v>31.191199999999998</v>
      </c>
      <c r="F3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0"/>
      <c r="H360"/>
      <c r="I360"/>
    </row>
    <row r="361" spans="1:9" x14ac:dyDescent="0.25">
      <c r="A361" s="29">
        <v>45971</v>
      </c>
      <c r="B361" s="47">
        <v>11</v>
      </c>
      <c r="C361" s="47">
        <v>1</v>
      </c>
      <c r="D361" s="47">
        <v>24</v>
      </c>
      <c r="E361" s="37">
        <v>29.4358</v>
      </c>
      <c r="F3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1"/>
      <c r="H361"/>
      <c r="I361"/>
    </row>
    <row r="362" spans="1:9" x14ac:dyDescent="0.25">
      <c r="A362" s="29">
        <v>45972</v>
      </c>
      <c r="B362" s="47">
        <v>11</v>
      </c>
      <c r="C362" s="47">
        <v>2</v>
      </c>
      <c r="D362" s="47">
        <v>1</v>
      </c>
      <c r="E362" s="37">
        <v>4.9397000000000002</v>
      </c>
      <c r="F3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2"/>
      <c r="H362"/>
      <c r="I362"/>
    </row>
    <row r="363" spans="1:9" x14ac:dyDescent="0.25">
      <c r="A363" s="29">
        <v>45972</v>
      </c>
      <c r="B363" s="47">
        <v>11</v>
      </c>
      <c r="C363" s="47">
        <v>2</v>
      </c>
      <c r="D363" s="47">
        <v>2</v>
      </c>
      <c r="E363" s="37">
        <v>30.178599999999999</v>
      </c>
      <c r="F3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3"/>
      <c r="H363"/>
      <c r="I363"/>
    </row>
    <row r="364" spans="1:9" x14ac:dyDescent="0.25">
      <c r="A364" s="29">
        <v>45972</v>
      </c>
      <c r="B364" s="47">
        <v>11</v>
      </c>
      <c r="C364" s="47">
        <v>2</v>
      </c>
      <c r="D364" s="47">
        <v>3</v>
      </c>
      <c r="E364" s="37">
        <v>8.7416999999999998</v>
      </c>
      <c r="F3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4"/>
      <c r="H364"/>
      <c r="I364"/>
    </row>
    <row r="365" spans="1:9" x14ac:dyDescent="0.25">
      <c r="A365" s="29">
        <v>45972</v>
      </c>
      <c r="B365" s="47">
        <v>11</v>
      </c>
      <c r="C365" s="47">
        <v>2</v>
      </c>
      <c r="D365" s="47">
        <v>4</v>
      </c>
      <c r="E365" s="37">
        <v>13.0009</v>
      </c>
      <c r="F3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5"/>
      <c r="H365"/>
      <c r="I365"/>
    </row>
    <row r="366" spans="1:9" x14ac:dyDescent="0.25">
      <c r="A366" s="29">
        <v>45972</v>
      </c>
      <c r="B366" s="47">
        <v>11</v>
      </c>
      <c r="C366" s="47">
        <v>2</v>
      </c>
      <c r="D366" s="47">
        <v>5</v>
      </c>
      <c r="E366" s="37">
        <v>18.4376</v>
      </c>
      <c r="F3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6"/>
      <c r="H366"/>
      <c r="I366"/>
    </row>
    <row r="367" spans="1:9" x14ac:dyDescent="0.25">
      <c r="A367" s="29">
        <v>45972</v>
      </c>
      <c r="B367" s="47">
        <v>11</v>
      </c>
      <c r="C367" s="47">
        <v>2</v>
      </c>
      <c r="D367" s="47">
        <v>6</v>
      </c>
      <c r="E367" s="37">
        <v>19.452100000000002</v>
      </c>
      <c r="F3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7"/>
      <c r="H367"/>
      <c r="I367"/>
    </row>
    <row r="368" spans="1:9" x14ac:dyDescent="0.25">
      <c r="A368" s="29">
        <v>45972</v>
      </c>
      <c r="B368" s="47">
        <v>11</v>
      </c>
      <c r="C368" s="47">
        <v>2</v>
      </c>
      <c r="D368" s="47">
        <v>7</v>
      </c>
      <c r="E368" s="37">
        <v>3.6057999999999999</v>
      </c>
      <c r="F3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8"/>
      <c r="H368"/>
      <c r="I368"/>
    </row>
    <row r="369" spans="1:9" x14ac:dyDescent="0.25">
      <c r="A369" s="29">
        <v>45972</v>
      </c>
      <c r="B369" s="47">
        <v>11</v>
      </c>
      <c r="C369" s="47">
        <v>2</v>
      </c>
      <c r="D369" s="47">
        <v>8</v>
      </c>
      <c r="E369" s="37">
        <v>10.3926</v>
      </c>
      <c r="F3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9"/>
      <c r="H369"/>
      <c r="I369"/>
    </row>
    <row r="370" spans="1:9" x14ac:dyDescent="0.25">
      <c r="A370" s="29">
        <v>45972</v>
      </c>
      <c r="B370" s="47">
        <v>11</v>
      </c>
      <c r="C370" s="47">
        <v>2</v>
      </c>
      <c r="D370" s="47">
        <v>9</v>
      </c>
      <c r="E370" s="37">
        <v>0.33710000000000001</v>
      </c>
      <c r="F3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0"/>
      <c r="H370"/>
      <c r="I370"/>
    </row>
    <row r="371" spans="1:9" x14ac:dyDescent="0.25">
      <c r="A371" s="29">
        <v>45972</v>
      </c>
      <c r="B371" s="47">
        <v>11</v>
      </c>
      <c r="C371" s="47">
        <v>2</v>
      </c>
      <c r="D371" s="47">
        <v>10</v>
      </c>
      <c r="E371" s="37">
        <v>10.292</v>
      </c>
      <c r="F3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1"/>
      <c r="H371"/>
      <c r="I371"/>
    </row>
    <row r="372" spans="1:9" x14ac:dyDescent="0.25">
      <c r="A372" s="29">
        <v>45972</v>
      </c>
      <c r="B372" s="47">
        <v>11</v>
      </c>
      <c r="C372" s="47">
        <v>2</v>
      </c>
      <c r="D372" s="47">
        <v>11</v>
      </c>
      <c r="E372" s="37">
        <v>1.8848</v>
      </c>
      <c r="F3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2"/>
      <c r="H372"/>
      <c r="I372"/>
    </row>
    <row r="373" spans="1:9" x14ac:dyDescent="0.25">
      <c r="A373" s="29">
        <v>45972</v>
      </c>
      <c r="B373" s="47">
        <v>11</v>
      </c>
      <c r="C373" s="47">
        <v>2</v>
      </c>
      <c r="D373" s="47">
        <v>12</v>
      </c>
      <c r="E373" s="37">
        <v>0.75509999999999999</v>
      </c>
      <c r="F3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3"/>
      <c r="H373"/>
      <c r="I373"/>
    </row>
    <row r="374" spans="1:9" x14ac:dyDescent="0.25">
      <c r="A374" s="29">
        <v>45972</v>
      </c>
      <c r="B374" s="47">
        <v>11</v>
      </c>
      <c r="C374" s="47">
        <v>2</v>
      </c>
      <c r="D374" s="47">
        <v>13</v>
      </c>
      <c r="E374" s="37">
        <v>-3.1884999999999999</v>
      </c>
      <c r="F3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4"/>
      <c r="H374"/>
      <c r="I374"/>
    </row>
    <row r="375" spans="1:9" x14ac:dyDescent="0.25">
      <c r="A375" s="29">
        <v>45972</v>
      </c>
      <c r="B375" s="47">
        <v>11</v>
      </c>
      <c r="C375" s="47">
        <v>2</v>
      </c>
      <c r="D375" s="47">
        <v>14</v>
      </c>
      <c r="E375" s="37">
        <v>7.6374000000000004</v>
      </c>
      <c r="F3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5"/>
      <c r="H375"/>
      <c r="I375"/>
    </row>
    <row r="376" spans="1:9" x14ac:dyDescent="0.25">
      <c r="A376" s="29">
        <v>45972</v>
      </c>
      <c r="B376" s="47">
        <v>11</v>
      </c>
      <c r="C376" s="47">
        <v>2</v>
      </c>
      <c r="D376" s="47">
        <v>15</v>
      </c>
      <c r="E376" s="37">
        <v>-7.9828000000000001</v>
      </c>
      <c r="F3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6"/>
      <c r="H376"/>
      <c r="I376"/>
    </row>
    <row r="377" spans="1:9" x14ac:dyDescent="0.25">
      <c r="A377" s="29">
        <v>45972</v>
      </c>
      <c r="B377" s="47">
        <v>11</v>
      </c>
      <c r="C377" s="47">
        <v>2</v>
      </c>
      <c r="D377" s="47">
        <v>16</v>
      </c>
      <c r="E377" s="37">
        <v>15.8637</v>
      </c>
      <c r="F3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7"/>
      <c r="H377"/>
      <c r="I377"/>
    </row>
    <row r="378" spans="1:9" x14ac:dyDescent="0.25">
      <c r="A378" s="29">
        <v>45972</v>
      </c>
      <c r="B378" s="47">
        <v>11</v>
      </c>
      <c r="C378" s="47">
        <v>2</v>
      </c>
      <c r="D378" s="47">
        <v>17</v>
      </c>
      <c r="E378" s="37">
        <v>38.815199999999997</v>
      </c>
      <c r="F3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8"/>
      <c r="H378"/>
      <c r="I378"/>
    </row>
    <row r="379" spans="1:9" x14ac:dyDescent="0.25">
      <c r="A379" s="29">
        <v>45972</v>
      </c>
      <c r="B379" s="47">
        <v>11</v>
      </c>
      <c r="C379" s="47">
        <v>2</v>
      </c>
      <c r="D379" s="47">
        <v>18</v>
      </c>
      <c r="E379" s="37">
        <v>40.344999999999999</v>
      </c>
      <c r="F3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9"/>
      <c r="H379"/>
      <c r="I379"/>
    </row>
    <row r="380" spans="1:9" x14ac:dyDescent="0.25">
      <c r="A380" s="29">
        <v>45972</v>
      </c>
      <c r="B380" s="47">
        <v>11</v>
      </c>
      <c r="C380" s="47">
        <v>2</v>
      </c>
      <c r="D380" s="47">
        <v>19</v>
      </c>
      <c r="E380" s="37">
        <v>38.441000000000003</v>
      </c>
      <c r="F3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0"/>
      <c r="H380"/>
      <c r="I380"/>
    </row>
    <row r="381" spans="1:9" x14ac:dyDescent="0.25">
      <c r="A381" s="29">
        <v>45972</v>
      </c>
      <c r="B381" s="47">
        <v>11</v>
      </c>
      <c r="C381" s="47">
        <v>2</v>
      </c>
      <c r="D381" s="47">
        <v>20</v>
      </c>
      <c r="E381" s="37">
        <v>39.639899999999997</v>
      </c>
      <c r="F3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1"/>
      <c r="H381"/>
      <c r="I381"/>
    </row>
    <row r="382" spans="1:9" x14ac:dyDescent="0.25">
      <c r="A382" s="29">
        <v>45972</v>
      </c>
      <c r="B382" s="47">
        <v>11</v>
      </c>
      <c r="C382" s="47">
        <v>2</v>
      </c>
      <c r="D382" s="47">
        <v>21</v>
      </c>
      <c r="E382" s="37">
        <v>39.224600000000002</v>
      </c>
      <c r="F3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2"/>
      <c r="H382"/>
      <c r="I382"/>
    </row>
    <row r="383" spans="1:9" x14ac:dyDescent="0.25">
      <c r="A383" s="29">
        <v>45972</v>
      </c>
      <c r="B383" s="47">
        <v>11</v>
      </c>
      <c r="C383" s="47">
        <v>2</v>
      </c>
      <c r="D383" s="47">
        <v>22</v>
      </c>
      <c r="E383" s="37">
        <v>33.078899999999997</v>
      </c>
      <c r="F3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3"/>
      <c r="H383"/>
      <c r="I383"/>
    </row>
    <row r="384" spans="1:9" x14ac:dyDescent="0.25">
      <c r="A384" s="29">
        <v>45972</v>
      </c>
      <c r="B384" s="47">
        <v>11</v>
      </c>
      <c r="C384" s="47">
        <v>2</v>
      </c>
      <c r="D384" s="47">
        <v>23</v>
      </c>
      <c r="E384" s="37">
        <v>38.444200000000002</v>
      </c>
      <c r="F3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4"/>
      <c r="H384"/>
      <c r="I384"/>
    </row>
    <row r="385" spans="1:9" x14ac:dyDescent="0.25">
      <c r="A385" s="29">
        <v>45972</v>
      </c>
      <c r="B385" s="47">
        <v>11</v>
      </c>
      <c r="C385" s="47">
        <v>2</v>
      </c>
      <c r="D385" s="47">
        <v>24</v>
      </c>
      <c r="E385" s="37">
        <v>34.842199999999998</v>
      </c>
      <c r="F3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5"/>
      <c r="H385"/>
      <c r="I385"/>
    </row>
    <row r="386" spans="1:9" x14ac:dyDescent="0.25">
      <c r="A386" s="29">
        <v>45973</v>
      </c>
      <c r="B386" s="47">
        <v>11</v>
      </c>
      <c r="C386" s="47">
        <v>3</v>
      </c>
      <c r="D386" s="47">
        <v>1</v>
      </c>
      <c r="E386" s="37">
        <v>35.340499999999999</v>
      </c>
      <c r="F3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6"/>
      <c r="H386"/>
      <c r="I386"/>
    </row>
    <row r="387" spans="1:9" x14ac:dyDescent="0.25">
      <c r="A387" s="29">
        <v>45973</v>
      </c>
      <c r="B387" s="47">
        <v>11</v>
      </c>
      <c r="C387" s="47">
        <v>3</v>
      </c>
      <c r="D387" s="47">
        <v>2</v>
      </c>
      <c r="E387" s="37">
        <v>36.2209</v>
      </c>
      <c r="F3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7"/>
      <c r="H387"/>
      <c r="I387"/>
    </row>
    <row r="388" spans="1:9" x14ac:dyDescent="0.25">
      <c r="A388" s="29">
        <v>45973</v>
      </c>
      <c r="B388" s="47">
        <v>11</v>
      </c>
      <c r="C388" s="47">
        <v>3</v>
      </c>
      <c r="D388" s="47">
        <v>3</v>
      </c>
      <c r="E388" s="37">
        <v>37.104199999999999</v>
      </c>
      <c r="F3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8"/>
      <c r="H388"/>
      <c r="I388"/>
    </row>
    <row r="389" spans="1:9" x14ac:dyDescent="0.25">
      <c r="A389" s="29">
        <v>45973</v>
      </c>
      <c r="B389" s="47">
        <v>11</v>
      </c>
      <c r="C389" s="47">
        <v>3</v>
      </c>
      <c r="D389" s="47">
        <v>4</v>
      </c>
      <c r="E389" s="37">
        <v>39.384999999999998</v>
      </c>
      <c r="F3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9"/>
      <c r="H389"/>
      <c r="I389"/>
    </row>
    <row r="390" spans="1:9" x14ac:dyDescent="0.25">
      <c r="A390" s="29">
        <v>45973</v>
      </c>
      <c r="B390" s="47">
        <v>11</v>
      </c>
      <c r="C390" s="47">
        <v>3</v>
      </c>
      <c r="D390" s="47">
        <v>5</v>
      </c>
      <c r="E390" s="37">
        <v>40.830300000000001</v>
      </c>
      <c r="F3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0"/>
      <c r="H390"/>
      <c r="I390"/>
    </row>
    <row r="391" spans="1:9" x14ac:dyDescent="0.25">
      <c r="A391" s="29">
        <v>45973</v>
      </c>
      <c r="B391" s="47">
        <v>11</v>
      </c>
      <c r="C391" s="47">
        <v>3</v>
      </c>
      <c r="D391" s="47">
        <v>6</v>
      </c>
      <c r="E391" s="37">
        <v>49.572200000000002</v>
      </c>
      <c r="F3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1"/>
      <c r="H391"/>
      <c r="I391"/>
    </row>
    <row r="392" spans="1:9" x14ac:dyDescent="0.25">
      <c r="A392" s="29">
        <v>45973</v>
      </c>
      <c r="B392" s="47">
        <v>11</v>
      </c>
      <c r="C392" s="47">
        <v>3</v>
      </c>
      <c r="D392" s="47">
        <v>7</v>
      </c>
      <c r="E392" s="37">
        <v>22.168399999999998</v>
      </c>
      <c r="F3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2"/>
      <c r="H392"/>
      <c r="I392"/>
    </row>
    <row r="393" spans="1:9" x14ac:dyDescent="0.25">
      <c r="A393" s="29">
        <v>45973</v>
      </c>
      <c r="B393" s="47">
        <v>11</v>
      </c>
      <c r="C393" s="47">
        <v>3</v>
      </c>
      <c r="D393" s="47">
        <v>8</v>
      </c>
      <c r="E393" s="37">
        <v>32.999600000000001</v>
      </c>
      <c r="F3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3"/>
      <c r="H393"/>
      <c r="I393"/>
    </row>
    <row r="394" spans="1:9" x14ac:dyDescent="0.25">
      <c r="A394" s="29">
        <v>45973</v>
      </c>
      <c r="B394" s="47">
        <v>11</v>
      </c>
      <c r="C394" s="47">
        <v>3</v>
      </c>
      <c r="D394" s="47">
        <v>9</v>
      </c>
      <c r="E394" s="37">
        <v>36.914200000000001</v>
      </c>
      <c r="F3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4"/>
      <c r="H394"/>
      <c r="I394"/>
    </row>
    <row r="395" spans="1:9" x14ac:dyDescent="0.25">
      <c r="A395" s="29">
        <v>45973</v>
      </c>
      <c r="B395" s="47">
        <v>11</v>
      </c>
      <c r="C395" s="47">
        <v>3</v>
      </c>
      <c r="D395" s="47">
        <v>10</v>
      </c>
      <c r="E395" s="37">
        <v>31.850300000000001</v>
      </c>
      <c r="F3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5"/>
      <c r="H395"/>
      <c r="I395"/>
    </row>
    <row r="396" spans="1:9" x14ac:dyDescent="0.25">
      <c r="A396" s="29">
        <v>45973</v>
      </c>
      <c r="B396" s="47">
        <v>11</v>
      </c>
      <c r="C396" s="47">
        <v>3</v>
      </c>
      <c r="D396" s="47">
        <v>11</v>
      </c>
      <c r="E396" s="37">
        <v>33.437899999999999</v>
      </c>
      <c r="F3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6"/>
      <c r="H396"/>
      <c r="I396"/>
    </row>
    <row r="397" spans="1:9" x14ac:dyDescent="0.25">
      <c r="A397" s="29">
        <v>45973</v>
      </c>
      <c r="B397" s="47">
        <v>11</v>
      </c>
      <c r="C397" s="47">
        <v>3</v>
      </c>
      <c r="D397" s="47">
        <v>12</v>
      </c>
      <c r="E397" s="37">
        <v>31.689299999999999</v>
      </c>
      <c r="F3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7"/>
      <c r="H397"/>
      <c r="I397"/>
    </row>
    <row r="398" spans="1:9" x14ac:dyDescent="0.25">
      <c r="A398" s="29">
        <v>45973</v>
      </c>
      <c r="B398" s="47">
        <v>11</v>
      </c>
      <c r="C398" s="47">
        <v>3</v>
      </c>
      <c r="D398" s="47">
        <v>13</v>
      </c>
      <c r="E398" s="37">
        <v>33.238700000000001</v>
      </c>
      <c r="F3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8"/>
      <c r="H398"/>
      <c r="I398"/>
    </row>
    <row r="399" spans="1:9" x14ac:dyDescent="0.25">
      <c r="A399" s="29">
        <v>45973</v>
      </c>
      <c r="B399" s="47">
        <v>11</v>
      </c>
      <c r="C399" s="47">
        <v>3</v>
      </c>
      <c r="D399" s="47">
        <v>14</v>
      </c>
      <c r="E399" s="37">
        <v>34.983199999999997</v>
      </c>
      <c r="F3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9"/>
      <c r="H399"/>
      <c r="I399"/>
    </row>
    <row r="400" spans="1:9" x14ac:dyDescent="0.25">
      <c r="A400" s="29">
        <v>45973</v>
      </c>
      <c r="B400" s="47">
        <v>11</v>
      </c>
      <c r="C400" s="47">
        <v>3</v>
      </c>
      <c r="D400" s="47">
        <v>15</v>
      </c>
      <c r="E400" s="37">
        <v>41.677199999999999</v>
      </c>
      <c r="F4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0"/>
      <c r="H400"/>
      <c r="I400"/>
    </row>
    <row r="401" spans="1:9" x14ac:dyDescent="0.25">
      <c r="A401" s="29">
        <v>45973</v>
      </c>
      <c r="B401" s="47">
        <v>11</v>
      </c>
      <c r="C401" s="47">
        <v>3</v>
      </c>
      <c r="D401" s="47">
        <v>16</v>
      </c>
      <c r="E401" s="37">
        <v>40.056699999999999</v>
      </c>
      <c r="F4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1"/>
      <c r="H401"/>
      <c r="I401"/>
    </row>
    <row r="402" spans="1:9" x14ac:dyDescent="0.25">
      <c r="A402" s="29">
        <v>45973</v>
      </c>
      <c r="B402" s="47">
        <v>11</v>
      </c>
      <c r="C402" s="47">
        <v>3</v>
      </c>
      <c r="D402" s="47">
        <v>17</v>
      </c>
      <c r="E402" s="37">
        <v>42.457700000000003</v>
      </c>
      <c r="F4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2"/>
      <c r="H402"/>
      <c r="I402"/>
    </row>
    <row r="403" spans="1:9" x14ac:dyDescent="0.25">
      <c r="A403" s="29">
        <v>45973</v>
      </c>
      <c r="B403" s="47">
        <v>11</v>
      </c>
      <c r="C403" s="47">
        <v>3</v>
      </c>
      <c r="D403" s="47">
        <v>18</v>
      </c>
      <c r="E403" s="37">
        <v>38.1526</v>
      </c>
      <c r="F4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3"/>
      <c r="H403"/>
      <c r="I403"/>
    </row>
    <row r="404" spans="1:9" x14ac:dyDescent="0.25">
      <c r="A404" s="29">
        <v>45973</v>
      </c>
      <c r="B404" s="47">
        <v>11</v>
      </c>
      <c r="C404" s="47">
        <v>3</v>
      </c>
      <c r="D404" s="47">
        <v>19</v>
      </c>
      <c r="E404" s="37">
        <v>37.263500000000001</v>
      </c>
      <c r="F4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4"/>
      <c r="H404"/>
      <c r="I404"/>
    </row>
    <row r="405" spans="1:9" x14ac:dyDescent="0.25">
      <c r="A405" s="29">
        <v>45973</v>
      </c>
      <c r="B405" s="47">
        <v>11</v>
      </c>
      <c r="C405" s="47">
        <v>3</v>
      </c>
      <c r="D405" s="47">
        <v>20</v>
      </c>
      <c r="E405" s="37">
        <v>37.8538</v>
      </c>
      <c r="F4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5"/>
      <c r="H405"/>
      <c r="I405"/>
    </row>
    <row r="406" spans="1:9" x14ac:dyDescent="0.25">
      <c r="A406" s="29">
        <v>45973</v>
      </c>
      <c r="B406" s="47">
        <v>11</v>
      </c>
      <c r="C406" s="47">
        <v>3</v>
      </c>
      <c r="D406" s="47">
        <v>21</v>
      </c>
      <c r="E406" s="37">
        <v>39.220999999999997</v>
      </c>
      <c r="F4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6"/>
      <c r="H406"/>
      <c r="I406"/>
    </row>
    <row r="407" spans="1:9" x14ac:dyDescent="0.25">
      <c r="A407" s="29">
        <v>45973</v>
      </c>
      <c r="B407" s="47">
        <v>11</v>
      </c>
      <c r="C407" s="47">
        <v>3</v>
      </c>
      <c r="D407" s="47">
        <v>22</v>
      </c>
      <c r="E407" s="37">
        <v>37.257399999999997</v>
      </c>
      <c r="F4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7"/>
      <c r="H407"/>
      <c r="I407"/>
    </row>
    <row r="408" spans="1:9" x14ac:dyDescent="0.25">
      <c r="A408" s="29">
        <v>45973</v>
      </c>
      <c r="B408" s="47">
        <v>11</v>
      </c>
      <c r="C408" s="47">
        <v>3</v>
      </c>
      <c r="D408" s="47">
        <v>23</v>
      </c>
      <c r="E408" s="37">
        <v>40.808300000000003</v>
      </c>
      <c r="F4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8"/>
      <c r="H408"/>
      <c r="I408"/>
    </row>
    <row r="409" spans="1:9" x14ac:dyDescent="0.25">
      <c r="A409" s="29">
        <v>45973</v>
      </c>
      <c r="B409" s="47">
        <v>11</v>
      </c>
      <c r="C409" s="47">
        <v>3</v>
      </c>
      <c r="D409" s="47">
        <v>24</v>
      </c>
      <c r="E409" s="37">
        <v>34.475299999999997</v>
      </c>
      <c r="F4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9"/>
      <c r="H409"/>
      <c r="I409"/>
    </row>
    <row r="410" spans="1:9" x14ac:dyDescent="0.25">
      <c r="A410" s="29">
        <v>45974</v>
      </c>
      <c r="B410" s="47">
        <v>11</v>
      </c>
      <c r="C410" s="47">
        <v>4</v>
      </c>
      <c r="D410" s="47">
        <v>1</v>
      </c>
      <c r="E410" s="37">
        <v>34.212400000000002</v>
      </c>
      <c r="F4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0"/>
      <c r="H410"/>
      <c r="I410"/>
    </row>
    <row r="411" spans="1:9" x14ac:dyDescent="0.25">
      <c r="A411" s="29">
        <v>45974</v>
      </c>
      <c r="B411" s="47">
        <v>11</v>
      </c>
      <c r="C411" s="47">
        <v>4</v>
      </c>
      <c r="D411" s="47">
        <v>2</v>
      </c>
      <c r="E411" s="37">
        <v>34.428199999999997</v>
      </c>
      <c r="F4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1"/>
      <c r="H411"/>
      <c r="I411"/>
    </row>
    <row r="412" spans="1:9" x14ac:dyDescent="0.25">
      <c r="A412" s="29">
        <v>45974</v>
      </c>
      <c r="B412" s="47">
        <v>11</v>
      </c>
      <c r="C412" s="47">
        <v>4</v>
      </c>
      <c r="D412" s="47">
        <v>3</v>
      </c>
      <c r="E412" s="37">
        <v>32.656999999999996</v>
      </c>
      <c r="F4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2"/>
      <c r="H412"/>
      <c r="I412"/>
    </row>
    <row r="413" spans="1:9" x14ac:dyDescent="0.25">
      <c r="A413" s="29">
        <v>45974</v>
      </c>
      <c r="B413" s="47">
        <v>11</v>
      </c>
      <c r="C413" s="47">
        <v>4</v>
      </c>
      <c r="D413" s="47">
        <v>4</v>
      </c>
      <c r="E413" s="37">
        <v>32.667999999999999</v>
      </c>
      <c r="F4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3"/>
      <c r="H413"/>
      <c r="I413"/>
    </row>
    <row r="414" spans="1:9" x14ac:dyDescent="0.25">
      <c r="A414" s="29">
        <v>45974</v>
      </c>
      <c r="B414" s="47">
        <v>11</v>
      </c>
      <c r="C414" s="47">
        <v>4</v>
      </c>
      <c r="D414" s="47">
        <v>5</v>
      </c>
      <c r="E414" s="37">
        <v>33.883200000000002</v>
      </c>
      <c r="F4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4"/>
      <c r="H414"/>
      <c r="I414"/>
    </row>
    <row r="415" spans="1:9" x14ac:dyDescent="0.25">
      <c r="A415" s="29">
        <v>45974</v>
      </c>
      <c r="B415" s="47">
        <v>11</v>
      </c>
      <c r="C415" s="47">
        <v>4</v>
      </c>
      <c r="D415" s="47">
        <v>6</v>
      </c>
      <c r="E415" s="37">
        <v>41.315300000000001</v>
      </c>
      <c r="F4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5"/>
      <c r="H415"/>
      <c r="I415"/>
    </row>
    <row r="416" spans="1:9" x14ac:dyDescent="0.25">
      <c r="A416" s="29">
        <v>45974</v>
      </c>
      <c r="B416" s="47">
        <v>11</v>
      </c>
      <c r="C416" s="47">
        <v>4</v>
      </c>
      <c r="D416" s="47">
        <v>7</v>
      </c>
      <c r="E416" s="37">
        <v>40.159799999999997</v>
      </c>
      <c r="F4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6"/>
      <c r="H416"/>
      <c r="I416"/>
    </row>
    <row r="417" spans="1:9" x14ac:dyDescent="0.25">
      <c r="A417" s="29">
        <v>45974</v>
      </c>
      <c r="B417" s="47">
        <v>11</v>
      </c>
      <c r="C417" s="47">
        <v>4</v>
      </c>
      <c r="D417" s="47">
        <v>8</v>
      </c>
      <c r="E417" s="37">
        <v>26.685199999999998</v>
      </c>
      <c r="F4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7"/>
      <c r="H417"/>
      <c r="I417"/>
    </row>
    <row r="418" spans="1:9" x14ac:dyDescent="0.25">
      <c r="A418" s="29">
        <v>45974</v>
      </c>
      <c r="B418" s="47">
        <v>11</v>
      </c>
      <c r="C418" s="47">
        <v>4</v>
      </c>
      <c r="D418" s="47">
        <v>9</v>
      </c>
      <c r="E418" s="37">
        <v>24.355599999999999</v>
      </c>
      <c r="F4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8"/>
      <c r="H418"/>
      <c r="I418"/>
    </row>
    <row r="419" spans="1:9" x14ac:dyDescent="0.25">
      <c r="A419" s="29">
        <v>45974</v>
      </c>
      <c r="B419" s="47">
        <v>11</v>
      </c>
      <c r="C419" s="47">
        <v>4</v>
      </c>
      <c r="D419" s="47">
        <v>10</v>
      </c>
      <c r="E419" s="37">
        <v>30.654599999999999</v>
      </c>
      <c r="F4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9"/>
      <c r="H419"/>
      <c r="I419"/>
    </row>
    <row r="420" spans="1:9" x14ac:dyDescent="0.25">
      <c r="A420" s="29">
        <v>45974</v>
      </c>
      <c r="B420" s="47">
        <v>11</v>
      </c>
      <c r="C420" s="47">
        <v>4</v>
      </c>
      <c r="D420" s="47">
        <v>11</v>
      </c>
      <c r="E420" s="37">
        <v>11.292199999999999</v>
      </c>
      <c r="F4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0"/>
      <c r="H420"/>
      <c r="I420"/>
    </row>
    <row r="421" spans="1:9" x14ac:dyDescent="0.25">
      <c r="A421" s="29">
        <v>45974</v>
      </c>
      <c r="B421" s="47">
        <v>11</v>
      </c>
      <c r="C421" s="47">
        <v>4</v>
      </c>
      <c r="D421" s="47">
        <v>12</v>
      </c>
      <c r="E421" s="37">
        <v>22.490600000000001</v>
      </c>
      <c r="F4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1"/>
      <c r="H421"/>
      <c r="I421"/>
    </row>
    <row r="422" spans="1:9" x14ac:dyDescent="0.25">
      <c r="A422" s="29">
        <v>45974</v>
      </c>
      <c r="B422" s="47">
        <v>11</v>
      </c>
      <c r="C422" s="47">
        <v>4</v>
      </c>
      <c r="D422" s="47">
        <v>13</v>
      </c>
      <c r="E422" s="37">
        <v>22.0443</v>
      </c>
      <c r="F4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2"/>
      <c r="H422"/>
      <c r="I422"/>
    </row>
    <row r="423" spans="1:9" x14ac:dyDescent="0.25">
      <c r="A423" s="29">
        <v>45974</v>
      </c>
      <c r="B423" s="47">
        <v>11</v>
      </c>
      <c r="C423" s="47">
        <v>4</v>
      </c>
      <c r="D423" s="47">
        <v>14</v>
      </c>
      <c r="E423" s="37">
        <v>23.9941</v>
      </c>
      <c r="F4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3"/>
      <c r="H423"/>
      <c r="I423"/>
    </row>
    <row r="424" spans="1:9" x14ac:dyDescent="0.25">
      <c r="A424" s="29">
        <v>45974</v>
      </c>
      <c r="B424" s="47">
        <v>11</v>
      </c>
      <c r="C424" s="47">
        <v>4</v>
      </c>
      <c r="D424" s="47">
        <v>15</v>
      </c>
      <c r="E424" s="37">
        <v>7.5994000000000002</v>
      </c>
      <c r="F4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4"/>
      <c r="H424"/>
      <c r="I424"/>
    </row>
    <row r="425" spans="1:9" x14ac:dyDescent="0.25">
      <c r="A425" s="29">
        <v>45974</v>
      </c>
      <c r="B425" s="47">
        <v>11</v>
      </c>
      <c r="C425" s="47">
        <v>4</v>
      </c>
      <c r="D425" s="47">
        <v>16</v>
      </c>
      <c r="E425" s="37">
        <v>30.050699999999999</v>
      </c>
      <c r="F4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5"/>
      <c r="H425"/>
      <c r="I425"/>
    </row>
    <row r="426" spans="1:9" x14ac:dyDescent="0.25">
      <c r="A426" s="29">
        <v>45974</v>
      </c>
      <c r="B426" s="47">
        <v>11</v>
      </c>
      <c r="C426" s="47">
        <v>4</v>
      </c>
      <c r="D426" s="47">
        <v>17</v>
      </c>
      <c r="E426" s="37">
        <v>40.751100000000001</v>
      </c>
      <c r="F4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6"/>
      <c r="H426"/>
      <c r="I426"/>
    </row>
    <row r="427" spans="1:9" x14ac:dyDescent="0.25">
      <c r="A427" s="29">
        <v>45974</v>
      </c>
      <c r="B427" s="47">
        <v>11</v>
      </c>
      <c r="C427" s="47">
        <v>4</v>
      </c>
      <c r="D427" s="47">
        <v>18</v>
      </c>
      <c r="E427" s="37">
        <v>35.445399999999999</v>
      </c>
      <c r="F4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7"/>
      <c r="H427"/>
      <c r="I427"/>
    </row>
    <row r="428" spans="1:9" x14ac:dyDescent="0.25">
      <c r="A428" s="29">
        <v>45974</v>
      </c>
      <c r="B428" s="47">
        <v>11</v>
      </c>
      <c r="C428" s="47">
        <v>4</v>
      </c>
      <c r="D428" s="47">
        <v>19</v>
      </c>
      <c r="E428" s="37">
        <v>35.876199999999997</v>
      </c>
      <c r="F4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8"/>
      <c r="H428"/>
      <c r="I428"/>
    </row>
    <row r="429" spans="1:9" x14ac:dyDescent="0.25">
      <c r="A429" s="29">
        <v>45974</v>
      </c>
      <c r="B429" s="47">
        <v>11</v>
      </c>
      <c r="C429" s="47">
        <v>4</v>
      </c>
      <c r="D429" s="47">
        <v>20</v>
      </c>
      <c r="E429" s="37">
        <v>32.709699999999998</v>
      </c>
      <c r="F4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9"/>
      <c r="H429"/>
      <c r="I429"/>
    </row>
    <row r="430" spans="1:9" x14ac:dyDescent="0.25">
      <c r="A430" s="29">
        <v>45974</v>
      </c>
      <c r="B430" s="47">
        <v>11</v>
      </c>
      <c r="C430" s="47">
        <v>4</v>
      </c>
      <c r="D430" s="47">
        <v>21</v>
      </c>
      <c r="E430" s="37">
        <v>30.4681</v>
      </c>
      <c r="F4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0"/>
      <c r="H430"/>
      <c r="I430"/>
    </row>
    <row r="431" spans="1:9" x14ac:dyDescent="0.25">
      <c r="A431" s="29">
        <v>45974</v>
      </c>
      <c r="B431" s="47">
        <v>11</v>
      </c>
      <c r="C431" s="47">
        <v>4</v>
      </c>
      <c r="D431" s="47">
        <v>22</v>
      </c>
      <c r="E431" s="37">
        <v>29.898</v>
      </c>
      <c r="F4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1"/>
      <c r="H431"/>
      <c r="I431"/>
    </row>
    <row r="432" spans="1:9" x14ac:dyDescent="0.25">
      <c r="A432" s="29">
        <v>45974</v>
      </c>
      <c r="B432" s="47">
        <v>11</v>
      </c>
      <c r="C432" s="47">
        <v>4</v>
      </c>
      <c r="D432" s="47">
        <v>23</v>
      </c>
      <c r="E432" s="37">
        <v>31.087800000000001</v>
      </c>
      <c r="F4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2"/>
      <c r="H432"/>
      <c r="I432"/>
    </row>
    <row r="433" spans="1:9" x14ac:dyDescent="0.25">
      <c r="A433" s="29">
        <v>45974</v>
      </c>
      <c r="B433" s="47">
        <v>11</v>
      </c>
      <c r="C433" s="47">
        <v>4</v>
      </c>
      <c r="D433" s="47">
        <v>24</v>
      </c>
      <c r="E433" s="37">
        <v>31.7014</v>
      </c>
      <c r="F4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3"/>
      <c r="H433"/>
      <c r="I433"/>
    </row>
    <row r="434" spans="1:9" x14ac:dyDescent="0.25">
      <c r="A434" s="29">
        <v>45975</v>
      </c>
      <c r="B434" s="47">
        <v>11</v>
      </c>
      <c r="C434" s="47">
        <v>5</v>
      </c>
      <c r="D434" s="47">
        <v>1</v>
      </c>
      <c r="E434" s="37">
        <v>35.005000000000003</v>
      </c>
      <c r="F4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4"/>
      <c r="H434"/>
      <c r="I434"/>
    </row>
    <row r="435" spans="1:9" x14ac:dyDescent="0.25">
      <c r="A435" s="29">
        <v>45975</v>
      </c>
      <c r="B435" s="47">
        <v>11</v>
      </c>
      <c r="C435" s="47">
        <v>5</v>
      </c>
      <c r="D435" s="47">
        <v>2</v>
      </c>
      <c r="E435" s="37">
        <v>31.125</v>
      </c>
      <c r="F4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5"/>
      <c r="H435"/>
      <c r="I435"/>
    </row>
    <row r="436" spans="1:9" x14ac:dyDescent="0.25">
      <c r="A436" s="29">
        <v>45975</v>
      </c>
      <c r="B436" s="47">
        <v>11</v>
      </c>
      <c r="C436" s="47">
        <v>5</v>
      </c>
      <c r="D436" s="47">
        <v>3</v>
      </c>
      <c r="E436" s="37">
        <v>32.705100000000002</v>
      </c>
      <c r="F4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6"/>
      <c r="H436"/>
      <c r="I436"/>
    </row>
    <row r="437" spans="1:9" x14ac:dyDescent="0.25">
      <c r="A437" s="29">
        <v>45975</v>
      </c>
      <c r="B437" s="47">
        <v>11</v>
      </c>
      <c r="C437" s="47">
        <v>5</v>
      </c>
      <c r="D437" s="47">
        <v>4</v>
      </c>
      <c r="E437" s="37">
        <v>35.029499999999999</v>
      </c>
      <c r="F4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7"/>
      <c r="H437"/>
      <c r="I437"/>
    </row>
    <row r="438" spans="1:9" x14ac:dyDescent="0.25">
      <c r="A438" s="29">
        <v>45975</v>
      </c>
      <c r="B438" s="47">
        <v>11</v>
      </c>
      <c r="C438" s="47">
        <v>5</v>
      </c>
      <c r="D438" s="47">
        <v>5</v>
      </c>
      <c r="E438" s="37">
        <v>37.926200000000001</v>
      </c>
      <c r="F4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8"/>
      <c r="H438"/>
      <c r="I438"/>
    </row>
    <row r="439" spans="1:9" x14ac:dyDescent="0.25">
      <c r="A439" s="29">
        <v>45975</v>
      </c>
      <c r="B439" s="47">
        <v>11</v>
      </c>
      <c r="C439" s="47">
        <v>5</v>
      </c>
      <c r="D439" s="47">
        <v>6</v>
      </c>
      <c r="E439" s="37">
        <v>43.157200000000003</v>
      </c>
      <c r="F4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9"/>
      <c r="H439"/>
      <c r="I439"/>
    </row>
    <row r="440" spans="1:9" x14ac:dyDescent="0.25">
      <c r="A440" s="29">
        <v>45975</v>
      </c>
      <c r="B440" s="47">
        <v>11</v>
      </c>
      <c r="C440" s="47">
        <v>5</v>
      </c>
      <c r="D440" s="47">
        <v>7</v>
      </c>
      <c r="E440" s="37">
        <v>40.115600000000001</v>
      </c>
      <c r="F4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0"/>
      <c r="H440"/>
      <c r="I440"/>
    </row>
    <row r="441" spans="1:9" x14ac:dyDescent="0.25">
      <c r="A441" s="29">
        <v>45975</v>
      </c>
      <c r="B441" s="47">
        <v>11</v>
      </c>
      <c r="C441" s="47">
        <v>5</v>
      </c>
      <c r="D441" s="47">
        <v>8</v>
      </c>
      <c r="E441" s="37">
        <v>42.4114</v>
      </c>
      <c r="F4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1"/>
      <c r="H441"/>
      <c r="I441"/>
    </row>
    <row r="442" spans="1:9" x14ac:dyDescent="0.25">
      <c r="A442" s="29">
        <v>45975</v>
      </c>
      <c r="B442" s="47">
        <v>11</v>
      </c>
      <c r="C442" s="47">
        <v>5</v>
      </c>
      <c r="D442" s="47">
        <v>9</v>
      </c>
      <c r="E442" s="37">
        <v>39.599499999999999</v>
      </c>
      <c r="F4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2"/>
      <c r="H442"/>
      <c r="I442"/>
    </row>
    <row r="443" spans="1:9" x14ac:dyDescent="0.25">
      <c r="A443" s="29">
        <v>45975</v>
      </c>
      <c r="B443" s="47">
        <v>11</v>
      </c>
      <c r="C443" s="47">
        <v>5</v>
      </c>
      <c r="D443" s="47">
        <v>10</v>
      </c>
      <c r="E443" s="37">
        <v>38.981200000000001</v>
      </c>
      <c r="F4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3"/>
      <c r="H443"/>
      <c r="I443"/>
    </row>
    <row r="444" spans="1:9" x14ac:dyDescent="0.25">
      <c r="A444" s="29">
        <v>45975</v>
      </c>
      <c r="B444" s="47">
        <v>11</v>
      </c>
      <c r="C444" s="47">
        <v>5</v>
      </c>
      <c r="D444" s="47">
        <v>11</v>
      </c>
      <c r="E444" s="37">
        <v>40.995399999999997</v>
      </c>
      <c r="F4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4"/>
      <c r="H444"/>
      <c r="I444"/>
    </row>
    <row r="445" spans="1:9" x14ac:dyDescent="0.25">
      <c r="A445" s="29">
        <v>45975</v>
      </c>
      <c r="B445" s="47">
        <v>11</v>
      </c>
      <c r="C445" s="47">
        <v>5</v>
      </c>
      <c r="D445" s="47">
        <v>12</v>
      </c>
      <c r="E445" s="37">
        <v>37.039200000000001</v>
      </c>
      <c r="F4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5"/>
      <c r="H445"/>
      <c r="I445"/>
    </row>
    <row r="446" spans="1:9" x14ac:dyDescent="0.25">
      <c r="A446" s="29">
        <v>45975</v>
      </c>
      <c r="B446" s="47">
        <v>11</v>
      </c>
      <c r="C446" s="47">
        <v>5</v>
      </c>
      <c r="D446" s="47">
        <v>13</v>
      </c>
      <c r="E446" s="37">
        <v>36.253399999999999</v>
      </c>
      <c r="F4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6"/>
      <c r="H446"/>
      <c r="I446"/>
    </row>
    <row r="447" spans="1:9" x14ac:dyDescent="0.25">
      <c r="A447" s="29">
        <v>45975</v>
      </c>
      <c r="B447" s="47">
        <v>11</v>
      </c>
      <c r="C447" s="47">
        <v>5</v>
      </c>
      <c r="D447" s="47">
        <v>14</v>
      </c>
      <c r="E447" s="37">
        <v>32.2532</v>
      </c>
      <c r="F4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7"/>
      <c r="H447"/>
      <c r="I447"/>
    </row>
    <row r="448" spans="1:9" x14ac:dyDescent="0.25">
      <c r="A448" s="29">
        <v>45975</v>
      </c>
      <c r="B448" s="47">
        <v>11</v>
      </c>
      <c r="C448" s="47">
        <v>5</v>
      </c>
      <c r="D448" s="47">
        <v>15</v>
      </c>
      <c r="E448" s="37">
        <v>46.386000000000003</v>
      </c>
      <c r="F4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8"/>
      <c r="H448"/>
      <c r="I448"/>
    </row>
    <row r="449" spans="1:9" x14ac:dyDescent="0.25">
      <c r="A449" s="29">
        <v>45975</v>
      </c>
      <c r="B449" s="47">
        <v>11</v>
      </c>
      <c r="C449" s="47">
        <v>5</v>
      </c>
      <c r="D449" s="47">
        <v>16</v>
      </c>
      <c r="E449" s="37">
        <v>36.874400000000001</v>
      </c>
      <c r="F4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9"/>
      <c r="H449"/>
      <c r="I449"/>
    </row>
    <row r="450" spans="1:9" x14ac:dyDescent="0.25">
      <c r="A450" s="29">
        <v>45975</v>
      </c>
      <c r="B450" s="47">
        <v>11</v>
      </c>
      <c r="C450" s="47">
        <v>5</v>
      </c>
      <c r="D450" s="47">
        <v>17</v>
      </c>
      <c r="E450" s="37">
        <v>37.511499999999998</v>
      </c>
      <c r="F4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0"/>
      <c r="H450"/>
      <c r="I450"/>
    </row>
    <row r="451" spans="1:9" x14ac:dyDescent="0.25">
      <c r="A451" s="29">
        <v>45975</v>
      </c>
      <c r="B451" s="47">
        <v>11</v>
      </c>
      <c r="C451" s="47">
        <v>5</v>
      </c>
      <c r="D451" s="47">
        <v>18</v>
      </c>
      <c r="E451" s="37">
        <v>32.629199999999997</v>
      </c>
      <c r="F4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1"/>
      <c r="H451"/>
      <c r="I451"/>
    </row>
    <row r="452" spans="1:9" x14ac:dyDescent="0.25">
      <c r="A452" s="29">
        <v>45975</v>
      </c>
      <c r="B452" s="47">
        <v>11</v>
      </c>
      <c r="C452" s="47">
        <v>5</v>
      </c>
      <c r="D452" s="47">
        <v>19</v>
      </c>
      <c r="E452" s="37">
        <v>30.5093</v>
      </c>
      <c r="F4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2"/>
      <c r="H452"/>
      <c r="I452"/>
    </row>
    <row r="453" spans="1:9" x14ac:dyDescent="0.25">
      <c r="A453" s="29">
        <v>45975</v>
      </c>
      <c r="B453" s="47">
        <v>11</v>
      </c>
      <c r="C453" s="47">
        <v>5</v>
      </c>
      <c r="D453" s="47">
        <v>20</v>
      </c>
      <c r="E453" s="37">
        <v>35.222700000000003</v>
      </c>
      <c r="F4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3"/>
      <c r="H453"/>
      <c r="I453"/>
    </row>
    <row r="454" spans="1:9" x14ac:dyDescent="0.25">
      <c r="A454" s="29">
        <v>45975</v>
      </c>
      <c r="B454" s="47">
        <v>11</v>
      </c>
      <c r="C454" s="47">
        <v>5</v>
      </c>
      <c r="D454" s="47">
        <v>21</v>
      </c>
      <c r="E454" s="37">
        <v>32.843800000000002</v>
      </c>
      <c r="F4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4"/>
      <c r="H454"/>
      <c r="I454"/>
    </row>
    <row r="455" spans="1:9" x14ac:dyDescent="0.25">
      <c r="A455" s="29">
        <v>45975</v>
      </c>
      <c r="B455" s="47">
        <v>11</v>
      </c>
      <c r="C455" s="47">
        <v>5</v>
      </c>
      <c r="D455" s="47">
        <v>22</v>
      </c>
      <c r="E455" s="37">
        <v>31.735800000000001</v>
      </c>
      <c r="F4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5"/>
      <c r="H455"/>
      <c r="I455"/>
    </row>
    <row r="456" spans="1:9" x14ac:dyDescent="0.25">
      <c r="A456" s="29">
        <v>45975</v>
      </c>
      <c r="B456" s="47">
        <v>11</v>
      </c>
      <c r="C456" s="47">
        <v>5</v>
      </c>
      <c r="D456" s="47">
        <v>23</v>
      </c>
      <c r="E456" s="37">
        <v>32.006799999999998</v>
      </c>
      <c r="F4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6"/>
      <c r="H456"/>
      <c r="I456"/>
    </row>
    <row r="457" spans="1:9" x14ac:dyDescent="0.25">
      <c r="A457" s="29">
        <v>45975</v>
      </c>
      <c r="B457" s="47">
        <v>11</v>
      </c>
      <c r="C457" s="47">
        <v>5</v>
      </c>
      <c r="D457" s="47">
        <v>24</v>
      </c>
      <c r="E457" s="37">
        <v>30.002800000000001</v>
      </c>
      <c r="F4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7"/>
      <c r="H457"/>
      <c r="I457"/>
    </row>
    <row r="458" spans="1:9" x14ac:dyDescent="0.25">
      <c r="A458" s="29">
        <v>45976</v>
      </c>
      <c r="B458" s="47">
        <v>11</v>
      </c>
      <c r="C458" s="47">
        <v>6</v>
      </c>
      <c r="D458" s="47">
        <v>1</v>
      </c>
      <c r="E458" s="37">
        <v>27.837399999999999</v>
      </c>
      <c r="F4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8"/>
      <c r="H458"/>
      <c r="I458"/>
    </row>
    <row r="459" spans="1:9" x14ac:dyDescent="0.25">
      <c r="A459" s="29">
        <v>45976</v>
      </c>
      <c r="B459" s="47">
        <v>11</v>
      </c>
      <c r="C459" s="47">
        <v>6</v>
      </c>
      <c r="D459" s="47">
        <v>2</v>
      </c>
      <c r="E459" s="37">
        <v>28.533999999999999</v>
      </c>
      <c r="F4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9"/>
      <c r="H459"/>
      <c r="I459"/>
    </row>
    <row r="460" spans="1:9" x14ac:dyDescent="0.25">
      <c r="A460" s="29">
        <v>45976</v>
      </c>
      <c r="B460" s="47">
        <v>11</v>
      </c>
      <c r="C460" s="47">
        <v>6</v>
      </c>
      <c r="D460" s="47">
        <v>3</v>
      </c>
      <c r="E460" s="37">
        <v>29.0305</v>
      </c>
      <c r="F4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0"/>
      <c r="H460"/>
      <c r="I460"/>
    </row>
    <row r="461" spans="1:9" x14ac:dyDescent="0.25">
      <c r="A461" s="29">
        <v>45976</v>
      </c>
      <c r="B461" s="47">
        <v>11</v>
      </c>
      <c r="C461" s="47">
        <v>6</v>
      </c>
      <c r="D461" s="47">
        <v>4</v>
      </c>
      <c r="E461" s="37">
        <v>30.453199999999999</v>
      </c>
      <c r="F4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1"/>
      <c r="H461"/>
      <c r="I461"/>
    </row>
    <row r="462" spans="1:9" x14ac:dyDescent="0.25">
      <c r="A462" s="29">
        <v>45976</v>
      </c>
      <c r="B462" s="47">
        <v>11</v>
      </c>
      <c r="C462" s="47">
        <v>6</v>
      </c>
      <c r="D462" s="47">
        <v>5</v>
      </c>
      <c r="E462" s="37">
        <v>30.8933</v>
      </c>
      <c r="F4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2"/>
      <c r="H462"/>
      <c r="I462"/>
    </row>
    <row r="463" spans="1:9" x14ac:dyDescent="0.25">
      <c r="A463" s="29">
        <v>45976</v>
      </c>
      <c r="B463" s="47">
        <v>11</v>
      </c>
      <c r="C463" s="47">
        <v>6</v>
      </c>
      <c r="D463" s="47">
        <v>6</v>
      </c>
      <c r="E463" s="37">
        <v>34.539299999999997</v>
      </c>
      <c r="F4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3"/>
      <c r="H463"/>
      <c r="I463"/>
    </row>
    <row r="464" spans="1:9" x14ac:dyDescent="0.25">
      <c r="A464" s="29">
        <v>45976</v>
      </c>
      <c r="B464" s="47">
        <v>11</v>
      </c>
      <c r="C464" s="47">
        <v>6</v>
      </c>
      <c r="D464" s="47">
        <v>7</v>
      </c>
      <c r="E464" s="37">
        <v>22.814599999999999</v>
      </c>
      <c r="F4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4"/>
      <c r="H464"/>
      <c r="I464"/>
    </row>
    <row r="465" spans="1:9" x14ac:dyDescent="0.25">
      <c r="A465" s="29">
        <v>45976</v>
      </c>
      <c r="B465" s="47">
        <v>11</v>
      </c>
      <c r="C465" s="47">
        <v>6</v>
      </c>
      <c r="D465" s="47">
        <v>8</v>
      </c>
      <c r="E465" s="37">
        <v>114.80719999999999</v>
      </c>
      <c r="F4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5"/>
      <c r="H465"/>
      <c r="I465"/>
    </row>
    <row r="466" spans="1:9" x14ac:dyDescent="0.25">
      <c r="A466" s="29">
        <v>45976</v>
      </c>
      <c r="B466" s="47">
        <v>11</v>
      </c>
      <c r="C466" s="47">
        <v>6</v>
      </c>
      <c r="D466" s="47">
        <v>9</v>
      </c>
      <c r="E466" s="37">
        <v>29.9573</v>
      </c>
      <c r="F4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6"/>
      <c r="H466"/>
      <c r="I466"/>
    </row>
    <row r="467" spans="1:9" x14ac:dyDescent="0.25">
      <c r="A467" s="29">
        <v>45976</v>
      </c>
      <c r="B467" s="47">
        <v>11</v>
      </c>
      <c r="C467" s="47">
        <v>6</v>
      </c>
      <c r="D467" s="47">
        <v>10</v>
      </c>
      <c r="E467" s="37">
        <v>28.0427</v>
      </c>
      <c r="F4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7"/>
      <c r="H467"/>
      <c r="I467"/>
    </row>
    <row r="468" spans="1:9" x14ac:dyDescent="0.25">
      <c r="A468" s="29">
        <v>45976</v>
      </c>
      <c r="B468" s="47">
        <v>11</v>
      </c>
      <c r="C468" s="47">
        <v>6</v>
      </c>
      <c r="D468" s="47">
        <v>11</v>
      </c>
      <c r="E468" s="37">
        <v>30.8948</v>
      </c>
      <c r="F4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8"/>
      <c r="H468"/>
      <c r="I468"/>
    </row>
    <row r="469" spans="1:9" x14ac:dyDescent="0.25">
      <c r="A469" s="29">
        <v>45976</v>
      </c>
      <c r="B469" s="47">
        <v>11</v>
      </c>
      <c r="C469" s="47">
        <v>6</v>
      </c>
      <c r="D469" s="47">
        <v>12</v>
      </c>
      <c r="E469" s="37">
        <v>36.479199999999999</v>
      </c>
      <c r="F4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9"/>
      <c r="H469"/>
      <c r="I469"/>
    </row>
    <row r="470" spans="1:9" x14ac:dyDescent="0.25">
      <c r="A470" s="29">
        <v>45976</v>
      </c>
      <c r="B470" s="47">
        <v>11</v>
      </c>
      <c r="C470" s="47">
        <v>6</v>
      </c>
      <c r="D470" s="47">
        <v>13</v>
      </c>
      <c r="E470" s="37">
        <v>35.7746</v>
      </c>
      <c r="F4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0"/>
      <c r="H470"/>
      <c r="I470"/>
    </row>
    <row r="471" spans="1:9" x14ac:dyDescent="0.25">
      <c r="A471" s="29">
        <v>45976</v>
      </c>
      <c r="B471" s="47">
        <v>11</v>
      </c>
      <c r="C471" s="47">
        <v>6</v>
      </c>
      <c r="D471" s="47">
        <v>14</v>
      </c>
      <c r="E471" s="37">
        <v>38.9818</v>
      </c>
      <c r="F4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1"/>
      <c r="H471"/>
      <c r="I471"/>
    </row>
    <row r="472" spans="1:9" x14ac:dyDescent="0.25">
      <c r="A472" s="29">
        <v>45976</v>
      </c>
      <c r="B472" s="47">
        <v>11</v>
      </c>
      <c r="C472" s="47">
        <v>6</v>
      </c>
      <c r="D472" s="47">
        <v>15</v>
      </c>
      <c r="E472" s="37">
        <v>37.51</v>
      </c>
      <c r="F4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2"/>
      <c r="H472"/>
      <c r="I472"/>
    </row>
    <row r="473" spans="1:9" x14ac:dyDescent="0.25">
      <c r="A473" s="29">
        <v>45976</v>
      </c>
      <c r="B473" s="47">
        <v>11</v>
      </c>
      <c r="C473" s="47">
        <v>6</v>
      </c>
      <c r="D473" s="47">
        <v>16</v>
      </c>
      <c r="E473" s="37">
        <v>86.973500000000001</v>
      </c>
      <c r="F4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3"/>
      <c r="H473"/>
      <c r="I473"/>
    </row>
    <row r="474" spans="1:9" x14ac:dyDescent="0.25">
      <c r="A474" s="29">
        <v>45976</v>
      </c>
      <c r="B474" s="47">
        <v>11</v>
      </c>
      <c r="C474" s="47">
        <v>6</v>
      </c>
      <c r="D474" s="47">
        <v>17</v>
      </c>
      <c r="E474" s="37">
        <v>36.922600000000003</v>
      </c>
      <c r="F4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4"/>
      <c r="H474"/>
      <c r="I474"/>
    </row>
    <row r="475" spans="1:9" x14ac:dyDescent="0.25">
      <c r="A475" s="29">
        <v>45976</v>
      </c>
      <c r="B475" s="47">
        <v>11</v>
      </c>
      <c r="C475" s="47">
        <v>6</v>
      </c>
      <c r="D475" s="47">
        <v>18</v>
      </c>
      <c r="E475" s="37">
        <v>39.39</v>
      </c>
      <c r="F4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5"/>
      <c r="H475"/>
      <c r="I475"/>
    </row>
    <row r="476" spans="1:9" x14ac:dyDescent="0.25">
      <c r="A476" s="29">
        <v>45976</v>
      </c>
      <c r="B476" s="47">
        <v>11</v>
      </c>
      <c r="C476" s="47">
        <v>6</v>
      </c>
      <c r="D476" s="47">
        <v>19</v>
      </c>
      <c r="E476" s="37">
        <v>40.698300000000003</v>
      </c>
      <c r="F4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6"/>
      <c r="H476"/>
      <c r="I476"/>
    </row>
    <row r="477" spans="1:9" x14ac:dyDescent="0.25">
      <c r="A477" s="29">
        <v>45976</v>
      </c>
      <c r="B477" s="47">
        <v>11</v>
      </c>
      <c r="C477" s="47">
        <v>6</v>
      </c>
      <c r="D477" s="47">
        <v>20</v>
      </c>
      <c r="E477" s="37">
        <v>39.174500000000002</v>
      </c>
      <c r="F4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7"/>
      <c r="H477"/>
      <c r="I477"/>
    </row>
    <row r="478" spans="1:9" x14ac:dyDescent="0.25">
      <c r="A478" s="29">
        <v>45976</v>
      </c>
      <c r="B478" s="47">
        <v>11</v>
      </c>
      <c r="C478" s="47">
        <v>6</v>
      </c>
      <c r="D478" s="47">
        <v>21</v>
      </c>
      <c r="E478" s="37">
        <v>42.762799999999999</v>
      </c>
      <c r="F4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8"/>
      <c r="H478"/>
      <c r="I478"/>
    </row>
    <row r="479" spans="1:9" x14ac:dyDescent="0.25">
      <c r="A479" s="29">
        <v>45976</v>
      </c>
      <c r="B479" s="47">
        <v>11</v>
      </c>
      <c r="C479" s="47">
        <v>6</v>
      </c>
      <c r="D479" s="47">
        <v>22</v>
      </c>
      <c r="E479" s="37">
        <v>44.492100000000001</v>
      </c>
      <c r="F4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9"/>
      <c r="H479"/>
      <c r="I479"/>
    </row>
    <row r="480" spans="1:9" x14ac:dyDescent="0.25">
      <c r="A480" s="29">
        <v>45976</v>
      </c>
      <c r="B480" s="47">
        <v>11</v>
      </c>
      <c r="C480" s="47">
        <v>6</v>
      </c>
      <c r="D480" s="47">
        <v>23</v>
      </c>
      <c r="E480" s="37">
        <v>48.605899999999998</v>
      </c>
      <c r="F4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0"/>
      <c r="H480"/>
      <c r="I480"/>
    </row>
    <row r="481" spans="1:9" x14ac:dyDescent="0.25">
      <c r="A481" s="29">
        <v>45976</v>
      </c>
      <c r="B481" s="47">
        <v>11</v>
      </c>
      <c r="C481" s="47">
        <v>6</v>
      </c>
      <c r="D481" s="47">
        <v>24</v>
      </c>
      <c r="E481" s="37">
        <v>42.334800000000001</v>
      </c>
      <c r="F4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1"/>
      <c r="H481"/>
      <c r="I481"/>
    </row>
    <row r="482" spans="1:9" x14ac:dyDescent="0.25">
      <c r="A482" s="29">
        <v>45977</v>
      </c>
      <c r="B482" s="47">
        <v>11</v>
      </c>
      <c r="C482" s="47">
        <v>7</v>
      </c>
      <c r="D482" s="47">
        <v>1</v>
      </c>
      <c r="E482" s="37">
        <v>34.845599999999997</v>
      </c>
      <c r="F4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2"/>
      <c r="H482"/>
      <c r="I482"/>
    </row>
    <row r="483" spans="1:9" x14ac:dyDescent="0.25">
      <c r="A483" s="29">
        <v>45977</v>
      </c>
      <c r="B483" s="47">
        <v>11</v>
      </c>
      <c r="C483" s="47">
        <v>7</v>
      </c>
      <c r="D483" s="47">
        <v>2</v>
      </c>
      <c r="E483" s="37">
        <v>35.541400000000003</v>
      </c>
      <c r="F4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3"/>
      <c r="H483"/>
      <c r="I483"/>
    </row>
    <row r="484" spans="1:9" x14ac:dyDescent="0.25">
      <c r="A484" s="29">
        <v>45977</v>
      </c>
      <c r="B484" s="47">
        <v>11</v>
      </c>
      <c r="C484" s="47">
        <v>7</v>
      </c>
      <c r="D484" s="47">
        <v>3</v>
      </c>
      <c r="E484" s="37">
        <v>37.382899999999999</v>
      </c>
      <c r="F4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4"/>
      <c r="H484"/>
      <c r="I484"/>
    </row>
    <row r="485" spans="1:9" x14ac:dyDescent="0.25">
      <c r="A485" s="29">
        <v>45977</v>
      </c>
      <c r="B485" s="47">
        <v>11</v>
      </c>
      <c r="C485" s="47">
        <v>7</v>
      </c>
      <c r="D485" s="47">
        <v>4</v>
      </c>
      <c r="E485" s="37">
        <v>39.167000000000002</v>
      </c>
      <c r="F4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5"/>
      <c r="H485"/>
      <c r="I485"/>
    </row>
    <row r="486" spans="1:9" x14ac:dyDescent="0.25">
      <c r="A486" s="29">
        <v>45977</v>
      </c>
      <c r="B486" s="47">
        <v>11</v>
      </c>
      <c r="C486" s="47">
        <v>7</v>
      </c>
      <c r="D486" s="47">
        <v>5</v>
      </c>
      <c r="E486" s="37">
        <v>41.442900000000002</v>
      </c>
      <c r="F4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6"/>
      <c r="H486"/>
      <c r="I486"/>
    </row>
    <row r="487" spans="1:9" x14ac:dyDescent="0.25">
      <c r="A487" s="29">
        <v>45977</v>
      </c>
      <c r="B487" s="47">
        <v>11</v>
      </c>
      <c r="C487" s="47">
        <v>7</v>
      </c>
      <c r="D487" s="47">
        <v>6</v>
      </c>
      <c r="E487" s="37">
        <v>42.522300000000001</v>
      </c>
      <c r="F4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7"/>
      <c r="H487"/>
      <c r="I487"/>
    </row>
    <row r="488" spans="1:9" x14ac:dyDescent="0.25">
      <c r="A488" s="29">
        <v>45977</v>
      </c>
      <c r="B488" s="47">
        <v>11</v>
      </c>
      <c r="C488" s="47">
        <v>7</v>
      </c>
      <c r="D488" s="47">
        <v>7</v>
      </c>
      <c r="E488" s="37">
        <v>31.049600000000002</v>
      </c>
      <c r="F4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8"/>
      <c r="H488"/>
      <c r="I488"/>
    </row>
    <row r="489" spans="1:9" x14ac:dyDescent="0.25">
      <c r="A489" s="29">
        <v>45977</v>
      </c>
      <c r="B489" s="47">
        <v>11</v>
      </c>
      <c r="C489" s="47">
        <v>7</v>
      </c>
      <c r="D489" s="47">
        <v>8</v>
      </c>
      <c r="E489" s="37">
        <v>40.720399999999998</v>
      </c>
      <c r="F4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9"/>
      <c r="H489"/>
      <c r="I489"/>
    </row>
    <row r="490" spans="1:9" x14ac:dyDescent="0.25">
      <c r="A490" s="29">
        <v>45977</v>
      </c>
      <c r="B490" s="47">
        <v>11</v>
      </c>
      <c r="C490" s="47">
        <v>7</v>
      </c>
      <c r="D490" s="47">
        <v>9</v>
      </c>
      <c r="E490" s="37">
        <v>89.208200000000005</v>
      </c>
      <c r="F4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0"/>
      <c r="H490"/>
      <c r="I490"/>
    </row>
    <row r="491" spans="1:9" x14ac:dyDescent="0.25">
      <c r="A491" s="29">
        <v>45977</v>
      </c>
      <c r="B491" s="47">
        <v>11</v>
      </c>
      <c r="C491" s="47">
        <v>7</v>
      </c>
      <c r="D491" s="47">
        <v>10</v>
      </c>
      <c r="E491" s="37">
        <v>36.068300000000001</v>
      </c>
      <c r="F4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1"/>
      <c r="H491"/>
      <c r="I491"/>
    </row>
    <row r="492" spans="1:9" x14ac:dyDescent="0.25">
      <c r="A492" s="29">
        <v>45977</v>
      </c>
      <c r="B492" s="47">
        <v>11</v>
      </c>
      <c r="C492" s="47">
        <v>7</v>
      </c>
      <c r="D492" s="47">
        <v>11</v>
      </c>
      <c r="E492" s="37">
        <v>36.662799999999997</v>
      </c>
      <c r="F4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2"/>
      <c r="H492"/>
      <c r="I492"/>
    </row>
    <row r="493" spans="1:9" x14ac:dyDescent="0.25">
      <c r="A493" s="29">
        <v>45977</v>
      </c>
      <c r="B493" s="47">
        <v>11</v>
      </c>
      <c r="C493" s="47">
        <v>7</v>
      </c>
      <c r="D493" s="47">
        <v>12</v>
      </c>
      <c r="E493" s="37">
        <v>36.743000000000002</v>
      </c>
      <c r="F4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3"/>
      <c r="H493"/>
      <c r="I493"/>
    </row>
    <row r="494" spans="1:9" x14ac:dyDescent="0.25">
      <c r="A494" s="29">
        <v>45977</v>
      </c>
      <c r="B494" s="47">
        <v>11</v>
      </c>
      <c r="C494" s="47">
        <v>7</v>
      </c>
      <c r="D494" s="47">
        <v>13</v>
      </c>
      <c r="E494" s="37">
        <v>218.9187</v>
      </c>
      <c r="F4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4"/>
      <c r="H494"/>
      <c r="I494"/>
    </row>
    <row r="495" spans="1:9" x14ac:dyDescent="0.25">
      <c r="A495" s="29">
        <v>45977</v>
      </c>
      <c r="B495" s="47">
        <v>11</v>
      </c>
      <c r="C495" s="47">
        <v>7</v>
      </c>
      <c r="D495" s="47">
        <v>14</v>
      </c>
      <c r="E495" s="37">
        <v>30.600100000000001</v>
      </c>
      <c r="F4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5"/>
      <c r="H495"/>
      <c r="I495"/>
    </row>
    <row r="496" spans="1:9" x14ac:dyDescent="0.25">
      <c r="A496" s="29">
        <v>45977</v>
      </c>
      <c r="B496" s="47">
        <v>11</v>
      </c>
      <c r="C496" s="47">
        <v>7</v>
      </c>
      <c r="D496" s="47">
        <v>15</v>
      </c>
      <c r="E496" s="37">
        <v>14.0852</v>
      </c>
      <c r="F4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6"/>
      <c r="H496"/>
      <c r="I496"/>
    </row>
    <row r="497" spans="1:9" x14ac:dyDescent="0.25">
      <c r="A497" s="29">
        <v>45977</v>
      </c>
      <c r="B497" s="47">
        <v>11</v>
      </c>
      <c r="C497" s="47">
        <v>7</v>
      </c>
      <c r="D497" s="47">
        <v>16</v>
      </c>
      <c r="E497" s="37">
        <v>37.976300000000002</v>
      </c>
      <c r="F4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7"/>
      <c r="H497"/>
      <c r="I497"/>
    </row>
    <row r="498" spans="1:9" x14ac:dyDescent="0.25">
      <c r="A498" s="29">
        <v>45977</v>
      </c>
      <c r="B498" s="47">
        <v>11</v>
      </c>
      <c r="C498" s="47">
        <v>7</v>
      </c>
      <c r="D498" s="47">
        <v>17</v>
      </c>
      <c r="E498" s="37">
        <v>45.906799999999997</v>
      </c>
      <c r="F4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8"/>
      <c r="H498"/>
      <c r="I498"/>
    </row>
    <row r="499" spans="1:9" x14ac:dyDescent="0.25">
      <c r="A499" s="29">
        <v>45977</v>
      </c>
      <c r="B499" s="47">
        <v>11</v>
      </c>
      <c r="C499" s="47">
        <v>7</v>
      </c>
      <c r="D499" s="47">
        <v>18</v>
      </c>
      <c r="E499" s="37">
        <v>46.271900000000002</v>
      </c>
      <c r="F4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9"/>
      <c r="H499"/>
      <c r="I499"/>
    </row>
    <row r="500" spans="1:9" x14ac:dyDescent="0.25">
      <c r="A500" s="29">
        <v>45977</v>
      </c>
      <c r="B500" s="47">
        <v>11</v>
      </c>
      <c r="C500" s="47">
        <v>7</v>
      </c>
      <c r="D500" s="47">
        <v>19</v>
      </c>
      <c r="E500" s="37">
        <v>48.451999999999998</v>
      </c>
      <c r="F5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0"/>
      <c r="H500"/>
      <c r="I500"/>
    </row>
    <row r="501" spans="1:9" x14ac:dyDescent="0.25">
      <c r="A501" s="29">
        <v>45977</v>
      </c>
      <c r="B501" s="47">
        <v>11</v>
      </c>
      <c r="C501" s="47">
        <v>7</v>
      </c>
      <c r="D501" s="47">
        <v>20</v>
      </c>
      <c r="E501" s="37">
        <v>46.682000000000002</v>
      </c>
      <c r="F5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1"/>
      <c r="H501"/>
      <c r="I501"/>
    </row>
    <row r="502" spans="1:9" x14ac:dyDescent="0.25">
      <c r="A502" s="29">
        <v>45977</v>
      </c>
      <c r="B502" s="47">
        <v>11</v>
      </c>
      <c r="C502" s="47">
        <v>7</v>
      </c>
      <c r="D502" s="47">
        <v>21</v>
      </c>
      <c r="E502" s="37">
        <v>41.423099999999998</v>
      </c>
      <c r="F5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2"/>
      <c r="H502"/>
      <c r="I502"/>
    </row>
    <row r="503" spans="1:9" x14ac:dyDescent="0.25">
      <c r="A503" s="29">
        <v>45977</v>
      </c>
      <c r="B503" s="47">
        <v>11</v>
      </c>
      <c r="C503" s="47">
        <v>7</v>
      </c>
      <c r="D503" s="47">
        <v>22</v>
      </c>
      <c r="E503" s="37">
        <v>37.549100000000003</v>
      </c>
      <c r="F5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3"/>
      <c r="H503"/>
      <c r="I503"/>
    </row>
    <row r="504" spans="1:9" x14ac:dyDescent="0.25">
      <c r="A504" s="29">
        <v>45977</v>
      </c>
      <c r="B504" s="47">
        <v>11</v>
      </c>
      <c r="C504" s="47">
        <v>7</v>
      </c>
      <c r="D504" s="47">
        <v>23</v>
      </c>
      <c r="E504" s="37">
        <v>32.410600000000002</v>
      </c>
      <c r="F5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4"/>
      <c r="H504"/>
      <c r="I504"/>
    </row>
    <row r="505" spans="1:9" x14ac:dyDescent="0.25">
      <c r="A505" s="29">
        <v>45977</v>
      </c>
      <c r="B505" s="47">
        <v>11</v>
      </c>
      <c r="C505" s="47">
        <v>7</v>
      </c>
      <c r="D505" s="47">
        <v>24</v>
      </c>
      <c r="E505" s="37">
        <v>28.760899999999999</v>
      </c>
      <c r="F5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5"/>
      <c r="H505"/>
      <c r="I505"/>
    </row>
    <row r="506" spans="1:9" x14ac:dyDescent="0.25">
      <c r="A506" s="29">
        <v>45978</v>
      </c>
      <c r="B506" s="47">
        <v>11</v>
      </c>
      <c r="C506" s="47">
        <v>1</v>
      </c>
      <c r="D506" s="47">
        <v>1</v>
      </c>
      <c r="E506" s="37">
        <v>33.048299999999998</v>
      </c>
      <c r="F5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6"/>
      <c r="H506"/>
      <c r="I506"/>
    </row>
    <row r="507" spans="1:9" x14ac:dyDescent="0.25">
      <c r="A507" s="29">
        <v>45978</v>
      </c>
      <c r="B507" s="47">
        <v>11</v>
      </c>
      <c r="C507" s="47">
        <v>1</v>
      </c>
      <c r="D507" s="47">
        <v>2</v>
      </c>
      <c r="E507" s="37">
        <v>31.037600000000001</v>
      </c>
      <c r="F5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7"/>
      <c r="H507"/>
      <c r="I507"/>
    </row>
    <row r="508" spans="1:9" x14ac:dyDescent="0.25">
      <c r="A508" s="29">
        <v>45978</v>
      </c>
      <c r="B508" s="47">
        <v>11</v>
      </c>
      <c r="C508" s="47">
        <v>1</v>
      </c>
      <c r="D508" s="47">
        <v>3</v>
      </c>
      <c r="E508" s="37">
        <v>31.513200000000001</v>
      </c>
      <c r="F5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8"/>
      <c r="H508"/>
      <c r="I508"/>
    </row>
    <row r="509" spans="1:9" x14ac:dyDescent="0.25">
      <c r="A509" s="29">
        <v>45978</v>
      </c>
      <c r="B509" s="47">
        <v>11</v>
      </c>
      <c r="C509" s="47">
        <v>1</v>
      </c>
      <c r="D509" s="47">
        <v>4</v>
      </c>
      <c r="E509" s="37">
        <v>31.433399999999999</v>
      </c>
      <c r="F5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9"/>
      <c r="H509"/>
      <c r="I509"/>
    </row>
    <row r="510" spans="1:9" x14ac:dyDescent="0.25">
      <c r="A510" s="29">
        <v>45978</v>
      </c>
      <c r="B510" s="47">
        <v>11</v>
      </c>
      <c r="C510" s="47">
        <v>1</v>
      </c>
      <c r="D510" s="47">
        <v>5</v>
      </c>
      <c r="E510" s="37">
        <v>33.291499999999999</v>
      </c>
      <c r="F5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0"/>
      <c r="H510"/>
      <c r="I510"/>
    </row>
    <row r="511" spans="1:9" x14ac:dyDescent="0.25">
      <c r="A511" s="29">
        <v>45978</v>
      </c>
      <c r="B511" s="47">
        <v>11</v>
      </c>
      <c r="C511" s="47">
        <v>1</v>
      </c>
      <c r="D511" s="47">
        <v>6</v>
      </c>
      <c r="E511" s="37">
        <v>37.930599999999998</v>
      </c>
      <c r="F5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1"/>
      <c r="H511"/>
      <c r="I511"/>
    </row>
    <row r="512" spans="1:9" x14ac:dyDescent="0.25">
      <c r="A512" s="29">
        <v>45978</v>
      </c>
      <c r="B512" s="47">
        <v>11</v>
      </c>
      <c r="C512" s="47">
        <v>1</v>
      </c>
      <c r="D512" s="47">
        <v>7</v>
      </c>
      <c r="E512" s="37">
        <v>39.7624</v>
      </c>
      <c r="F5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2"/>
      <c r="H512"/>
      <c r="I512"/>
    </row>
    <row r="513" spans="1:9" x14ac:dyDescent="0.25">
      <c r="A513" s="29">
        <v>45978</v>
      </c>
      <c r="B513" s="47">
        <v>11</v>
      </c>
      <c r="C513" s="47">
        <v>1</v>
      </c>
      <c r="D513" s="47">
        <v>8</v>
      </c>
      <c r="E513" s="37">
        <v>5.7690000000000001</v>
      </c>
      <c r="F5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3"/>
      <c r="H513"/>
      <c r="I513"/>
    </row>
    <row r="514" spans="1:9" x14ac:dyDescent="0.25">
      <c r="A514" s="29">
        <v>45978</v>
      </c>
      <c r="B514" s="47">
        <v>11</v>
      </c>
      <c r="C514" s="47">
        <v>1</v>
      </c>
      <c r="D514" s="47">
        <v>9</v>
      </c>
      <c r="E514" s="37">
        <v>82.221400000000003</v>
      </c>
      <c r="F5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4"/>
      <c r="H514"/>
      <c r="I514"/>
    </row>
    <row r="515" spans="1:9" x14ac:dyDescent="0.25">
      <c r="A515" s="29">
        <v>45978</v>
      </c>
      <c r="B515" s="47">
        <v>11</v>
      </c>
      <c r="C515" s="47">
        <v>1</v>
      </c>
      <c r="D515" s="47">
        <v>10</v>
      </c>
      <c r="E515" s="37">
        <v>-1.9015</v>
      </c>
      <c r="F5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5"/>
      <c r="H515"/>
      <c r="I515"/>
    </row>
    <row r="516" spans="1:9" x14ac:dyDescent="0.25">
      <c r="A516" s="29">
        <v>45978</v>
      </c>
      <c r="B516" s="47">
        <v>11</v>
      </c>
      <c r="C516" s="47">
        <v>1</v>
      </c>
      <c r="D516" s="47">
        <v>11</v>
      </c>
      <c r="E516" s="37">
        <v>-5.5814000000000004</v>
      </c>
      <c r="F5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6"/>
      <c r="H516"/>
      <c r="I516"/>
    </row>
    <row r="517" spans="1:9" x14ac:dyDescent="0.25">
      <c r="A517" s="29">
        <v>45978</v>
      </c>
      <c r="B517" s="47">
        <v>11</v>
      </c>
      <c r="C517" s="47">
        <v>1</v>
      </c>
      <c r="D517" s="47">
        <v>12</v>
      </c>
      <c r="E517" s="37">
        <v>4.8250999999999999</v>
      </c>
      <c r="F5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7"/>
      <c r="H517"/>
      <c r="I517"/>
    </row>
    <row r="518" spans="1:9" x14ac:dyDescent="0.25">
      <c r="A518" s="29">
        <v>45978</v>
      </c>
      <c r="B518" s="47">
        <v>11</v>
      </c>
      <c r="C518" s="47">
        <v>1</v>
      </c>
      <c r="D518" s="47">
        <v>13</v>
      </c>
      <c r="E518" s="37">
        <v>15.625299999999999</v>
      </c>
      <c r="F5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8"/>
      <c r="H518"/>
      <c r="I518"/>
    </row>
    <row r="519" spans="1:9" x14ac:dyDescent="0.25">
      <c r="A519" s="29">
        <v>45978</v>
      </c>
      <c r="B519" s="47">
        <v>11</v>
      </c>
      <c r="C519" s="47">
        <v>1</v>
      </c>
      <c r="D519" s="47">
        <v>14</v>
      </c>
      <c r="E519" s="37">
        <v>46.295000000000002</v>
      </c>
      <c r="F5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9"/>
      <c r="H519"/>
      <c r="I519"/>
    </row>
    <row r="520" spans="1:9" x14ac:dyDescent="0.25">
      <c r="A520" s="29">
        <v>45978</v>
      </c>
      <c r="B520" s="47">
        <v>11</v>
      </c>
      <c r="C520" s="47">
        <v>1</v>
      </c>
      <c r="D520" s="47">
        <v>15</v>
      </c>
      <c r="E520" s="37">
        <v>31.765999999999998</v>
      </c>
      <c r="F5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0"/>
      <c r="H520"/>
      <c r="I520"/>
    </row>
    <row r="521" spans="1:9" x14ac:dyDescent="0.25">
      <c r="A521" s="29">
        <v>45978</v>
      </c>
      <c r="B521" s="47">
        <v>11</v>
      </c>
      <c r="C521" s="47">
        <v>1</v>
      </c>
      <c r="D521" s="47">
        <v>16</v>
      </c>
      <c r="E521" s="37">
        <v>25.115300000000001</v>
      </c>
      <c r="F5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1"/>
      <c r="H521"/>
      <c r="I521"/>
    </row>
    <row r="522" spans="1:9" x14ac:dyDescent="0.25">
      <c r="A522" s="29">
        <v>45978</v>
      </c>
      <c r="B522" s="47">
        <v>11</v>
      </c>
      <c r="C522" s="47">
        <v>1</v>
      </c>
      <c r="D522" s="47">
        <v>17</v>
      </c>
      <c r="E522" s="37">
        <v>34.195300000000003</v>
      </c>
      <c r="F5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2"/>
      <c r="H522"/>
      <c r="I522"/>
    </row>
    <row r="523" spans="1:9" x14ac:dyDescent="0.25">
      <c r="A523" s="29">
        <v>45978</v>
      </c>
      <c r="B523" s="47">
        <v>11</v>
      </c>
      <c r="C523" s="47">
        <v>1</v>
      </c>
      <c r="D523" s="47">
        <v>18</v>
      </c>
      <c r="E523" s="37">
        <v>26.5153</v>
      </c>
      <c r="F5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3"/>
      <c r="H523"/>
      <c r="I523"/>
    </row>
    <row r="524" spans="1:9" x14ac:dyDescent="0.25">
      <c r="A524" s="29">
        <v>45978</v>
      </c>
      <c r="B524" s="47">
        <v>11</v>
      </c>
      <c r="C524" s="47">
        <v>1</v>
      </c>
      <c r="D524" s="47">
        <v>19</v>
      </c>
      <c r="E524" s="37">
        <v>28.7056</v>
      </c>
      <c r="F5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4"/>
      <c r="H524"/>
      <c r="I524"/>
    </row>
    <row r="525" spans="1:9" x14ac:dyDescent="0.25">
      <c r="A525" s="29">
        <v>45978</v>
      </c>
      <c r="B525" s="47">
        <v>11</v>
      </c>
      <c r="C525" s="47">
        <v>1</v>
      </c>
      <c r="D525" s="47">
        <v>20</v>
      </c>
      <c r="E525" s="37">
        <v>29.937100000000001</v>
      </c>
      <c r="F5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5"/>
      <c r="H525"/>
      <c r="I525"/>
    </row>
    <row r="526" spans="1:9" x14ac:dyDescent="0.25">
      <c r="A526" s="29">
        <v>45978</v>
      </c>
      <c r="B526" s="47">
        <v>11</v>
      </c>
      <c r="C526" s="47">
        <v>1</v>
      </c>
      <c r="D526" s="47">
        <v>21</v>
      </c>
      <c r="E526" s="37">
        <v>30.204999999999998</v>
      </c>
      <c r="F5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6"/>
      <c r="H526"/>
      <c r="I526"/>
    </row>
    <row r="527" spans="1:9" x14ac:dyDescent="0.25">
      <c r="A527" s="29">
        <v>45978</v>
      </c>
      <c r="B527" s="47">
        <v>11</v>
      </c>
      <c r="C527" s="47">
        <v>1</v>
      </c>
      <c r="D527" s="47">
        <v>22</v>
      </c>
      <c r="E527" s="37">
        <v>18.9696</v>
      </c>
      <c r="F5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7"/>
      <c r="H527"/>
      <c r="I527"/>
    </row>
    <row r="528" spans="1:9" x14ac:dyDescent="0.25">
      <c r="A528" s="29">
        <v>45978</v>
      </c>
      <c r="B528" s="47">
        <v>11</v>
      </c>
      <c r="C528" s="47">
        <v>1</v>
      </c>
      <c r="D528" s="47">
        <v>23</v>
      </c>
      <c r="E528" s="37">
        <v>13.4588</v>
      </c>
      <c r="F5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8"/>
      <c r="H528"/>
      <c r="I528"/>
    </row>
    <row r="529" spans="1:9" x14ac:dyDescent="0.25">
      <c r="A529" s="29">
        <v>45978</v>
      </c>
      <c r="B529" s="47">
        <v>11</v>
      </c>
      <c r="C529" s="47">
        <v>1</v>
      </c>
      <c r="D529" s="47">
        <v>24</v>
      </c>
      <c r="E529" s="37">
        <v>26.8856</v>
      </c>
      <c r="F5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9"/>
      <c r="H529"/>
      <c r="I529"/>
    </row>
    <row r="530" spans="1:9" x14ac:dyDescent="0.25">
      <c r="A530" s="29">
        <v>45979</v>
      </c>
      <c r="B530" s="47">
        <v>11</v>
      </c>
      <c r="C530" s="47">
        <v>2</v>
      </c>
      <c r="D530" s="47">
        <v>1</v>
      </c>
      <c r="E530" s="37">
        <v>31.8994</v>
      </c>
      <c r="F5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0"/>
      <c r="H530"/>
      <c r="I530"/>
    </row>
    <row r="531" spans="1:9" x14ac:dyDescent="0.25">
      <c r="A531" s="29">
        <v>45979</v>
      </c>
      <c r="B531" s="47">
        <v>11</v>
      </c>
      <c r="C531" s="47">
        <v>2</v>
      </c>
      <c r="D531" s="47">
        <v>2</v>
      </c>
      <c r="E531" s="37">
        <v>30.201599999999999</v>
      </c>
      <c r="F5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1"/>
      <c r="H531"/>
      <c r="I531"/>
    </row>
    <row r="532" spans="1:9" x14ac:dyDescent="0.25">
      <c r="A532" s="29">
        <v>45979</v>
      </c>
      <c r="B532" s="47">
        <v>11</v>
      </c>
      <c r="C532" s="47">
        <v>2</v>
      </c>
      <c r="D532" s="47">
        <v>3</v>
      </c>
      <c r="E532" s="37">
        <v>30.17</v>
      </c>
      <c r="F5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2"/>
      <c r="H532"/>
      <c r="I532"/>
    </row>
    <row r="533" spans="1:9" x14ac:dyDescent="0.25">
      <c r="A533" s="29">
        <v>45979</v>
      </c>
      <c r="B533" s="47">
        <v>11</v>
      </c>
      <c r="C533" s="47">
        <v>2</v>
      </c>
      <c r="D533" s="47">
        <v>4</v>
      </c>
      <c r="E533" s="37">
        <v>31.2837</v>
      </c>
      <c r="F5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3"/>
      <c r="H533"/>
      <c r="I533"/>
    </row>
    <row r="534" spans="1:9" x14ac:dyDescent="0.25">
      <c r="A534" s="29">
        <v>45979</v>
      </c>
      <c r="B534" s="47">
        <v>11</v>
      </c>
      <c r="C534" s="47">
        <v>2</v>
      </c>
      <c r="D534" s="47">
        <v>5</v>
      </c>
      <c r="E534" s="37">
        <v>33.275399999999998</v>
      </c>
      <c r="F5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4"/>
      <c r="H534"/>
      <c r="I534"/>
    </row>
    <row r="535" spans="1:9" x14ac:dyDescent="0.25">
      <c r="A535" s="29">
        <v>45979</v>
      </c>
      <c r="B535" s="47">
        <v>11</v>
      </c>
      <c r="C535" s="47">
        <v>2</v>
      </c>
      <c r="D535" s="47">
        <v>6</v>
      </c>
      <c r="E535" s="37">
        <v>36.8947</v>
      </c>
      <c r="F5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5"/>
      <c r="H535"/>
      <c r="I535"/>
    </row>
    <row r="536" spans="1:9" x14ac:dyDescent="0.25">
      <c r="A536" s="29">
        <v>45979</v>
      </c>
      <c r="B536" s="47">
        <v>11</v>
      </c>
      <c r="C536" s="47">
        <v>2</v>
      </c>
      <c r="D536" s="47">
        <v>7</v>
      </c>
      <c r="E536" s="37">
        <v>33.145000000000003</v>
      </c>
      <c r="F5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6"/>
      <c r="H536"/>
      <c r="I536"/>
    </row>
    <row r="537" spans="1:9" x14ac:dyDescent="0.25">
      <c r="A537" s="29">
        <v>45979</v>
      </c>
      <c r="B537" s="47">
        <v>11</v>
      </c>
      <c r="C537" s="47">
        <v>2</v>
      </c>
      <c r="D537" s="47">
        <v>8</v>
      </c>
      <c r="E537" s="37">
        <v>36.723199999999999</v>
      </c>
      <c r="F5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7"/>
      <c r="H537"/>
      <c r="I537"/>
    </row>
    <row r="538" spans="1:9" x14ac:dyDescent="0.25">
      <c r="A538" s="29">
        <v>45979</v>
      </c>
      <c r="B538" s="47">
        <v>11</v>
      </c>
      <c r="C538" s="47">
        <v>2</v>
      </c>
      <c r="D538" s="47">
        <v>9</v>
      </c>
      <c r="E538" s="37">
        <v>35.898600000000002</v>
      </c>
      <c r="F5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8"/>
      <c r="H538"/>
      <c r="I538"/>
    </row>
    <row r="539" spans="1:9" x14ac:dyDescent="0.25">
      <c r="A539" s="29">
        <v>45979</v>
      </c>
      <c r="B539" s="47">
        <v>11</v>
      </c>
      <c r="C539" s="47">
        <v>2</v>
      </c>
      <c r="D539" s="47">
        <v>10</v>
      </c>
      <c r="E539" s="37">
        <v>32.6205</v>
      </c>
      <c r="F5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9"/>
      <c r="H539"/>
      <c r="I539"/>
    </row>
    <row r="540" spans="1:9" x14ac:dyDescent="0.25">
      <c r="A540" s="29">
        <v>45979</v>
      </c>
      <c r="B540" s="47">
        <v>11</v>
      </c>
      <c r="C540" s="47">
        <v>2</v>
      </c>
      <c r="D540" s="47">
        <v>11</v>
      </c>
      <c r="E540" s="37">
        <v>32.5366</v>
      </c>
      <c r="F5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0"/>
      <c r="H540"/>
      <c r="I540"/>
    </row>
    <row r="541" spans="1:9" x14ac:dyDescent="0.25">
      <c r="A541" s="29">
        <v>45979</v>
      </c>
      <c r="B541" s="47">
        <v>11</v>
      </c>
      <c r="C541" s="47">
        <v>2</v>
      </c>
      <c r="D541" s="47">
        <v>12</v>
      </c>
      <c r="E541" s="37">
        <v>19.340800000000002</v>
      </c>
      <c r="F5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1"/>
      <c r="H541"/>
      <c r="I541"/>
    </row>
    <row r="542" spans="1:9" x14ac:dyDescent="0.25">
      <c r="A542" s="29">
        <v>45979</v>
      </c>
      <c r="B542" s="47">
        <v>11</v>
      </c>
      <c r="C542" s="47">
        <v>2</v>
      </c>
      <c r="D542" s="47">
        <v>13</v>
      </c>
      <c r="E542" s="37">
        <v>29.949400000000001</v>
      </c>
      <c r="F5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2"/>
      <c r="H542"/>
      <c r="I542"/>
    </row>
    <row r="543" spans="1:9" x14ac:dyDescent="0.25">
      <c r="A543" s="29">
        <v>45979</v>
      </c>
      <c r="B543" s="47">
        <v>11</v>
      </c>
      <c r="C543" s="47">
        <v>2</v>
      </c>
      <c r="D543" s="47">
        <v>14</v>
      </c>
      <c r="E543" s="37">
        <v>26.868400000000001</v>
      </c>
      <c r="F5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3"/>
      <c r="H543"/>
      <c r="I543"/>
    </row>
    <row r="544" spans="1:9" x14ac:dyDescent="0.25">
      <c r="A544" s="29">
        <v>45979</v>
      </c>
      <c r="B544" s="47">
        <v>11</v>
      </c>
      <c r="C544" s="47">
        <v>2</v>
      </c>
      <c r="D544" s="47">
        <v>15</v>
      </c>
      <c r="E544" s="37">
        <v>30.455500000000001</v>
      </c>
      <c r="F5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4"/>
      <c r="H544"/>
      <c r="I544"/>
    </row>
    <row r="545" spans="1:9" x14ac:dyDescent="0.25">
      <c r="A545" s="29">
        <v>45979</v>
      </c>
      <c r="B545" s="47">
        <v>11</v>
      </c>
      <c r="C545" s="47">
        <v>2</v>
      </c>
      <c r="D545" s="47">
        <v>16</v>
      </c>
      <c r="E545" s="37">
        <v>38.739600000000003</v>
      </c>
      <c r="F5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5"/>
      <c r="H545"/>
      <c r="I545"/>
    </row>
    <row r="546" spans="1:9" x14ac:dyDescent="0.25">
      <c r="A546" s="29">
        <v>45979</v>
      </c>
      <c r="B546" s="47">
        <v>11</v>
      </c>
      <c r="C546" s="47">
        <v>2</v>
      </c>
      <c r="D546" s="47">
        <v>17</v>
      </c>
      <c r="E546" s="37">
        <v>39.545900000000003</v>
      </c>
      <c r="F5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6"/>
      <c r="H546"/>
      <c r="I546"/>
    </row>
    <row r="547" spans="1:9" x14ac:dyDescent="0.25">
      <c r="A547" s="29">
        <v>45979</v>
      </c>
      <c r="B547" s="47">
        <v>11</v>
      </c>
      <c r="C547" s="47">
        <v>2</v>
      </c>
      <c r="D547" s="47">
        <v>18</v>
      </c>
      <c r="E547" s="37">
        <v>38.884999999999998</v>
      </c>
      <c r="F5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7"/>
      <c r="H547"/>
      <c r="I547"/>
    </row>
    <row r="548" spans="1:9" x14ac:dyDescent="0.25">
      <c r="A548" s="29">
        <v>45979</v>
      </c>
      <c r="B548" s="47">
        <v>11</v>
      </c>
      <c r="C548" s="47">
        <v>2</v>
      </c>
      <c r="D548" s="47">
        <v>19</v>
      </c>
      <c r="E548" s="37">
        <v>38.473199999999999</v>
      </c>
      <c r="F5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8"/>
      <c r="H548"/>
      <c r="I548"/>
    </row>
    <row r="549" spans="1:9" x14ac:dyDescent="0.25">
      <c r="A549" s="29">
        <v>45979</v>
      </c>
      <c r="B549" s="47">
        <v>11</v>
      </c>
      <c r="C549" s="47">
        <v>2</v>
      </c>
      <c r="D549" s="47">
        <v>20</v>
      </c>
      <c r="E549" s="37">
        <v>38.247999999999998</v>
      </c>
      <c r="F5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9"/>
      <c r="H549"/>
      <c r="I549"/>
    </row>
    <row r="550" spans="1:9" x14ac:dyDescent="0.25">
      <c r="A550" s="29">
        <v>45979</v>
      </c>
      <c r="B550" s="47">
        <v>11</v>
      </c>
      <c r="C550" s="47">
        <v>2</v>
      </c>
      <c r="D550" s="47">
        <v>21</v>
      </c>
      <c r="E550" s="37">
        <v>38.601100000000002</v>
      </c>
      <c r="F5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0"/>
      <c r="H550"/>
      <c r="I550"/>
    </row>
    <row r="551" spans="1:9" x14ac:dyDescent="0.25">
      <c r="A551" s="29">
        <v>45979</v>
      </c>
      <c r="B551" s="47">
        <v>11</v>
      </c>
      <c r="C551" s="47">
        <v>2</v>
      </c>
      <c r="D551" s="47">
        <v>22</v>
      </c>
      <c r="E551" s="37">
        <v>40.042000000000002</v>
      </c>
      <c r="F5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1"/>
      <c r="H551"/>
      <c r="I551"/>
    </row>
    <row r="552" spans="1:9" x14ac:dyDescent="0.25">
      <c r="A552" s="29">
        <v>45979</v>
      </c>
      <c r="B552" s="47">
        <v>11</v>
      </c>
      <c r="C552" s="47">
        <v>2</v>
      </c>
      <c r="D552" s="47">
        <v>23</v>
      </c>
      <c r="E552" s="37">
        <v>40.411200000000001</v>
      </c>
      <c r="F5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2"/>
      <c r="H552"/>
      <c r="I552"/>
    </row>
    <row r="553" spans="1:9" x14ac:dyDescent="0.25">
      <c r="A553" s="29">
        <v>45979</v>
      </c>
      <c r="B553" s="47">
        <v>11</v>
      </c>
      <c r="C553" s="47">
        <v>2</v>
      </c>
      <c r="D553" s="47">
        <v>24</v>
      </c>
      <c r="E553" s="37">
        <v>39.789200000000001</v>
      </c>
      <c r="F5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3"/>
      <c r="H553"/>
      <c r="I553"/>
    </row>
    <row r="554" spans="1:9" x14ac:dyDescent="0.25">
      <c r="A554" s="29">
        <v>45980</v>
      </c>
      <c r="B554" s="47">
        <v>11</v>
      </c>
      <c r="C554" s="47">
        <v>3</v>
      </c>
      <c r="D554" s="47">
        <v>1</v>
      </c>
      <c r="E554" s="37">
        <v>41.4495</v>
      </c>
      <c r="F5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4"/>
      <c r="H554"/>
      <c r="I554"/>
    </row>
    <row r="555" spans="1:9" x14ac:dyDescent="0.25">
      <c r="A555" s="29">
        <v>45980</v>
      </c>
      <c r="B555" s="47">
        <v>11</v>
      </c>
      <c r="C555" s="47">
        <v>3</v>
      </c>
      <c r="D555" s="47">
        <v>2</v>
      </c>
      <c r="E555" s="37">
        <v>39.979300000000002</v>
      </c>
      <c r="F5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5"/>
      <c r="H555"/>
      <c r="I555"/>
    </row>
    <row r="556" spans="1:9" x14ac:dyDescent="0.25">
      <c r="A556" s="29">
        <v>45980</v>
      </c>
      <c r="B556" s="47">
        <v>11</v>
      </c>
      <c r="C556" s="47">
        <v>3</v>
      </c>
      <c r="D556" s="47">
        <v>3</v>
      </c>
      <c r="E556" s="37">
        <v>39.727699999999999</v>
      </c>
      <c r="F5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6"/>
      <c r="H556"/>
      <c r="I556"/>
    </row>
    <row r="557" spans="1:9" x14ac:dyDescent="0.25">
      <c r="A557" s="29">
        <v>45980</v>
      </c>
      <c r="B557" s="47">
        <v>11</v>
      </c>
      <c r="C557" s="47">
        <v>3</v>
      </c>
      <c r="D557" s="47">
        <v>4</v>
      </c>
      <c r="E557" s="37">
        <v>39.451099999999997</v>
      </c>
      <c r="F5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7"/>
      <c r="H557"/>
      <c r="I557"/>
    </row>
    <row r="558" spans="1:9" x14ac:dyDescent="0.25">
      <c r="A558" s="29">
        <v>45980</v>
      </c>
      <c r="B558" s="47">
        <v>11</v>
      </c>
      <c r="C558" s="47">
        <v>3</v>
      </c>
      <c r="D558" s="47">
        <v>5</v>
      </c>
      <c r="E558" s="37">
        <v>40.377400000000002</v>
      </c>
      <c r="F5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8"/>
      <c r="H558"/>
      <c r="I558"/>
    </row>
    <row r="559" spans="1:9" x14ac:dyDescent="0.25">
      <c r="A559" s="29">
        <v>45980</v>
      </c>
      <c r="B559" s="47">
        <v>11</v>
      </c>
      <c r="C559" s="47">
        <v>3</v>
      </c>
      <c r="D559" s="47">
        <v>6</v>
      </c>
      <c r="E559" s="37">
        <v>43.829099999999997</v>
      </c>
      <c r="F5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9"/>
      <c r="H559"/>
      <c r="I559"/>
    </row>
    <row r="560" spans="1:9" x14ac:dyDescent="0.25">
      <c r="A560" s="29">
        <v>45980</v>
      </c>
      <c r="B560" s="47">
        <v>11</v>
      </c>
      <c r="C560" s="47">
        <v>3</v>
      </c>
      <c r="D560" s="47">
        <v>7</v>
      </c>
      <c r="E560" s="37">
        <v>45.391199999999998</v>
      </c>
      <c r="F5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0"/>
      <c r="H560"/>
      <c r="I560"/>
    </row>
    <row r="561" spans="1:9" x14ac:dyDescent="0.25">
      <c r="A561" s="29">
        <v>45980</v>
      </c>
      <c r="B561" s="47">
        <v>11</v>
      </c>
      <c r="C561" s="47">
        <v>3</v>
      </c>
      <c r="D561" s="47">
        <v>8</v>
      </c>
      <c r="E561" s="37">
        <v>61.789299999999997</v>
      </c>
      <c r="F5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1"/>
      <c r="H561"/>
      <c r="I561"/>
    </row>
    <row r="562" spans="1:9" x14ac:dyDescent="0.25">
      <c r="A562" s="29">
        <v>45980</v>
      </c>
      <c r="B562" s="47">
        <v>11</v>
      </c>
      <c r="C562" s="47">
        <v>3</v>
      </c>
      <c r="D562" s="47">
        <v>9</v>
      </c>
      <c r="E562" s="37">
        <v>42.882100000000001</v>
      </c>
      <c r="F5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2"/>
      <c r="H562"/>
      <c r="I562"/>
    </row>
    <row r="563" spans="1:9" x14ac:dyDescent="0.25">
      <c r="A563" s="29">
        <v>45980</v>
      </c>
      <c r="B563" s="47">
        <v>11</v>
      </c>
      <c r="C563" s="47">
        <v>3</v>
      </c>
      <c r="D563" s="47">
        <v>10</v>
      </c>
      <c r="E563" s="37">
        <v>39.344200000000001</v>
      </c>
      <c r="F5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3"/>
      <c r="H563"/>
      <c r="I563"/>
    </row>
    <row r="564" spans="1:9" x14ac:dyDescent="0.25">
      <c r="A564" s="29">
        <v>45980</v>
      </c>
      <c r="B564" s="47">
        <v>11</v>
      </c>
      <c r="C564" s="47">
        <v>3</v>
      </c>
      <c r="D564" s="47">
        <v>11</v>
      </c>
      <c r="E564" s="37">
        <v>37.805799999999998</v>
      </c>
      <c r="F5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4"/>
      <c r="H564"/>
      <c r="I564"/>
    </row>
    <row r="565" spans="1:9" x14ac:dyDescent="0.25">
      <c r="A565" s="29">
        <v>45980</v>
      </c>
      <c r="B565" s="47">
        <v>11</v>
      </c>
      <c r="C565" s="47">
        <v>3</v>
      </c>
      <c r="D565" s="47">
        <v>12</v>
      </c>
      <c r="E565" s="37">
        <v>36.886699999999998</v>
      </c>
      <c r="F5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5"/>
      <c r="H565"/>
      <c r="I565"/>
    </row>
    <row r="566" spans="1:9" x14ac:dyDescent="0.25">
      <c r="A566" s="29">
        <v>45980</v>
      </c>
      <c r="B566" s="47">
        <v>11</v>
      </c>
      <c r="C566" s="47">
        <v>3</v>
      </c>
      <c r="D566" s="47">
        <v>13</v>
      </c>
      <c r="E566" s="37">
        <v>40.156399999999998</v>
      </c>
      <c r="F5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6"/>
      <c r="H566"/>
      <c r="I566"/>
    </row>
    <row r="567" spans="1:9" x14ac:dyDescent="0.25">
      <c r="A567" s="29">
        <v>45980</v>
      </c>
      <c r="B567" s="47">
        <v>11</v>
      </c>
      <c r="C567" s="47">
        <v>3</v>
      </c>
      <c r="D567" s="47">
        <v>14</v>
      </c>
      <c r="E567" s="37">
        <v>25.892099999999999</v>
      </c>
      <c r="F5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7"/>
      <c r="H567"/>
      <c r="I567"/>
    </row>
    <row r="568" spans="1:9" x14ac:dyDescent="0.25">
      <c r="A568" s="29">
        <v>45980</v>
      </c>
      <c r="B568" s="47">
        <v>11</v>
      </c>
      <c r="C568" s="47">
        <v>3</v>
      </c>
      <c r="D568" s="47">
        <v>15</v>
      </c>
      <c r="E568" s="37">
        <v>28.220099999999999</v>
      </c>
      <c r="F5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8"/>
      <c r="H568"/>
      <c r="I568"/>
    </row>
    <row r="569" spans="1:9" x14ac:dyDescent="0.25">
      <c r="A569" s="29">
        <v>45980</v>
      </c>
      <c r="B569" s="47">
        <v>11</v>
      </c>
      <c r="C569" s="47">
        <v>3</v>
      </c>
      <c r="D569" s="47">
        <v>16</v>
      </c>
      <c r="E569" s="37">
        <v>39.797699999999999</v>
      </c>
      <c r="F5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9"/>
      <c r="H569"/>
      <c r="I569"/>
    </row>
    <row r="570" spans="1:9" x14ac:dyDescent="0.25">
      <c r="A570" s="29">
        <v>45980</v>
      </c>
      <c r="B570" s="47">
        <v>11</v>
      </c>
      <c r="C570" s="47">
        <v>3</v>
      </c>
      <c r="D570" s="47">
        <v>17</v>
      </c>
      <c r="E570" s="37">
        <v>43.119199999999999</v>
      </c>
      <c r="F5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0"/>
      <c r="H570"/>
      <c r="I570"/>
    </row>
    <row r="571" spans="1:9" x14ac:dyDescent="0.25">
      <c r="A571" s="29">
        <v>45980</v>
      </c>
      <c r="B571" s="47">
        <v>11</v>
      </c>
      <c r="C571" s="47">
        <v>3</v>
      </c>
      <c r="D571" s="47">
        <v>18</v>
      </c>
      <c r="E571" s="37">
        <v>43.962000000000003</v>
      </c>
      <c r="F5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1"/>
      <c r="H571"/>
      <c r="I571"/>
    </row>
    <row r="572" spans="1:9" x14ac:dyDescent="0.25">
      <c r="A572" s="29">
        <v>45980</v>
      </c>
      <c r="B572" s="47">
        <v>11</v>
      </c>
      <c r="C572" s="47">
        <v>3</v>
      </c>
      <c r="D572" s="47">
        <v>19</v>
      </c>
      <c r="E572" s="37">
        <v>47.241700000000002</v>
      </c>
      <c r="F5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2"/>
      <c r="H572"/>
      <c r="I572"/>
    </row>
    <row r="573" spans="1:9" x14ac:dyDescent="0.25">
      <c r="A573" s="29">
        <v>45980</v>
      </c>
      <c r="B573" s="47">
        <v>11</v>
      </c>
      <c r="C573" s="47">
        <v>3</v>
      </c>
      <c r="D573" s="47">
        <v>20</v>
      </c>
      <c r="E573" s="37">
        <v>53.071399999999997</v>
      </c>
      <c r="F5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3"/>
      <c r="H573"/>
      <c r="I573"/>
    </row>
    <row r="574" spans="1:9" x14ac:dyDescent="0.25">
      <c r="A574" s="29">
        <v>45980</v>
      </c>
      <c r="B574" s="47">
        <v>11</v>
      </c>
      <c r="C574" s="47">
        <v>3</v>
      </c>
      <c r="D574" s="47">
        <v>21</v>
      </c>
      <c r="E574" s="37">
        <v>47.599600000000002</v>
      </c>
      <c r="F5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4"/>
      <c r="H574"/>
      <c r="I574"/>
    </row>
    <row r="575" spans="1:9" x14ac:dyDescent="0.25">
      <c r="A575" s="29">
        <v>45980</v>
      </c>
      <c r="B575" s="47">
        <v>11</v>
      </c>
      <c r="C575" s="47">
        <v>3</v>
      </c>
      <c r="D575" s="47">
        <v>22</v>
      </c>
      <c r="E575" s="37">
        <v>43.931800000000003</v>
      </c>
      <c r="F5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5"/>
      <c r="H575"/>
      <c r="I575"/>
    </row>
    <row r="576" spans="1:9" x14ac:dyDescent="0.25">
      <c r="A576" s="29">
        <v>45980</v>
      </c>
      <c r="B576" s="47">
        <v>11</v>
      </c>
      <c r="C576" s="47">
        <v>3</v>
      </c>
      <c r="D576" s="47">
        <v>23</v>
      </c>
      <c r="E576" s="37">
        <v>48.997</v>
      </c>
      <c r="F5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6"/>
      <c r="H576"/>
      <c r="I576"/>
    </row>
    <row r="577" spans="1:9" x14ac:dyDescent="0.25">
      <c r="A577" s="29">
        <v>45980</v>
      </c>
      <c r="B577" s="47">
        <v>11</v>
      </c>
      <c r="C577" s="47">
        <v>3</v>
      </c>
      <c r="D577" s="47">
        <v>24</v>
      </c>
      <c r="E577" s="37">
        <v>47.3964</v>
      </c>
      <c r="F5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7"/>
      <c r="H577"/>
      <c r="I577"/>
    </row>
    <row r="578" spans="1:9" x14ac:dyDescent="0.25">
      <c r="A578" s="29">
        <v>45981</v>
      </c>
      <c r="B578" s="47">
        <v>11</v>
      </c>
      <c r="C578" s="47">
        <v>4</v>
      </c>
      <c r="D578" s="47">
        <v>1</v>
      </c>
      <c r="E578" s="37">
        <v>42.904400000000003</v>
      </c>
      <c r="F5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8"/>
      <c r="H578"/>
      <c r="I578"/>
    </row>
    <row r="579" spans="1:9" x14ac:dyDescent="0.25">
      <c r="A579" s="29">
        <v>45981</v>
      </c>
      <c r="B579" s="47">
        <v>11</v>
      </c>
      <c r="C579" s="47">
        <v>4</v>
      </c>
      <c r="D579" s="47">
        <v>2</v>
      </c>
      <c r="E579" s="37">
        <v>43.591700000000003</v>
      </c>
      <c r="F5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9"/>
      <c r="H579"/>
      <c r="I579"/>
    </row>
    <row r="580" spans="1:9" x14ac:dyDescent="0.25">
      <c r="A580" s="29">
        <v>45981</v>
      </c>
      <c r="B580" s="47">
        <v>11</v>
      </c>
      <c r="C580" s="47">
        <v>4</v>
      </c>
      <c r="D580" s="47">
        <v>3</v>
      </c>
      <c r="E580" s="37">
        <v>41.690600000000003</v>
      </c>
      <c r="F5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0"/>
      <c r="H580"/>
      <c r="I580"/>
    </row>
    <row r="581" spans="1:9" x14ac:dyDescent="0.25">
      <c r="A581" s="29">
        <v>45981</v>
      </c>
      <c r="B581" s="47">
        <v>11</v>
      </c>
      <c r="C581" s="47">
        <v>4</v>
      </c>
      <c r="D581" s="47">
        <v>4</v>
      </c>
      <c r="E581" s="37">
        <v>42.669499999999999</v>
      </c>
      <c r="F5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1"/>
      <c r="H581"/>
      <c r="I581"/>
    </row>
    <row r="582" spans="1:9" x14ac:dyDescent="0.25">
      <c r="A582" s="29">
        <v>45981</v>
      </c>
      <c r="B582" s="47">
        <v>11</v>
      </c>
      <c r="C582" s="47">
        <v>4</v>
      </c>
      <c r="D582" s="47">
        <v>5</v>
      </c>
      <c r="E582" s="37">
        <v>44.718699999999998</v>
      </c>
      <c r="F5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2"/>
      <c r="H582"/>
      <c r="I582"/>
    </row>
    <row r="583" spans="1:9" x14ac:dyDescent="0.25">
      <c r="A583" s="29">
        <v>45981</v>
      </c>
      <c r="B583" s="47">
        <v>11</v>
      </c>
      <c r="C583" s="47">
        <v>4</v>
      </c>
      <c r="D583" s="47">
        <v>6</v>
      </c>
      <c r="E583" s="37">
        <v>52.7425</v>
      </c>
      <c r="F5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3"/>
      <c r="H583"/>
      <c r="I583"/>
    </row>
    <row r="584" spans="1:9" x14ac:dyDescent="0.25">
      <c r="A584" s="29">
        <v>45981</v>
      </c>
      <c r="B584" s="47">
        <v>11</v>
      </c>
      <c r="C584" s="47">
        <v>4</v>
      </c>
      <c r="D584" s="47">
        <v>7</v>
      </c>
      <c r="E584" s="37">
        <v>61.654600000000002</v>
      </c>
      <c r="F5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4"/>
      <c r="H584"/>
      <c r="I584"/>
    </row>
    <row r="585" spans="1:9" x14ac:dyDescent="0.25">
      <c r="A585" s="29">
        <v>45981</v>
      </c>
      <c r="B585" s="47">
        <v>11</v>
      </c>
      <c r="C585" s="47">
        <v>4</v>
      </c>
      <c r="D585" s="47">
        <v>8</v>
      </c>
      <c r="E585" s="37">
        <v>46.624600000000001</v>
      </c>
      <c r="F5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5"/>
      <c r="H585"/>
      <c r="I585"/>
    </row>
    <row r="586" spans="1:9" x14ac:dyDescent="0.25">
      <c r="A586" s="29">
        <v>45981</v>
      </c>
      <c r="B586" s="47">
        <v>11</v>
      </c>
      <c r="C586" s="47">
        <v>4</v>
      </c>
      <c r="D586" s="47">
        <v>9</v>
      </c>
      <c r="E586" s="37">
        <v>42.0899</v>
      </c>
      <c r="F5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6"/>
      <c r="H586"/>
      <c r="I586"/>
    </row>
    <row r="587" spans="1:9" x14ac:dyDescent="0.25">
      <c r="A587" s="29">
        <v>45981</v>
      </c>
      <c r="B587" s="47">
        <v>11</v>
      </c>
      <c r="C587" s="47">
        <v>4</v>
      </c>
      <c r="D587" s="47">
        <v>10</v>
      </c>
      <c r="E587" s="37">
        <v>44.761899999999997</v>
      </c>
      <c r="F5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7"/>
      <c r="H587"/>
      <c r="I587"/>
    </row>
    <row r="588" spans="1:9" x14ac:dyDescent="0.25">
      <c r="A588" s="29">
        <v>45981</v>
      </c>
      <c r="B588" s="47">
        <v>11</v>
      </c>
      <c r="C588" s="47">
        <v>4</v>
      </c>
      <c r="D588" s="47">
        <v>11</v>
      </c>
      <c r="E588" s="37">
        <v>36.146099999999997</v>
      </c>
      <c r="F5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8"/>
      <c r="H588"/>
      <c r="I588"/>
    </row>
    <row r="589" spans="1:9" x14ac:dyDescent="0.25">
      <c r="A589" s="29">
        <v>45981</v>
      </c>
      <c r="B589" s="47">
        <v>11</v>
      </c>
      <c r="C589" s="47">
        <v>4</v>
      </c>
      <c r="D589" s="47">
        <v>12</v>
      </c>
      <c r="E589" s="37">
        <v>27.498999999999999</v>
      </c>
      <c r="F5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9"/>
      <c r="H589"/>
      <c r="I589"/>
    </row>
    <row r="590" spans="1:9" x14ac:dyDescent="0.25">
      <c r="A590" s="29">
        <v>45981</v>
      </c>
      <c r="B590" s="47">
        <v>11</v>
      </c>
      <c r="C590" s="47">
        <v>4</v>
      </c>
      <c r="D590" s="47">
        <v>13</v>
      </c>
      <c r="E590" s="37">
        <v>16.019100000000002</v>
      </c>
      <c r="F5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0"/>
      <c r="H590"/>
      <c r="I590"/>
    </row>
    <row r="591" spans="1:9" x14ac:dyDescent="0.25">
      <c r="A591" s="29">
        <v>45981</v>
      </c>
      <c r="B591" s="47">
        <v>11</v>
      </c>
      <c r="C591" s="47">
        <v>4</v>
      </c>
      <c r="D591" s="47">
        <v>14</v>
      </c>
      <c r="E591" s="37">
        <v>11.0154</v>
      </c>
      <c r="F5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1"/>
      <c r="H591"/>
      <c r="I591"/>
    </row>
    <row r="592" spans="1:9" x14ac:dyDescent="0.25">
      <c r="A592" s="29">
        <v>45981</v>
      </c>
      <c r="B592" s="47">
        <v>11</v>
      </c>
      <c r="C592" s="47">
        <v>4</v>
      </c>
      <c r="D592" s="47">
        <v>15</v>
      </c>
      <c r="E592" s="37">
        <v>9.0623000000000005</v>
      </c>
      <c r="F5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2"/>
      <c r="H592"/>
      <c r="I592"/>
    </row>
    <row r="593" spans="1:9" x14ac:dyDescent="0.25">
      <c r="A593" s="29">
        <v>45981</v>
      </c>
      <c r="B593" s="47">
        <v>11</v>
      </c>
      <c r="C593" s="47">
        <v>4</v>
      </c>
      <c r="D593" s="47">
        <v>16</v>
      </c>
      <c r="E593" s="37">
        <v>20.158100000000001</v>
      </c>
      <c r="F5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3"/>
      <c r="H593"/>
      <c r="I593"/>
    </row>
    <row r="594" spans="1:9" x14ac:dyDescent="0.25">
      <c r="A594" s="29">
        <v>45981</v>
      </c>
      <c r="B594" s="47">
        <v>11</v>
      </c>
      <c r="C594" s="47">
        <v>4</v>
      </c>
      <c r="D594" s="47">
        <v>17</v>
      </c>
      <c r="E594" s="37">
        <v>47.708599999999997</v>
      </c>
      <c r="F5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4"/>
      <c r="H594"/>
      <c r="I594"/>
    </row>
    <row r="595" spans="1:9" x14ac:dyDescent="0.25">
      <c r="A595" s="29">
        <v>45981</v>
      </c>
      <c r="B595" s="47">
        <v>11</v>
      </c>
      <c r="C595" s="47">
        <v>4</v>
      </c>
      <c r="D595" s="47">
        <v>18</v>
      </c>
      <c r="E595" s="37">
        <v>45.872199999999999</v>
      </c>
      <c r="F5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5"/>
      <c r="H595"/>
      <c r="I595"/>
    </row>
    <row r="596" spans="1:9" x14ac:dyDescent="0.25">
      <c r="A596" s="29">
        <v>45981</v>
      </c>
      <c r="B596" s="47">
        <v>11</v>
      </c>
      <c r="C596" s="47">
        <v>4</v>
      </c>
      <c r="D596" s="47">
        <v>19</v>
      </c>
      <c r="E596" s="37">
        <v>46.495899999999999</v>
      </c>
      <c r="F5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6"/>
      <c r="H596"/>
      <c r="I596"/>
    </row>
    <row r="597" spans="1:9" x14ac:dyDescent="0.25">
      <c r="A597" s="29">
        <v>45981</v>
      </c>
      <c r="B597" s="47">
        <v>11</v>
      </c>
      <c r="C597" s="47">
        <v>4</v>
      </c>
      <c r="D597" s="47">
        <v>20</v>
      </c>
      <c r="E597" s="37">
        <v>42.600999999999999</v>
      </c>
      <c r="F5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7"/>
      <c r="H597"/>
      <c r="I597"/>
    </row>
    <row r="598" spans="1:9" x14ac:dyDescent="0.25">
      <c r="A598" s="29">
        <v>45981</v>
      </c>
      <c r="B598" s="47">
        <v>11</v>
      </c>
      <c r="C598" s="47">
        <v>4</v>
      </c>
      <c r="D598" s="47">
        <v>21</v>
      </c>
      <c r="E598" s="37">
        <v>44.253</v>
      </c>
      <c r="F5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8"/>
      <c r="H598"/>
      <c r="I598"/>
    </row>
    <row r="599" spans="1:9" x14ac:dyDescent="0.25">
      <c r="A599" s="29">
        <v>45981</v>
      </c>
      <c r="B599" s="47">
        <v>11</v>
      </c>
      <c r="C599" s="47">
        <v>4</v>
      </c>
      <c r="D599" s="47">
        <v>22</v>
      </c>
      <c r="E599" s="37">
        <v>40.565600000000003</v>
      </c>
      <c r="F5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9"/>
      <c r="H599"/>
      <c r="I599"/>
    </row>
    <row r="600" spans="1:9" x14ac:dyDescent="0.25">
      <c r="A600" s="29">
        <v>45981</v>
      </c>
      <c r="B600" s="47">
        <v>11</v>
      </c>
      <c r="C600" s="47">
        <v>4</v>
      </c>
      <c r="D600" s="47">
        <v>23</v>
      </c>
      <c r="E600" s="37">
        <v>44.457999999999998</v>
      </c>
      <c r="F6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0"/>
      <c r="H600"/>
      <c r="I600"/>
    </row>
    <row r="601" spans="1:9" x14ac:dyDescent="0.25">
      <c r="A601" s="29">
        <v>45981</v>
      </c>
      <c r="B601" s="47">
        <v>11</v>
      </c>
      <c r="C601" s="47">
        <v>4</v>
      </c>
      <c r="D601" s="47">
        <v>24</v>
      </c>
      <c r="E601" s="37">
        <v>41.59</v>
      </c>
      <c r="F6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1"/>
      <c r="H601"/>
      <c r="I601"/>
    </row>
    <row r="602" spans="1:9" x14ac:dyDescent="0.25">
      <c r="A602" s="29">
        <v>45982</v>
      </c>
      <c r="B602" s="47">
        <v>11</v>
      </c>
      <c r="C602" s="47">
        <v>5</v>
      </c>
      <c r="D602" s="47">
        <v>1</v>
      </c>
      <c r="E602" s="37">
        <v>41.151499999999999</v>
      </c>
      <c r="F6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2"/>
      <c r="H602"/>
      <c r="I602"/>
    </row>
    <row r="603" spans="1:9" x14ac:dyDescent="0.25">
      <c r="A603" s="29">
        <v>45982</v>
      </c>
      <c r="B603" s="47">
        <v>11</v>
      </c>
      <c r="C603" s="47">
        <v>5</v>
      </c>
      <c r="D603" s="47">
        <v>2</v>
      </c>
      <c r="E603" s="37">
        <v>40.4816</v>
      </c>
      <c r="F6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3"/>
      <c r="H603"/>
      <c r="I603"/>
    </row>
    <row r="604" spans="1:9" x14ac:dyDescent="0.25">
      <c r="A604" s="29">
        <v>45982</v>
      </c>
      <c r="B604" s="47">
        <v>11</v>
      </c>
      <c r="C604" s="47">
        <v>5</v>
      </c>
      <c r="D604" s="47">
        <v>3</v>
      </c>
      <c r="E604" s="37">
        <v>42.363999999999997</v>
      </c>
      <c r="F6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4"/>
      <c r="H604"/>
      <c r="I604"/>
    </row>
    <row r="605" spans="1:9" x14ac:dyDescent="0.25">
      <c r="A605" s="29">
        <v>45982</v>
      </c>
      <c r="B605" s="47">
        <v>11</v>
      </c>
      <c r="C605" s="47">
        <v>5</v>
      </c>
      <c r="D605" s="47">
        <v>4</v>
      </c>
      <c r="E605" s="37">
        <v>41.897100000000002</v>
      </c>
      <c r="F6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5"/>
      <c r="H605"/>
      <c r="I605"/>
    </row>
    <row r="606" spans="1:9" x14ac:dyDescent="0.25">
      <c r="A606" s="29">
        <v>45982</v>
      </c>
      <c r="B606" s="47">
        <v>11</v>
      </c>
      <c r="C606" s="47">
        <v>5</v>
      </c>
      <c r="D606" s="47">
        <v>5</v>
      </c>
      <c r="E606" s="37">
        <v>42.044600000000003</v>
      </c>
      <c r="F6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6"/>
      <c r="H606"/>
      <c r="I606"/>
    </row>
    <row r="607" spans="1:9" x14ac:dyDescent="0.25">
      <c r="A607" s="29">
        <v>45982</v>
      </c>
      <c r="B607" s="47">
        <v>11</v>
      </c>
      <c r="C607" s="47">
        <v>5</v>
      </c>
      <c r="D607" s="47">
        <v>6</v>
      </c>
      <c r="E607" s="37">
        <v>45.268799999999999</v>
      </c>
      <c r="F6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7"/>
      <c r="H607"/>
      <c r="I607"/>
    </row>
    <row r="608" spans="1:9" x14ac:dyDescent="0.25">
      <c r="A608" s="29">
        <v>45982</v>
      </c>
      <c r="B608" s="47">
        <v>11</v>
      </c>
      <c r="C608" s="47">
        <v>5</v>
      </c>
      <c r="D608" s="47">
        <v>7</v>
      </c>
      <c r="E608" s="37">
        <v>51.269199999999998</v>
      </c>
      <c r="F6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8"/>
      <c r="H608"/>
      <c r="I608"/>
    </row>
    <row r="609" spans="1:9" x14ac:dyDescent="0.25">
      <c r="A609" s="29">
        <v>45982</v>
      </c>
      <c r="B609" s="47">
        <v>11</v>
      </c>
      <c r="C609" s="47">
        <v>5</v>
      </c>
      <c r="D609" s="47">
        <v>8</v>
      </c>
      <c r="E609" s="37">
        <v>35.184699999999999</v>
      </c>
      <c r="F6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9"/>
      <c r="H609"/>
      <c r="I609"/>
    </row>
    <row r="610" spans="1:9" x14ac:dyDescent="0.25">
      <c r="A610" s="29">
        <v>45982</v>
      </c>
      <c r="B610" s="47">
        <v>11</v>
      </c>
      <c r="C610" s="47">
        <v>5</v>
      </c>
      <c r="D610" s="47">
        <v>9</v>
      </c>
      <c r="E610" s="37">
        <v>51.951799999999999</v>
      </c>
      <c r="F6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0"/>
      <c r="H610"/>
      <c r="I610"/>
    </row>
    <row r="611" spans="1:9" x14ac:dyDescent="0.25">
      <c r="A611" s="29">
        <v>45982</v>
      </c>
      <c r="B611" s="47">
        <v>11</v>
      </c>
      <c r="C611" s="47">
        <v>5</v>
      </c>
      <c r="D611" s="47">
        <v>10</v>
      </c>
      <c r="E611" s="37">
        <v>43.984499999999997</v>
      </c>
      <c r="F6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1"/>
      <c r="H611"/>
      <c r="I611"/>
    </row>
    <row r="612" spans="1:9" x14ac:dyDescent="0.25">
      <c r="A612" s="29">
        <v>45982</v>
      </c>
      <c r="B612" s="47">
        <v>11</v>
      </c>
      <c r="C612" s="47">
        <v>5</v>
      </c>
      <c r="D612" s="47">
        <v>11</v>
      </c>
      <c r="E612" s="37">
        <v>41.258499999999998</v>
      </c>
      <c r="F6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2"/>
      <c r="H612"/>
      <c r="I612"/>
    </row>
    <row r="613" spans="1:9" x14ac:dyDescent="0.25">
      <c r="A613" s="29">
        <v>45982</v>
      </c>
      <c r="B613" s="47">
        <v>11</v>
      </c>
      <c r="C613" s="47">
        <v>5</v>
      </c>
      <c r="D613" s="47">
        <v>12</v>
      </c>
      <c r="E613" s="37">
        <v>40.361699999999999</v>
      </c>
      <c r="F6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3"/>
      <c r="H613"/>
      <c r="I613"/>
    </row>
    <row r="614" spans="1:9" x14ac:dyDescent="0.25">
      <c r="A614" s="29">
        <v>45982</v>
      </c>
      <c r="B614" s="47">
        <v>11</v>
      </c>
      <c r="C614" s="47">
        <v>5</v>
      </c>
      <c r="D614" s="47">
        <v>13</v>
      </c>
      <c r="E614" s="37">
        <v>43.440199999999997</v>
      </c>
      <c r="F6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4"/>
      <c r="H614"/>
      <c r="I614"/>
    </row>
    <row r="615" spans="1:9" x14ac:dyDescent="0.25">
      <c r="A615" s="29">
        <v>45982</v>
      </c>
      <c r="B615" s="47">
        <v>11</v>
      </c>
      <c r="C615" s="47">
        <v>5</v>
      </c>
      <c r="D615" s="47">
        <v>14</v>
      </c>
      <c r="E615" s="37">
        <v>39.6922</v>
      </c>
      <c r="F6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5"/>
      <c r="H615"/>
      <c r="I615"/>
    </row>
    <row r="616" spans="1:9" x14ac:dyDescent="0.25">
      <c r="A616" s="29">
        <v>45982</v>
      </c>
      <c r="B616" s="47">
        <v>11</v>
      </c>
      <c r="C616" s="47">
        <v>5</v>
      </c>
      <c r="D616" s="47">
        <v>15</v>
      </c>
      <c r="E616" s="37">
        <v>17.72</v>
      </c>
      <c r="F6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6"/>
      <c r="H616"/>
      <c r="I616"/>
    </row>
    <row r="617" spans="1:9" x14ac:dyDescent="0.25">
      <c r="A617" s="29">
        <v>45982</v>
      </c>
      <c r="B617" s="47">
        <v>11</v>
      </c>
      <c r="C617" s="47">
        <v>5</v>
      </c>
      <c r="D617" s="47">
        <v>16</v>
      </c>
      <c r="E617" s="37">
        <v>29.1785</v>
      </c>
      <c r="F6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7"/>
      <c r="H617"/>
      <c r="I617"/>
    </row>
    <row r="618" spans="1:9" x14ac:dyDescent="0.25">
      <c r="A618" s="29">
        <v>45982</v>
      </c>
      <c r="B618" s="47">
        <v>11</v>
      </c>
      <c r="C618" s="47">
        <v>5</v>
      </c>
      <c r="D618" s="47">
        <v>17</v>
      </c>
      <c r="E618" s="37">
        <v>39.422800000000002</v>
      </c>
      <c r="F6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8"/>
      <c r="H618"/>
      <c r="I618"/>
    </row>
    <row r="619" spans="1:9" x14ac:dyDescent="0.25">
      <c r="A619" s="29">
        <v>45982</v>
      </c>
      <c r="B619" s="47">
        <v>11</v>
      </c>
      <c r="C619" s="47">
        <v>5</v>
      </c>
      <c r="D619" s="47">
        <v>18</v>
      </c>
      <c r="E619" s="37">
        <v>38.918900000000001</v>
      </c>
      <c r="F6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9"/>
      <c r="H619"/>
      <c r="I619"/>
    </row>
    <row r="620" spans="1:9" x14ac:dyDescent="0.25">
      <c r="A620" s="29">
        <v>45982</v>
      </c>
      <c r="B620" s="47">
        <v>11</v>
      </c>
      <c r="C620" s="47">
        <v>5</v>
      </c>
      <c r="D620" s="47">
        <v>19</v>
      </c>
      <c r="E620" s="37">
        <v>38.365699999999997</v>
      </c>
      <c r="F6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0"/>
      <c r="H620"/>
      <c r="I620"/>
    </row>
    <row r="621" spans="1:9" x14ac:dyDescent="0.25">
      <c r="A621" s="29">
        <v>45982</v>
      </c>
      <c r="B621" s="47">
        <v>11</v>
      </c>
      <c r="C621" s="47">
        <v>5</v>
      </c>
      <c r="D621" s="47">
        <v>20</v>
      </c>
      <c r="E621" s="37">
        <v>37.746000000000002</v>
      </c>
      <c r="F6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1"/>
      <c r="H621"/>
      <c r="I621"/>
    </row>
    <row r="622" spans="1:9" x14ac:dyDescent="0.25">
      <c r="A622" s="29">
        <v>45982</v>
      </c>
      <c r="B622" s="47">
        <v>11</v>
      </c>
      <c r="C622" s="47">
        <v>5</v>
      </c>
      <c r="D622" s="47">
        <v>21</v>
      </c>
      <c r="E622" s="37">
        <v>38.756700000000002</v>
      </c>
      <c r="F6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2"/>
      <c r="H622"/>
      <c r="I622"/>
    </row>
    <row r="623" spans="1:9" x14ac:dyDescent="0.25">
      <c r="A623" s="29">
        <v>45982</v>
      </c>
      <c r="B623" s="47">
        <v>11</v>
      </c>
      <c r="C623" s="47">
        <v>5</v>
      </c>
      <c r="D623" s="47">
        <v>22</v>
      </c>
      <c r="E623" s="37">
        <v>37.604999999999997</v>
      </c>
      <c r="F6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3"/>
      <c r="H623"/>
      <c r="I623"/>
    </row>
    <row r="624" spans="1:9" x14ac:dyDescent="0.25">
      <c r="A624" s="29">
        <v>45982</v>
      </c>
      <c r="B624" s="47">
        <v>11</v>
      </c>
      <c r="C624" s="47">
        <v>5</v>
      </c>
      <c r="D624" s="47">
        <v>23</v>
      </c>
      <c r="E624" s="37">
        <v>37.703800000000001</v>
      </c>
      <c r="F6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4"/>
      <c r="H624"/>
      <c r="I624"/>
    </row>
    <row r="625" spans="1:9" x14ac:dyDescent="0.25">
      <c r="A625" s="29">
        <v>45982</v>
      </c>
      <c r="B625" s="47">
        <v>11</v>
      </c>
      <c r="C625" s="47">
        <v>5</v>
      </c>
      <c r="D625" s="47">
        <v>24</v>
      </c>
      <c r="E625" s="37">
        <v>34.700299999999999</v>
      </c>
      <c r="F6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5"/>
      <c r="H625"/>
      <c r="I625"/>
    </row>
    <row r="626" spans="1:9" x14ac:dyDescent="0.25">
      <c r="A626" s="29">
        <v>45983</v>
      </c>
      <c r="B626" s="47">
        <v>11</v>
      </c>
      <c r="C626" s="47">
        <v>6</v>
      </c>
      <c r="D626" s="47">
        <v>1</v>
      </c>
      <c r="E626" s="37">
        <v>36.463999999999999</v>
      </c>
      <c r="F6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6"/>
      <c r="H626"/>
      <c r="I626"/>
    </row>
    <row r="627" spans="1:9" x14ac:dyDescent="0.25">
      <c r="A627" s="29">
        <v>45983</v>
      </c>
      <c r="B627" s="47">
        <v>11</v>
      </c>
      <c r="C627" s="47">
        <v>6</v>
      </c>
      <c r="D627" s="47">
        <v>2</v>
      </c>
      <c r="E627" s="37">
        <v>36.287199999999999</v>
      </c>
      <c r="F6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7"/>
      <c r="H627"/>
      <c r="I627"/>
    </row>
    <row r="628" spans="1:9" x14ac:dyDescent="0.25">
      <c r="A628" s="29">
        <v>45983</v>
      </c>
      <c r="B628" s="47">
        <v>11</v>
      </c>
      <c r="C628" s="47">
        <v>6</v>
      </c>
      <c r="D628" s="47">
        <v>3</v>
      </c>
      <c r="E628" s="37">
        <v>37.455800000000004</v>
      </c>
      <c r="F6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8"/>
      <c r="H628"/>
      <c r="I628"/>
    </row>
    <row r="629" spans="1:9" x14ac:dyDescent="0.25">
      <c r="A629" s="29">
        <v>45983</v>
      </c>
      <c r="B629" s="47">
        <v>11</v>
      </c>
      <c r="C629" s="47">
        <v>6</v>
      </c>
      <c r="D629" s="47">
        <v>4</v>
      </c>
      <c r="E629" s="37">
        <v>37.818899999999999</v>
      </c>
      <c r="F6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9"/>
      <c r="H629"/>
      <c r="I629"/>
    </row>
    <row r="630" spans="1:9" x14ac:dyDescent="0.25">
      <c r="A630" s="29">
        <v>45983</v>
      </c>
      <c r="B630" s="47">
        <v>11</v>
      </c>
      <c r="C630" s="47">
        <v>6</v>
      </c>
      <c r="D630" s="47">
        <v>5</v>
      </c>
      <c r="E630" s="37">
        <v>40.231900000000003</v>
      </c>
      <c r="F6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0"/>
      <c r="H630"/>
      <c r="I630"/>
    </row>
    <row r="631" spans="1:9" x14ac:dyDescent="0.25">
      <c r="A631" s="29">
        <v>45983</v>
      </c>
      <c r="B631" s="47">
        <v>11</v>
      </c>
      <c r="C631" s="47">
        <v>6</v>
      </c>
      <c r="D631" s="47">
        <v>6</v>
      </c>
      <c r="E631" s="37">
        <v>43.0381</v>
      </c>
      <c r="F6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1"/>
      <c r="H631"/>
      <c r="I631"/>
    </row>
    <row r="632" spans="1:9" x14ac:dyDescent="0.25">
      <c r="A632" s="29">
        <v>45983</v>
      </c>
      <c r="B632" s="47">
        <v>11</v>
      </c>
      <c r="C632" s="47">
        <v>6</v>
      </c>
      <c r="D632" s="47">
        <v>7</v>
      </c>
      <c r="E632" s="37">
        <v>41.013300000000001</v>
      </c>
      <c r="F6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2"/>
      <c r="H632"/>
      <c r="I632"/>
    </row>
    <row r="633" spans="1:9" x14ac:dyDescent="0.25">
      <c r="A633" s="29">
        <v>45983</v>
      </c>
      <c r="B633" s="47">
        <v>11</v>
      </c>
      <c r="C633" s="47">
        <v>6</v>
      </c>
      <c r="D633" s="47">
        <v>8</v>
      </c>
      <c r="E633" s="37">
        <v>44.105800000000002</v>
      </c>
      <c r="F6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3"/>
      <c r="H633"/>
      <c r="I633"/>
    </row>
    <row r="634" spans="1:9" x14ac:dyDescent="0.25">
      <c r="A634" s="29">
        <v>45983</v>
      </c>
      <c r="B634" s="47">
        <v>11</v>
      </c>
      <c r="C634" s="47">
        <v>6</v>
      </c>
      <c r="D634" s="47">
        <v>9</v>
      </c>
      <c r="E634" s="37">
        <v>40.655900000000003</v>
      </c>
      <c r="F6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4"/>
      <c r="H634"/>
      <c r="I634"/>
    </row>
    <row r="635" spans="1:9" x14ac:dyDescent="0.25">
      <c r="A635" s="29">
        <v>45983</v>
      </c>
      <c r="B635" s="47">
        <v>11</v>
      </c>
      <c r="C635" s="47">
        <v>6</v>
      </c>
      <c r="D635" s="47">
        <v>10</v>
      </c>
      <c r="E635" s="37">
        <v>37.876600000000003</v>
      </c>
      <c r="F6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5"/>
      <c r="H635"/>
      <c r="I635"/>
    </row>
    <row r="636" spans="1:9" x14ac:dyDescent="0.25">
      <c r="A636" s="29">
        <v>45983</v>
      </c>
      <c r="B636" s="47">
        <v>11</v>
      </c>
      <c r="C636" s="47">
        <v>6</v>
      </c>
      <c r="D636" s="47">
        <v>11</v>
      </c>
      <c r="E636" s="37">
        <v>19.503299999999999</v>
      </c>
      <c r="F6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6"/>
      <c r="H636"/>
      <c r="I636"/>
    </row>
    <row r="637" spans="1:9" x14ac:dyDescent="0.25">
      <c r="A637" s="29">
        <v>45983</v>
      </c>
      <c r="B637" s="47">
        <v>11</v>
      </c>
      <c r="C637" s="47">
        <v>6</v>
      </c>
      <c r="D637" s="47">
        <v>12</v>
      </c>
      <c r="E637" s="37">
        <v>39.886600000000001</v>
      </c>
      <c r="F6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7"/>
      <c r="H637"/>
      <c r="I637"/>
    </row>
    <row r="638" spans="1:9" x14ac:dyDescent="0.25">
      <c r="A638" s="29">
        <v>45983</v>
      </c>
      <c r="B638" s="47">
        <v>11</v>
      </c>
      <c r="C638" s="47">
        <v>6</v>
      </c>
      <c r="D638" s="47">
        <v>13</v>
      </c>
      <c r="E638" s="37">
        <v>38.404200000000003</v>
      </c>
      <c r="F6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8"/>
      <c r="H638"/>
      <c r="I638"/>
    </row>
    <row r="639" spans="1:9" x14ac:dyDescent="0.25">
      <c r="A639" s="29">
        <v>45983</v>
      </c>
      <c r="B639" s="47">
        <v>11</v>
      </c>
      <c r="C639" s="47">
        <v>6</v>
      </c>
      <c r="D639" s="47">
        <v>14</v>
      </c>
      <c r="E639" s="37">
        <v>36.906799999999997</v>
      </c>
      <c r="F6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9"/>
      <c r="H639"/>
      <c r="I639"/>
    </row>
    <row r="640" spans="1:9" x14ac:dyDescent="0.25">
      <c r="A640" s="29">
        <v>45983</v>
      </c>
      <c r="B640" s="47">
        <v>11</v>
      </c>
      <c r="C640" s="47">
        <v>6</v>
      </c>
      <c r="D640" s="47">
        <v>15</v>
      </c>
      <c r="E640" s="37">
        <v>78.700800000000001</v>
      </c>
      <c r="F6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0"/>
      <c r="H640"/>
      <c r="I640"/>
    </row>
    <row r="641" spans="1:9" x14ac:dyDescent="0.25">
      <c r="A641" s="29">
        <v>45983</v>
      </c>
      <c r="B641" s="47">
        <v>11</v>
      </c>
      <c r="C641" s="47">
        <v>6</v>
      </c>
      <c r="D641" s="47">
        <v>16</v>
      </c>
      <c r="E641" s="37">
        <v>47.913200000000003</v>
      </c>
      <c r="F6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1"/>
      <c r="H641"/>
      <c r="I641"/>
    </row>
    <row r="642" spans="1:9" x14ac:dyDescent="0.25">
      <c r="A642" s="29">
        <v>45983</v>
      </c>
      <c r="B642" s="47">
        <v>11</v>
      </c>
      <c r="C642" s="47">
        <v>6</v>
      </c>
      <c r="D642" s="47">
        <v>17</v>
      </c>
      <c r="E642" s="37">
        <v>37.6614</v>
      </c>
      <c r="F6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2"/>
      <c r="H642"/>
      <c r="I642"/>
    </row>
    <row r="643" spans="1:9" x14ac:dyDescent="0.25">
      <c r="A643" s="29">
        <v>45983</v>
      </c>
      <c r="B643" s="47">
        <v>11</v>
      </c>
      <c r="C643" s="47">
        <v>6</v>
      </c>
      <c r="D643" s="47">
        <v>18</v>
      </c>
      <c r="E643" s="37">
        <v>36.869100000000003</v>
      </c>
      <c r="F6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3"/>
      <c r="H643"/>
      <c r="I643"/>
    </row>
    <row r="644" spans="1:9" x14ac:dyDescent="0.25">
      <c r="A644" s="29">
        <v>45983</v>
      </c>
      <c r="B644" s="47">
        <v>11</v>
      </c>
      <c r="C644" s="47">
        <v>6</v>
      </c>
      <c r="D644" s="47">
        <v>19</v>
      </c>
      <c r="E644" s="37">
        <v>37.107500000000002</v>
      </c>
      <c r="F6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4"/>
      <c r="H644"/>
      <c r="I644"/>
    </row>
    <row r="645" spans="1:9" x14ac:dyDescent="0.25">
      <c r="A645" s="29">
        <v>45983</v>
      </c>
      <c r="B645" s="47">
        <v>11</v>
      </c>
      <c r="C645" s="47">
        <v>6</v>
      </c>
      <c r="D645" s="47">
        <v>20</v>
      </c>
      <c r="E645" s="37">
        <v>36.792900000000003</v>
      </c>
      <c r="F6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5"/>
      <c r="H645"/>
      <c r="I645"/>
    </row>
    <row r="646" spans="1:9" x14ac:dyDescent="0.25">
      <c r="A646" s="29">
        <v>45983</v>
      </c>
      <c r="B646" s="47">
        <v>11</v>
      </c>
      <c r="C646" s="47">
        <v>6</v>
      </c>
      <c r="D646" s="47">
        <v>21</v>
      </c>
      <c r="E646" s="37">
        <v>35.622700000000002</v>
      </c>
      <c r="F6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6"/>
      <c r="H646"/>
      <c r="I646"/>
    </row>
    <row r="647" spans="1:9" x14ac:dyDescent="0.25">
      <c r="A647" s="29">
        <v>45983</v>
      </c>
      <c r="B647" s="47">
        <v>11</v>
      </c>
      <c r="C647" s="47">
        <v>6</v>
      </c>
      <c r="D647" s="47">
        <v>22</v>
      </c>
      <c r="E647" s="37">
        <v>32.945399999999999</v>
      </c>
      <c r="F6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7"/>
      <c r="H647"/>
      <c r="I647"/>
    </row>
    <row r="648" spans="1:9" x14ac:dyDescent="0.25">
      <c r="A648" s="29">
        <v>45983</v>
      </c>
      <c r="B648" s="47">
        <v>11</v>
      </c>
      <c r="C648" s="47">
        <v>6</v>
      </c>
      <c r="D648" s="47">
        <v>23</v>
      </c>
      <c r="E648" s="37">
        <v>31.552600000000002</v>
      </c>
      <c r="F6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8"/>
      <c r="H648"/>
      <c r="I648"/>
    </row>
    <row r="649" spans="1:9" x14ac:dyDescent="0.25">
      <c r="A649" s="29">
        <v>45983</v>
      </c>
      <c r="B649" s="47">
        <v>11</v>
      </c>
      <c r="C649" s="47">
        <v>6</v>
      </c>
      <c r="D649" s="47">
        <v>24</v>
      </c>
      <c r="E649" s="37">
        <v>27.3735</v>
      </c>
      <c r="F6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9"/>
      <c r="H649"/>
      <c r="I649"/>
    </row>
    <row r="650" spans="1:9" x14ac:dyDescent="0.25">
      <c r="A650" s="29">
        <v>45984</v>
      </c>
      <c r="B650" s="47">
        <v>11</v>
      </c>
      <c r="C650" s="47">
        <v>7</v>
      </c>
      <c r="D650" s="47">
        <v>1</v>
      </c>
      <c r="E650" s="37">
        <v>30.891400000000001</v>
      </c>
      <c r="F6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0"/>
      <c r="H650"/>
      <c r="I650"/>
    </row>
    <row r="651" spans="1:9" x14ac:dyDescent="0.25">
      <c r="A651" s="29">
        <v>45984</v>
      </c>
      <c r="B651" s="47">
        <v>11</v>
      </c>
      <c r="C651" s="47">
        <v>7</v>
      </c>
      <c r="D651" s="47">
        <v>2</v>
      </c>
      <c r="E651" s="37">
        <v>31.120999999999999</v>
      </c>
      <c r="F6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1"/>
      <c r="H651"/>
      <c r="I651"/>
    </row>
    <row r="652" spans="1:9" x14ac:dyDescent="0.25">
      <c r="A652" s="29">
        <v>45984</v>
      </c>
      <c r="B652" s="47">
        <v>11</v>
      </c>
      <c r="C652" s="47">
        <v>7</v>
      </c>
      <c r="D652" s="47">
        <v>3</v>
      </c>
      <c r="E652" s="37">
        <v>31.391200000000001</v>
      </c>
      <c r="F6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2"/>
      <c r="H652"/>
      <c r="I652"/>
    </row>
    <row r="653" spans="1:9" x14ac:dyDescent="0.25">
      <c r="A653" s="29">
        <v>45984</v>
      </c>
      <c r="B653" s="47">
        <v>11</v>
      </c>
      <c r="C653" s="47">
        <v>7</v>
      </c>
      <c r="D653" s="47">
        <v>4</v>
      </c>
      <c r="E653" s="37">
        <v>34.183199999999999</v>
      </c>
      <c r="F6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3"/>
      <c r="H653"/>
      <c r="I653"/>
    </row>
    <row r="654" spans="1:9" x14ac:dyDescent="0.25">
      <c r="A654" s="29">
        <v>45984</v>
      </c>
      <c r="B654" s="47">
        <v>11</v>
      </c>
      <c r="C654" s="47">
        <v>7</v>
      </c>
      <c r="D654" s="47">
        <v>5</v>
      </c>
      <c r="E654" s="37">
        <v>34.091900000000003</v>
      </c>
      <c r="F6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4"/>
      <c r="H654"/>
      <c r="I654"/>
    </row>
    <row r="655" spans="1:9" x14ac:dyDescent="0.25">
      <c r="A655" s="29">
        <v>45984</v>
      </c>
      <c r="B655" s="47">
        <v>11</v>
      </c>
      <c r="C655" s="47">
        <v>7</v>
      </c>
      <c r="D655" s="47">
        <v>6</v>
      </c>
      <c r="E655" s="37">
        <v>38.353400000000001</v>
      </c>
      <c r="F6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5"/>
      <c r="H655"/>
      <c r="I655"/>
    </row>
    <row r="656" spans="1:9" x14ac:dyDescent="0.25">
      <c r="A656" s="29">
        <v>45984</v>
      </c>
      <c r="B656" s="47">
        <v>11</v>
      </c>
      <c r="C656" s="47">
        <v>7</v>
      </c>
      <c r="D656" s="47">
        <v>7</v>
      </c>
      <c r="E656" s="37">
        <v>53.353700000000003</v>
      </c>
      <c r="F6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6"/>
      <c r="H656"/>
      <c r="I656"/>
    </row>
    <row r="657" spans="1:9" x14ac:dyDescent="0.25">
      <c r="A657" s="29">
        <v>45984</v>
      </c>
      <c r="B657" s="47">
        <v>11</v>
      </c>
      <c r="C657" s="47">
        <v>7</v>
      </c>
      <c r="D657" s="47">
        <v>8</v>
      </c>
      <c r="E657" s="37">
        <v>22.133800000000001</v>
      </c>
      <c r="F6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7"/>
      <c r="H657"/>
      <c r="I657"/>
    </row>
    <row r="658" spans="1:9" x14ac:dyDescent="0.25">
      <c r="A658" s="29">
        <v>45984</v>
      </c>
      <c r="B658" s="47">
        <v>11</v>
      </c>
      <c r="C658" s="47">
        <v>7</v>
      </c>
      <c r="D658" s="47">
        <v>9</v>
      </c>
      <c r="E658" s="37">
        <v>210.66380000000001</v>
      </c>
      <c r="F6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8"/>
      <c r="H658"/>
      <c r="I658"/>
    </row>
    <row r="659" spans="1:9" x14ac:dyDescent="0.25">
      <c r="A659" s="29">
        <v>45984</v>
      </c>
      <c r="B659" s="47">
        <v>11</v>
      </c>
      <c r="C659" s="47">
        <v>7</v>
      </c>
      <c r="D659" s="47">
        <v>10</v>
      </c>
      <c r="E659" s="37">
        <v>16.616</v>
      </c>
      <c r="F6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9"/>
      <c r="H659"/>
      <c r="I659"/>
    </row>
    <row r="660" spans="1:9" x14ac:dyDescent="0.25">
      <c r="A660" s="29">
        <v>45984</v>
      </c>
      <c r="B660" s="47">
        <v>11</v>
      </c>
      <c r="C660" s="47">
        <v>7</v>
      </c>
      <c r="D660" s="47">
        <v>11</v>
      </c>
      <c r="E660" s="37">
        <v>17.885000000000002</v>
      </c>
      <c r="F6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0"/>
      <c r="H660"/>
      <c r="I660"/>
    </row>
    <row r="661" spans="1:9" x14ac:dyDescent="0.25">
      <c r="A661" s="29">
        <v>45984</v>
      </c>
      <c r="B661" s="47">
        <v>11</v>
      </c>
      <c r="C661" s="47">
        <v>7</v>
      </c>
      <c r="D661" s="47">
        <v>12</v>
      </c>
      <c r="E661" s="37">
        <v>21.3124</v>
      </c>
      <c r="F6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1"/>
      <c r="H661"/>
      <c r="I661"/>
    </row>
    <row r="662" spans="1:9" x14ac:dyDescent="0.25">
      <c r="A662" s="29">
        <v>45984</v>
      </c>
      <c r="B662" s="47">
        <v>11</v>
      </c>
      <c r="C662" s="47">
        <v>7</v>
      </c>
      <c r="D662" s="47">
        <v>13</v>
      </c>
      <c r="E662" s="37">
        <v>20.4298</v>
      </c>
      <c r="F6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2"/>
      <c r="H662"/>
      <c r="I662"/>
    </row>
    <row r="663" spans="1:9" x14ac:dyDescent="0.25">
      <c r="A663" s="29">
        <v>45984</v>
      </c>
      <c r="B663" s="47">
        <v>11</v>
      </c>
      <c r="C663" s="47">
        <v>7</v>
      </c>
      <c r="D663" s="47">
        <v>14</v>
      </c>
      <c r="E663" s="37">
        <v>16.319400000000002</v>
      </c>
      <c r="F6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3"/>
      <c r="H663"/>
      <c r="I663"/>
    </row>
    <row r="664" spans="1:9" x14ac:dyDescent="0.25">
      <c r="A664" s="29">
        <v>45984</v>
      </c>
      <c r="B664" s="47">
        <v>11</v>
      </c>
      <c r="C664" s="47">
        <v>7</v>
      </c>
      <c r="D664" s="47">
        <v>15</v>
      </c>
      <c r="E664" s="37">
        <v>13.170299999999999</v>
      </c>
      <c r="F6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4"/>
      <c r="H664"/>
      <c r="I664"/>
    </row>
    <row r="665" spans="1:9" x14ac:dyDescent="0.25">
      <c r="A665" s="29">
        <v>45984</v>
      </c>
      <c r="B665" s="47">
        <v>11</v>
      </c>
      <c r="C665" s="47">
        <v>7</v>
      </c>
      <c r="D665" s="47">
        <v>16</v>
      </c>
      <c r="E665" s="37">
        <v>26.653600000000001</v>
      </c>
      <c r="F6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5"/>
      <c r="H665"/>
      <c r="I665"/>
    </row>
    <row r="666" spans="1:9" x14ac:dyDescent="0.25">
      <c r="A666" s="29">
        <v>45984</v>
      </c>
      <c r="B666" s="47">
        <v>11</v>
      </c>
      <c r="C666" s="47">
        <v>7</v>
      </c>
      <c r="D666" s="47">
        <v>17</v>
      </c>
      <c r="E666" s="37">
        <v>42.4773</v>
      </c>
      <c r="F6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6"/>
      <c r="H666"/>
      <c r="I666"/>
    </row>
    <row r="667" spans="1:9" x14ac:dyDescent="0.25">
      <c r="A667" s="29">
        <v>45984</v>
      </c>
      <c r="B667" s="47">
        <v>11</v>
      </c>
      <c r="C667" s="47">
        <v>7</v>
      </c>
      <c r="D667" s="47">
        <v>18</v>
      </c>
      <c r="E667" s="37">
        <v>39.914900000000003</v>
      </c>
      <c r="F6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7"/>
      <c r="H667"/>
      <c r="I667"/>
    </row>
    <row r="668" spans="1:9" x14ac:dyDescent="0.25">
      <c r="A668" s="29">
        <v>45984</v>
      </c>
      <c r="B668" s="47">
        <v>11</v>
      </c>
      <c r="C668" s="47">
        <v>7</v>
      </c>
      <c r="D668" s="47">
        <v>19</v>
      </c>
      <c r="E668" s="37">
        <v>46.307299999999998</v>
      </c>
      <c r="F6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8"/>
      <c r="H668"/>
      <c r="I668"/>
    </row>
    <row r="669" spans="1:9" x14ac:dyDescent="0.25">
      <c r="A669" s="29">
        <v>45984</v>
      </c>
      <c r="B669" s="47">
        <v>11</v>
      </c>
      <c r="C669" s="47">
        <v>7</v>
      </c>
      <c r="D669" s="47">
        <v>20</v>
      </c>
      <c r="E669" s="37">
        <v>53.918799999999997</v>
      </c>
      <c r="F6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9"/>
      <c r="H669"/>
      <c r="I669"/>
    </row>
    <row r="670" spans="1:9" x14ac:dyDescent="0.25">
      <c r="A670" s="29">
        <v>45984</v>
      </c>
      <c r="B670" s="47">
        <v>11</v>
      </c>
      <c r="C670" s="47">
        <v>7</v>
      </c>
      <c r="D670" s="47">
        <v>21</v>
      </c>
      <c r="E670" s="37">
        <v>52.086599999999997</v>
      </c>
      <c r="F6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0"/>
      <c r="H670"/>
      <c r="I670"/>
    </row>
    <row r="671" spans="1:9" x14ac:dyDescent="0.25">
      <c r="A671" s="29">
        <v>45984</v>
      </c>
      <c r="B671" s="47">
        <v>11</v>
      </c>
      <c r="C671" s="47">
        <v>7</v>
      </c>
      <c r="D671" s="47">
        <v>22</v>
      </c>
      <c r="E671" s="37">
        <v>47.075000000000003</v>
      </c>
      <c r="F6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1"/>
      <c r="H671"/>
      <c r="I671"/>
    </row>
    <row r="672" spans="1:9" x14ac:dyDescent="0.25">
      <c r="A672" s="29">
        <v>45984</v>
      </c>
      <c r="B672" s="47">
        <v>11</v>
      </c>
      <c r="C672" s="47">
        <v>7</v>
      </c>
      <c r="D672" s="47">
        <v>23</v>
      </c>
      <c r="E672" s="37">
        <v>44.052999999999997</v>
      </c>
      <c r="F6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2"/>
      <c r="H672"/>
      <c r="I672"/>
    </row>
    <row r="673" spans="1:9" x14ac:dyDescent="0.25">
      <c r="A673" s="29">
        <v>45984</v>
      </c>
      <c r="B673" s="47">
        <v>11</v>
      </c>
      <c r="C673" s="47">
        <v>7</v>
      </c>
      <c r="D673" s="47">
        <v>24</v>
      </c>
      <c r="E673" s="37">
        <v>41.007599999999996</v>
      </c>
      <c r="F6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3"/>
      <c r="H673"/>
      <c r="I673"/>
    </row>
    <row r="674" spans="1:9" x14ac:dyDescent="0.25">
      <c r="A674" s="29">
        <v>45985</v>
      </c>
      <c r="B674" s="47">
        <v>11</v>
      </c>
      <c r="C674" s="47">
        <v>1</v>
      </c>
      <c r="D674" s="47">
        <v>1</v>
      </c>
      <c r="E674" s="37">
        <v>32.313800000000001</v>
      </c>
      <c r="F6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4"/>
      <c r="H674"/>
      <c r="I674"/>
    </row>
    <row r="675" spans="1:9" x14ac:dyDescent="0.25">
      <c r="A675" s="29">
        <v>45985</v>
      </c>
      <c r="B675" s="47">
        <v>11</v>
      </c>
      <c r="C675" s="47">
        <v>1</v>
      </c>
      <c r="D675" s="47">
        <v>2</v>
      </c>
      <c r="E675" s="37">
        <v>32.3337</v>
      </c>
      <c r="F6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5"/>
      <c r="H675"/>
      <c r="I675"/>
    </row>
    <row r="676" spans="1:9" x14ac:dyDescent="0.25">
      <c r="A676" s="29">
        <v>45985</v>
      </c>
      <c r="B676" s="47">
        <v>11</v>
      </c>
      <c r="C676" s="47">
        <v>1</v>
      </c>
      <c r="D676" s="47">
        <v>3</v>
      </c>
      <c r="E676" s="37">
        <v>33.227800000000002</v>
      </c>
      <c r="F6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6"/>
      <c r="H676"/>
      <c r="I676"/>
    </row>
    <row r="677" spans="1:9" x14ac:dyDescent="0.25">
      <c r="A677" s="29">
        <v>45985</v>
      </c>
      <c r="B677" s="47">
        <v>11</v>
      </c>
      <c r="C677" s="47">
        <v>1</v>
      </c>
      <c r="D677" s="47">
        <v>4</v>
      </c>
      <c r="E677" s="37">
        <v>34.623800000000003</v>
      </c>
      <c r="F6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7"/>
      <c r="H677"/>
      <c r="I677"/>
    </row>
    <row r="678" spans="1:9" x14ac:dyDescent="0.25">
      <c r="A678" s="29">
        <v>45985</v>
      </c>
      <c r="B678" s="47">
        <v>11</v>
      </c>
      <c r="C678" s="47">
        <v>1</v>
      </c>
      <c r="D678" s="47">
        <v>5</v>
      </c>
      <c r="E678" s="37">
        <v>38.928600000000003</v>
      </c>
      <c r="F6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8"/>
      <c r="H678"/>
      <c r="I678"/>
    </row>
    <row r="679" spans="1:9" x14ac:dyDescent="0.25">
      <c r="A679" s="29">
        <v>45985</v>
      </c>
      <c r="B679" s="47">
        <v>11</v>
      </c>
      <c r="C679" s="47">
        <v>1</v>
      </c>
      <c r="D679" s="47">
        <v>6</v>
      </c>
      <c r="E679" s="37">
        <v>44.7652</v>
      </c>
      <c r="F6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9"/>
      <c r="H679"/>
      <c r="I679"/>
    </row>
    <row r="680" spans="1:9" x14ac:dyDescent="0.25">
      <c r="A680" s="29">
        <v>45985</v>
      </c>
      <c r="B680" s="47">
        <v>11</v>
      </c>
      <c r="C680" s="47">
        <v>1</v>
      </c>
      <c r="D680" s="47">
        <v>7</v>
      </c>
      <c r="E680" s="37">
        <v>37.732500000000002</v>
      </c>
      <c r="F6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0"/>
      <c r="H680"/>
      <c r="I680"/>
    </row>
    <row r="681" spans="1:9" x14ac:dyDescent="0.25">
      <c r="A681" s="29">
        <v>45985</v>
      </c>
      <c r="B681" s="47">
        <v>11</v>
      </c>
      <c r="C681" s="47">
        <v>1</v>
      </c>
      <c r="D681" s="47">
        <v>8</v>
      </c>
      <c r="E681" s="37">
        <v>39.327100000000002</v>
      </c>
      <c r="F6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1"/>
      <c r="H681"/>
      <c r="I681"/>
    </row>
    <row r="682" spans="1:9" x14ac:dyDescent="0.25">
      <c r="A682" s="29">
        <v>45985</v>
      </c>
      <c r="B682" s="47">
        <v>11</v>
      </c>
      <c r="C682" s="47">
        <v>1</v>
      </c>
      <c r="D682" s="47">
        <v>9</v>
      </c>
      <c r="E682" s="37">
        <v>25.483599999999999</v>
      </c>
      <c r="F6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2"/>
      <c r="H682"/>
      <c r="I682"/>
    </row>
    <row r="683" spans="1:9" x14ac:dyDescent="0.25">
      <c r="A683" s="29">
        <v>45985</v>
      </c>
      <c r="B683" s="47">
        <v>11</v>
      </c>
      <c r="C683" s="47">
        <v>1</v>
      </c>
      <c r="D683" s="47">
        <v>10</v>
      </c>
      <c r="E683" s="37">
        <v>29.753</v>
      </c>
      <c r="F6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3"/>
      <c r="H683"/>
      <c r="I683"/>
    </row>
    <row r="684" spans="1:9" x14ac:dyDescent="0.25">
      <c r="A684" s="29">
        <v>45985</v>
      </c>
      <c r="B684" s="47">
        <v>11</v>
      </c>
      <c r="C684" s="47">
        <v>1</v>
      </c>
      <c r="D684" s="47">
        <v>11</v>
      </c>
      <c r="E684" s="37">
        <v>28.375699999999998</v>
      </c>
      <c r="F6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4"/>
      <c r="H684"/>
      <c r="I684"/>
    </row>
    <row r="685" spans="1:9" x14ac:dyDescent="0.25">
      <c r="A685" s="29">
        <v>45985</v>
      </c>
      <c r="B685" s="47">
        <v>11</v>
      </c>
      <c r="C685" s="47">
        <v>1</v>
      </c>
      <c r="D685" s="47">
        <v>12</v>
      </c>
      <c r="E685" s="37">
        <v>28.048200000000001</v>
      </c>
      <c r="F6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5"/>
      <c r="H685"/>
      <c r="I685"/>
    </row>
    <row r="686" spans="1:9" x14ac:dyDescent="0.25">
      <c r="A686" s="29">
        <v>45985</v>
      </c>
      <c r="B686" s="47">
        <v>11</v>
      </c>
      <c r="C686" s="47">
        <v>1</v>
      </c>
      <c r="D686" s="47">
        <v>13</v>
      </c>
      <c r="E686" s="37">
        <v>25.426200000000001</v>
      </c>
      <c r="F6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6"/>
      <c r="H686"/>
      <c r="I686"/>
    </row>
    <row r="687" spans="1:9" x14ac:dyDescent="0.25">
      <c r="A687" s="29">
        <v>45985</v>
      </c>
      <c r="B687" s="47">
        <v>11</v>
      </c>
      <c r="C687" s="47">
        <v>1</v>
      </c>
      <c r="D687" s="47">
        <v>14</v>
      </c>
      <c r="E687" s="37">
        <v>23.881</v>
      </c>
      <c r="F6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7"/>
      <c r="H687"/>
      <c r="I687"/>
    </row>
    <row r="688" spans="1:9" x14ac:dyDescent="0.25">
      <c r="A688" s="29">
        <v>45985</v>
      </c>
      <c r="B688" s="47">
        <v>11</v>
      </c>
      <c r="C688" s="47">
        <v>1</v>
      </c>
      <c r="D688" s="47">
        <v>15</v>
      </c>
      <c r="E688" s="37">
        <v>21.409300000000002</v>
      </c>
      <c r="F6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8"/>
      <c r="H688"/>
      <c r="I688"/>
    </row>
    <row r="689" spans="1:9" x14ac:dyDescent="0.25">
      <c r="A689" s="29">
        <v>45985</v>
      </c>
      <c r="B689" s="47">
        <v>11</v>
      </c>
      <c r="C689" s="47">
        <v>1</v>
      </c>
      <c r="D689" s="47">
        <v>16</v>
      </c>
      <c r="E689" s="37">
        <v>34.476300000000002</v>
      </c>
      <c r="F6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9"/>
      <c r="H689"/>
      <c r="I689"/>
    </row>
    <row r="690" spans="1:9" x14ac:dyDescent="0.25">
      <c r="A690" s="29">
        <v>45985</v>
      </c>
      <c r="B690" s="47">
        <v>11</v>
      </c>
      <c r="C690" s="47">
        <v>1</v>
      </c>
      <c r="D690" s="47">
        <v>17</v>
      </c>
      <c r="E690" s="37">
        <v>38.134799999999998</v>
      </c>
      <c r="F6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0"/>
      <c r="H690"/>
      <c r="I690"/>
    </row>
    <row r="691" spans="1:9" x14ac:dyDescent="0.25">
      <c r="A691" s="29">
        <v>45985</v>
      </c>
      <c r="B691" s="47">
        <v>11</v>
      </c>
      <c r="C691" s="47">
        <v>1</v>
      </c>
      <c r="D691" s="47">
        <v>18</v>
      </c>
      <c r="E691" s="37">
        <v>35.315399999999997</v>
      </c>
      <c r="F6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1"/>
      <c r="H691"/>
      <c r="I691"/>
    </row>
    <row r="692" spans="1:9" x14ac:dyDescent="0.25">
      <c r="A692" s="29">
        <v>45985</v>
      </c>
      <c r="B692" s="47">
        <v>11</v>
      </c>
      <c r="C692" s="47">
        <v>1</v>
      </c>
      <c r="D692" s="47">
        <v>19</v>
      </c>
      <c r="E692" s="37">
        <v>37.598300000000002</v>
      </c>
      <c r="F6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2"/>
      <c r="H692"/>
      <c r="I692"/>
    </row>
    <row r="693" spans="1:9" x14ac:dyDescent="0.25">
      <c r="A693" s="29">
        <v>45985</v>
      </c>
      <c r="B693" s="47">
        <v>11</v>
      </c>
      <c r="C693" s="47">
        <v>1</v>
      </c>
      <c r="D693" s="47">
        <v>20</v>
      </c>
      <c r="E693" s="37">
        <v>40.643099999999997</v>
      </c>
      <c r="F6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3"/>
      <c r="H693"/>
      <c r="I693"/>
    </row>
    <row r="694" spans="1:9" x14ac:dyDescent="0.25">
      <c r="A694" s="29">
        <v>45985</v>
      </c>
      <c r="B694" s="47">
        <v>11</v>
      </c>
      <c r="C694" s="47">
        <v>1</v>
      </c>
      <c r="D694" s="47">
        <v>21</v>
      </c>
      <c r="E694" s="37">
        <v>41.240600000000001</v>
      </c>
      <c r="F6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4"/>
      <c r="H694"/>
      <c r="I694"/>
    </row>
    <row r="695" spans="1:9" x14ac:dyDescent="0.25">
      <c r="A695" s="29">
        <v>45985</v>
      </c>
      <c r="B695" s="47">
        <v>11</v>
      </c>
      <c r="C695" s="47">
        <v>1</v>
      </c>
      <c r="D695" s="47">
        <v>22</v>
      </c>
      <c r="E695" s="37">
        <v>39.568300000000001</v>
      </c>
      <c r="F6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5"/>
      <c r="H695"/>
      <c r="I695"/>
    </row>
    <row r="696" spans="1:9" x14ac:dyDescent="0.25">
      <c r="A696" s="29">
        <v>45985</v>
      </c>
      <c r="B696" s="47">
        <v>11</v>
      </c>
      <c r="C696" s="47">
        <v>1</v>
      </c>
      <c r="D696" s="47">
        <v>23</v>
      </c>
      <c r="E696" s="37">
        <v>39.439</v>
      </c>
      <c r="F6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6"/>
      <c r="H696"/>
      <c r="I696"/>
    </row>
    <row r="697" spans="1:9" x14ac:dyDescent="0.25">
      <c r="A697" s="29">
        <v>45985</v>
      </c>
      <c r="B697" s="47">
        <v>11</v>
      </c>
      <c r="C697" s="47">
        <v>1</v>
      </c>
      <c r="D697" s="47">
        <v>24</v>
      </c>
      <c r="E697" s="37">
        <v>38.465000000000003</v>
      </c>
      <c r="F6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7"/>
      <c r="H697"/>
      <c r="I697"/>
    </row>
    <row r="698" spans="1:9" x14ac:dyDescent="0.25">
      <c r="A698" s="29">
        <v>45986</v>
      </c>
      <c r="B698" s="47">
        <v>11</v>
      </c>
      <c r="C698" s="47">
        <v>2</v>
      </c>
      <c r="D698" s="47">
        <v>1</v>
      </c>
      <c r="E698" s="37">
        <v>39.635899999999999</v>
      </c>
      <c r="F6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8"/>
      <c r="H698"/>
      <c r="I698"/>
    </row>
    <row r="699" spans="1:9" x14ac:dyDescent="0.25">
      <c r="A699" s="29">
        <v>45986</v>
      </c>
      <c r="B699" s="47">
        <v>11</v>
      </c>
      <c r="C699" s="47">
        <v>2</v>
      </c>
      <c r="D699" s="47">
        <v>2</v>
      </c>
      <c r="E699" s="37">
        <v>39.060600000000001</v>
      </c>
      <c r="F6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9"/>
      <c r="H699"/>
      <c r="I699"/>
    </row>
    <row r="700" spans="1:9" x14ac:dyDescent="0.25">
      <c r="A700" s="29">
        <v>45986</v>
      </c>
      <c r="B700" s="47">
        <v>11</v>
      </c>
      <c r="C700" s="47">
        <v>2</v>
      </c>
      <c r="D700" s="47">
        <v>3</v>
      </c>
      <c r="E700" s="37">
        <v>40.6845</v>
      </c>
      <c r="F7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0"/>
      <c r="H700"/>
      <c r="I700"/>
    </row>
    <row r="701" spans="1:9" x14ac:dyDescent="0.25">
      <c r="A701" s="29">
        <v>45986</v>
      </c>
      <c r="B701" s="47">
        <v>11</v>
      </c>
      <c r="C701" s="47">
        <v>2</v>
      </c>
      <c r="D701" s="47">
        <v>4</v>
      </c>
      <c r="E701" s="37">
        <v>40.647100000000002</v>
      </c>
      <c r="F7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1"/>
      <c r="H701"/>
      <c r="I701"/>
    </row>
    <row r="702" spans="1:9" x14ac:dyDescent="0.25">
      <c r="A702" s="29">
        <v>45986</v>
      </c>
      <c r="B702" s="47">
        <v>11</v>
      </c>
      <c r="C702" s="47">
        <v>2</v>
      </c>
      <c r="D702" s="47">
        <v>5</v>
      </c>
      <c r="E702" s="37">
        <v>40.095799999999997</v>
      </c>
      <c r="F7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2"/>
      <c r="H702"/>
      <c r="I702"/>
    </row>
    <row r="703" spans="1:9" x14ac:dyDescent="0.25">
      <c r="A703" s="29">
        <v>45986</v>
      </c>
      <c r="B703" s="47">
        <v>11</v>
      </c>
      <c r="C703" s="47">
        <v>2</v>
      </c>
      <c r="D703" s="47">
        <v>6</v>
      </c>
      <c r="E703" s="37">
        <v>49.736199999999997</v>
      </c>
      <c r="F7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3"/>
      <c r="H703"/>
      <c r="I703"/>
    </row>
    <row r="704" spans="1:9" x14ac:dyDescent="0.25">
      <c r="A704" s="29">
        <v>45986</v>
      </c>
      <c r="B704" s="47">
        <v>11</v>
      </c>
      <c r="C704" s="47">
        <v>2</v>
      </c>
      <c r="D704" s="47">
        <v>7</v>
      </c>
      <c r="E704" s="37">
        <v>39.611199999999997</v>
      </c>
      <c r="F7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4"/>
      <c r="H704"/>
      <c r="I704"/>
    </row>
    <row r="705" spans="1:9" x14ac:dyDescent="0.25">
      <c r="A705" s="29">
        <v>45986</v>
      </c>
      <c r="B705" s="47">
        <v>11</v>
      </c>
      <c r="C705" s="47">
        <v>2</v>
      </c>
      <c r="D705" s="47">
        <v>8</v>
      </c>
      <c r="E705" s="37">
        <v>35.430900000000001</v>
      </c>
      <c r="F7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5"/>
      <c r="H705"/>
      <c r="I705"/>
    </row>
    <row r="706" spans="1:9" x14ac:dyDescent="0.25">
      <c r="A706" s="29">
        <v>45986</v>
      </c>
      <c r="B706" s="47">
        <v>11</v>
      </c>
      <c r="C706" s="47">
        <v>2</v>
      </c>
      <c r="D706" s="47">
        <v>9</v>
      </c>
      <c r="E706" s="37">
        <v>20.8367</v>
      </c>
      <c r="F7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6"/>
      <c r="H706"/>
      <c r="I706"/>
    </row>
    <row r="707" spans="1:9" x14ac:dyDescent="0.25">
      <c r="A707" s="29">
        <v>45986</v>
      </c>
      <c r="B707" s="47">
        <v>11</v>
      </c>
      <c r="C707" s="47">
        <v>2</v>
      </c>
      <c r="D707" s="47">
        <v>10</v>
      </c>
      <c r="E707" s="37">
        <v>30.357299999999999</v>
      </c>
      <c r="F7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7"/>
      <c r="H707"/>
      <c r="I707"/>
    </row>
    <row r="708" spans="1:9" x14ac:dyDescent="0.25">
      <c r="A708" s="29">
        <v>45986</v>
      </c>
      <c r="B708" s="47">
        <v>11</v>
      </c>
      <c r="C708" s="47">
        <v>2</v>
      </c>
      <c r="D708" s="47">
        <v>11</v>
      </c>
      <c r="E708" s="37">
        <v>35.941299999999998</v>
      </c>
      <c r="F7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8"/>
      <c r="H708"/>
      <c r="I708"/>
    </row>
    <row r="709" spans="1:9" x14ac:dyDescent="0.25">
      <c r="A709" s="29">
        <v>45986</v>
      </c>
      <c r="B709" s="47">
        <v>11</v>
      </c>
      <c r="C709" s="47">
        <v>2</v>
      </c>
      <c r="D709" s="47">
        <v>12</v>
      </c>
      <c r="E709" s="37">
        <v>36.259</v>
      </c>
      <c r="F7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9"/>
      <c r="H709"/>
      <c r="I709"/>
    </row>
    <row r="710" spans="1:9" x14ac:dyDescent="0.25">
      <c r="A710" s="29">
        <v>45986</v>
      </c>
      <c r="B710" s="47">
        <v>11</v>
      </c>
      <c r="C710" s="47">
        <v>2</v>
      </c>
      <c r="D710" s="47">
        <v>13</v>
      </c>
      <c r="E710" s="37">
        <v>35.692700000000002</v>
      </c>
      <c r="F7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0"/>
      <c r="H710"/>
      <c r="I710"/>
    </row>
    <row r="711" spans="1:9" x14ac:dyDescent="0.25">
      <c r="A711" s="29">
        <v>45986</v>
      </c>
      <c r="B711" s="47">
        <v>11</v>
      </c>
      <c r="C711" s="47">
        <v>2</v>
      </c>
      <c r="D711" s="47">
        <v>14</v>
      </c>
      <c r="E711" s="37">
        <v>33.324800000000003</v>
      </c>
      <c r="F7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1"/>
      <c r="H711"/>
      <c r="I711"/>
    </row>
    <row r="712" spans="1:9" x14ac:dyDescent="0.25">
      <c r="A712" s="29">
        <v>45986</v>
      </c>
      <c r="B712" s="47">
        <v>11</v>
      </c>
      <c r="C712" s="47">
        <v>2</v>
      </c>
      <c r="D712" s="47">
        <v>15</v>
      </c>
      <c r="E712" s="37">
        <v>20.436599999999999</v>
      </c>
      <c r="F7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2"/>
      <c r="H712"/>
      <c r="I712"/>
    </row>
    <row r="713" spans="1:9" x14ac:dyDescent="0.25">
      <c r="A713" s="29">
        <v>45986</v>
      </c>
      <c r="B713" s="47">
        <v>11</v>
      </c>
      <c r="C713" s="47">
        <v>2</v>
      </c>
      <c r="D713" s="47">
        <v>16</v>
      </c>
      <c r="E713" s="37">
        <v>45.139699999999998</v>
      </c>
      <c r="F7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3"/>
      <c r="H713"/>
      <c r="I713"/>
    </row>
    <row r="714" spans="1:9" x14ac:dyDescent="0.25">
      <c r="A714" s="29">
        <v>45986</v>
      </c>
      <c r="B714" s="47">
        <v>11</v>
      </c>
      <c r="C714" s="47">
        <v>2</v>
      </c>
      <c r="D714" s="47">
        <v>17</v>
      </c>
      <c r="E714" s="37">
        <v>47.087299999999999</v>
      </c>
      <c r="F7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4"/>
      <c r="H714"/>
      <c r="I714"/>
    </row>
    <row r="715" spans="1:9" x14ac:dyDescent="0.25">
      <c r="A715" s="29">
        <v>45986</v>
      </c>
      <c r="B715" s="47">
        <v>11</v>
      </c>
      <c r="C715" s="47">
        <v>2</v>
      </c>
      <c r="D715" s="47">
        <v>18</v>
      </c>
      <c r="E715" s="37">
        <v>56.264200000000002</v>
      </c>
      <c r="F7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5"/>
      <c r="H715"/>
      <c r="I715"/>
    </row>
    <row r="716" spans="1:9" x14ac:dyDescent="0.25">
      <c r="A716" s="29">
        <v>45986</v>
      </c>
      <c r="B716" s="47">
        <v>11</v>
      </c>
      <c r="C716" s="47">
        <v>2</v>
      </c>
      <c r="D716" s="47">
        <v>19</v>
      </c>
      <c r="E716" s="37">
        <v>53.012599999999999</v>
      </c>
      <c r="F7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6"/>
      <c r="H716"/>
      <c r="I716"/>
    </row>
    <row r="717" spans="1:9" x14ac:dyDescent="0.25">
      <c r="A717" s="29">
        <v>45986</v>
      </c>
      <c r="B717" s="47">
        <v>11</v>
      </c>
      <c r="C717" s="47">
        <v>2</v>
      </c>
      <c r="D717" s="47">
        <v>20</v>
      </c>
      <c r="E717" s="37">
        <v>53.322099999999999</v>
      </c>
      <c r="F7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7"/>
      <c r="H717"/>
      <c r="I717"/>
    </row>
    <row r="718" spans="1:9" x14ac:dyDescent="0.25">
      <c r="A718" s="29">
        <v>45986</v>
      </c>
      <c r="B718" s="47">
        <v>11</v>
      </c>
      <c r="C718" s="47">
        <v>2</v>
      </c>
      <c r="D718" s="47">
        <v>21</v>
      </c>
      <c r="E718" s="37">
        <v>44.514600000000002</v>
      </c>
      <c r="F7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8"/>
      <c r="H718"/>
      <c r="I718"/>
    </row>
    <row r="719" spans="1:9" x14ac:dyDescent="0.25">
      <c r="A719" s="29">
        <v>45986</v>
      </c>
      <c r="B719" s="47">
        <v>11</v>
      </c>
      <c r="C719" s="47">
        <v>2</v>
      </c>
      <c r="D719" s="47">
        <v>22</v>
      </c>
      <c r="E719" s="37">
        <v>42.641100000000002</v>
      </c>
      <c r="F7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9"/>
      <c r="H719"/>
      <c r="I719"/>
    </row>
    <row r="720" spans="1:9" x14ac:dyDescent="0.25">
      <c r="A720" s="29">
        <v>45986</v>
      </c>
      <c r="B720" s="47">
        <v>11</v>
      </c>
      <c r="C720" s="47">
        <v>2</v>
      </c>
      <c r="D720" s="47">
        <v>23</v>
      </c>
      <c r="E720" s="37">
        <v>45.216900000000003</v>
      </c>
      <c r="F7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20"/>
      <c r="H720"/>
      <c r="I720"/>
    </row>
    <row r="721" spans="1:9" x14ac:dyDescent="0.25">
      <c r="A721" s="29">
        <v>45986</v>
      </c>
      <c r="B721" s="47">
        <v>11</v>
      </c>
      <c r="C721" s="47">
        <v>2</v>
      </c>
      <c r="D721" s="47">
        <v>24</v>
      </c>
      <c r="E721" s="37">
        <v>39.687100000000001</v>
      </c>
      <c r="F7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D777-4A30-4A83-90BB-6A0306FBC652}">
  <dimension ref="A1:AE64"/>
  <sheetViews>
    <sheetView zoomScale="85" zoomScaleNormal="85" workbookViewId="0">
      <selection activeCell="AF13" sqref="AF13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3" width="6.42578125" bestFit="1" customWidth="1"/>
    <col min="4" max="8" width="5.7109375" bestFit="1" customWidth="1"/>
    <col min="9" max="9" width="6.42578125" bestFit="1" customWidth="1"/>
    <col min="10" max="10" width="6.7109375" bestFit="1" customWidth="1"/>
    <col min="11" max="12" width="7.42578125" bestFit="1" customWidth="1"/>
    <col min="13" max="13" width="6.42578125" bestFit="1" customWidth="1"/>
    <col min="14" max="15" width="6.7109375" bestFit="1" customWidth="1"/>
    <col min="16" max="16" width="5.7109375" bestFit="1" customWidth="1"/>
    <col min="17" max="18" width="6.42578125" bestFit="1" customWidth="1"/>
    <col min="19" max="26" width="5.7109375" bestFit="1" customWidth="1"/>
    <col min="27" max="27" width="8.140625" hidden="1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  <c r="AA2" t="s">
        <v>75</v>
      </c>
    </row>
    <row r="3" spans="1:31" x14ac:dyDescent="0.25">
      <c r="A3" s="32"/>
      <c r="B3" s="54">
        <v>45957</v>
      </c>
      <c r="C3" s="33">
        <v>28.840599999999998</v>
      </c>
      <c r="D3" s="33">
        <v>27.555199999999999</v>
      </c>
      <c r="E3" s="33">
        <v>28.354900000000001</v>
      </c>
      <c r="F3" s="33">
        <v>27.0379</v>
      </c>
      <c r="G3" s="33">
        <v>22.6692</v>
      </c>
      <c r="H3" s="33">
        <v>26.349499999999999</v>
      </c>
      <c r="I3" s="33">
        <v>32.424100000000003</v>
      </c>
      <c r="J3" s="33">
        <v>101.002</v>
      </c>
      <c r="K3" s="33">
        <v>-105.9982</v>
      </c>
      <c r="L3" s="33">
        <v>-240.40270000000001</v>
      </c>
      <c r="M3" s="33">
        <v>-56.547800000000002</v>
      </c>
      <c r="N3" s="33">
        <v>-43.790900000000001</v>
      </c>
      <c r="O3" s="33">
        <v>12.9038</v>
      </c>
      <c r="P3" s="33">
        <v>-5.6196000000000002</v>
      </c>
      <c r="Q3" s="33">
        <v>1.5443</v>
      </c>
      <c r="R3" s="33">
        <v>-20.9116</v>
      </c>
      <c r="S3" s="33">
        <v>23.110199999999999</v>
      </c>
      <c r="T3" s="33">
        <v>39.594299999999997</v>
      </c>
      <c r="U3" s="33">
        <v>36.596800000000002</v>
      </c>
      <c r="V3" s="33">
        <v>32.368600000000001</v>
      </c>
      <c r="W3" s="33">
        <v>32.247799999999998</v>
      </c>
      <c r="X3" s="33">
        <v>13.9528</v>
      </c>
      <c r="Y3" s="33">
        <v>17.3049</v>
      </c>
      <c r="Z3" s="33">
        <v>19.904</v>
      </c>
    </row>
    <row r="4" spans="1:31" x14ac:dyDescent="0.25">
      <c r="A4" s="32"/>
      <c r="B4" s="54">
        <v>45958</v>
      </c>
      <c r="C4" s="33">
        <v>-85.758200000000002</v>
      </c>
      <c r="D4" s="33">
        <v>30.717199999999998</v>
      </c>
      <c r="E4" s="33">
        <v>35.3596</v>
      </c>
      <c r="F4" s="33">
        <v>35.137599999999999</v>
      </c>
      <c r="G4" s="33">
        <v>36.711799999999997</v>
      </c>
      <c r="H4" s="33">
        <v>38.1372</v>
      </c>
      <c r="I4" s="33">
        <v>41.816800000000001</v>
      </c>
      <c r="J4" s="33">
        <v>82.651600000000002</v>
      </c>
      <c r="K4" s="33">
        <v>223.5438</v>
      </c>
      <c r="L4" s="33">
        <v>26.204899999999999</v>
      </c>
      <c r="M4" s="33">
        <v>23.619</v>
      </c>
      <c r="N4" s="33">
        <v>23.230599999999999</v>
      </c>
      <c r="O4" s="33">
        <v>21.423300000000001</v>
      </c>
      <c r="P4" s="33">
        <v>18.890499999999999</v>
      </c>
      <c r="Q4" s="33">
        <v>14.7742</v>
      </c>
      <c r="R4" s="33">
        <v>10.232900000000001</v>
      </c>
      <c r="S4" s="33">
        <v>23.891400000000001</v>
      </c>
      <c r="T4" s="33">
        <v>42.513599999999997</v>
      </c>
      <c r="U4" s="33">
        <v>48.0961</v>
      </c>
      <c r="V4" s="33">
        <v>44.509799999999998</v>
      </c>
      <c r="W4" s="33">
        <v>46.707900000000002</v>
      </c>
      <c r="X4" s="33">
        <v>40.7119</v>
      </c>
      <c r="Y4" s="33">
        <v>35.921100000000003</v>
      </c>
      <c r="Z4" s="33">
        <v>34.495199999999997</v>
      </c>
    </row>
    <row r="5" spans="1:31" x14ac:dyDescent="0.25">
      <c r="A5" s="32"/>
      <c r="B5" s="54">
        <v>45959</v>
      </c>
      <c r="C5" s="33">
        <v>37.792000000000002</v>
      </c>
      <c r="D5" s="33">
        <v>33.2151</v>
      </c>
      <c r="E5" s="33">
        <v>29.870100000000001</v>
      </c>
      <c r="F5" s="33">
        <v>30.303100000000001</v>
      </c>
      <c r="G5" s="33">
        <v>30.343800000000002</v>
      </c>
      <c r="H5" s="33">
        <v>32.721600000000002</v>
      </c>
      <c r="I5" s="33">
        <v>38.7256</v>
      </c>
      <c r="J5" s="33">
        <v>31.796600000000002</v>
      </c>
      <c r="K5" s="33">
        <v>22.9833</v>
      </c>
      <c r="L5" s="33">
        <v>22.9099</v>
      </c>
      <c r="M5" s="33">
        <v>20.337599999999998</v>
      </c>
      <c r="N5" s="33">
        <v>25.325600000000001</v>
      </c>
      <c r="O5" s="33">
        <v>23.921700000000001</v>
      </c>
      <c r="P5" s="33">
        <v>21.482500000000002</v>
      </c>
      <c r="Q5" s="33">
        <v>18.934100000000001</v>
      </c>
      <c r="R5" s="33">
        <v>21.722000000000001</v>
      </c>
      <c r="S5" s="33">
        <v>-2.3628999999999998</v>
      </c>
      <c r="T5" s="33">
        <v>86.077600000000004</v>
      </c>
      <c r="U5" s="33">
        <v>38.080300000000001</v>
      </c>
      <c r="V5" s="33">
        <v>33.942999999999998</v>
      </c>
      <c r="W5" s="33">
        <v>30.799199999999999</v>
      </c>
      <c r="X5" s="33">
        <v>31.180599999999998</v>
      </c>
      <c r="Y5" s="33">
        <v>26.650300000000001</v>
      </c>
      <c r="Z5" s="33">
        <v>28.407699999999998</v>
      </c>
    </row>
    <row r="6" spans="1:31" x14ac:dyDescent="0.25">
      <c r="A6" s="32"/>
      <c r="B6" s="54">
        <v>45960</v>
      </c>
      <c r="C6" s="33">
        <v>22.532599999999999</v>
      </c>
      <c r="D6" s="33">
        <v>30.519400000000001</v>
      </c>
      <c r="E6" s="33">
        <v>33.878</v>
      </c>
      <c r="F6" s="33">
        <v>38.091900000000003</v>
      </c>
      <c r="G6" s="33">
        <v>42.1402</v>
      </c>
      <c r="H6" s="33">
        <v>42.276200000000003</v>
      </c>
      <c r="I6" s="33">
        <v>48.197600000000001</v>
      </c>
      <c r="J6" s="33">
        <v>18.276299999999999</v>
      </c>
      <c r="K6" s="33">
        <v>19.850999999999999</v>
      </c>
      <c r="L6" s="33">
        <v>30.101900000000001</v>
      </c>
      <c r="M6" s="33">
        <v>37.108199999999997</v>
      </c>
      <c r="N6" s="33">
        <v>35.922800000000002</v>
      </c>
      <c r="O6" s="33">
        <v>37.464599999999997</v>
      </c>
      <c r="P6" s="33">
        <v>36.07</v>
      </c>
      <c r="Q6" s="33">
        <v>30.759599999999999</v>
      </c>
      <c r="R6" s="33">
        <v>30.650200000000002</v>
      </c>
      <c r="S6" s="33">
        <v>42.497100000000003</v>
      </c>
      <c r="T6" s="33">
        <v>44.374200000000002</v>
      </c>
      <c r="U6" s="33">
        <v>40.417999999999999</v>
      </c>
      <c r="V6" s="33">
        <v>41.98</v>
      </c>
      <c r="W6" s="33">
        <v>47.18</v>
      </c>
      <c r="X6" s="33">
        <v>43.287500000000001</v>
      </c>
      <c r="Y6" s="33">
        <v>42.354500000000002</v>
      </c>
      <c r="Z6" s="33">
        <v>40.795699999999997</v>
      </c>
    </row>
    <row r="7" spans="1:31" x14ac:dyDescent="0.25">
      <c r="A7" s="32"/>
      <c r="B7" s="54">
        <v>45961</v>
      </c>
      <c r="C7" s="33">
        <v>40.116900000000001</v>
      </c>
      <c r="D7" s="33">
        <v>38.5871</v>
      </c>
      <c r="E7" s="33">
        <v>38.612299999999998</v>
      </c>
      <c r="F7" s="33">
        <v>40.4666</v>
      </c>
      <c r="G7" s="33">
        <v>46.7545</v>
      </c>
      <c r="H7" s="33">
        <v>43.287399999999998</v>
      </c>
      <c r="I7" s="33">
        <v>45.128500000000003</v>
      </c>
      <c r="J7" s="33">
        <v>29.9664</v>
      </c>
      <c r="K7" s="33">
        <v>32.190300000000001</v>
      </c>
      <c r="L7" s="33">
        <v>13.565799999999999</v>
      </c>
      <c r="M7" s="33">
        <v>25.921099999999999</v>
      </c>
      <c r="N7" s="33">
        <v>31.532</v>
      </c>
      <c r="O7" s="33">
        <v>32.7438</v>
      </c>
      <c r="P7" s="33">
        <v>31.039000000000001</v>
      </c>
      <c r="Q7" s="33">
        <v>18.515599999999999</v>
      </c>
      <c r="R7" s="33">
        <v>-38.013199999999998</v>
      </c>
      <c r="S7" s="33">
        <v>43.3065</v>
      </c>
      <c r="T7" s="33">
        <v>10.782299999999999</v>
      </c>
      <c r="U7" s="33">
        <v>8.7664000000000009</v>
      </c>
      <c r="V7" s="33">
        <v>14.124499999999999</v>
      </c>
      <c r="W7" s="33">
        <v>34.498800000000003</v>
      </c>
      <c r="X7" s="33">
        <v>34.261000000000003</v>
      </c>
      <c r="Y7" s="33">
        <v>37.446100000000001</v>
      </c>
      <c r="Z7" s="33">
        <v>33.254199999999997</v>
      </c>
    </row>
    <row r="8" spans="1:31" x14ac:dyDescent="0.25">
      <c r="A8" s="32"/>
      <c r="B8" s="54">
        <v>45962</v>
      </c>
      <c r="C8" s="33">
        <v>30.709299999999999</v>
      </c>
      <c r="D8" s="33">
        <v>30.820599999999999</v>
      </c>
      <c r="E8" s="33">
        <v>31.723800000000001</v>
      </c>
      <c r="F8" s="33">
        <v>30.879200000000001</v>
      </c>
      <c r="G8" s="33">
        <v>30.538499999999999</v>
      </c>
      <c r="H8" s="33">
        <v>30.662800000000001</v>
      </c>
      <c r="I8" s="33">
        <v>29.437000000000001</v>
      </c>
      <c r="J8" s="33">
        <v>29.179099999999998</v>
      </c>
      <c r="K8" s="33">
        <v>14.870799999999999</v>
      </c>
      <c r="L8" s="33">
        <v>13.711399999999999</v>
      </c>
      <c r="M8" s="33">
        <v>16.078700000000001</v>
      </c>
      <c r="N8" s="33">
        <v>18.3765</v>
      </c>
      <c r="O8" s="33">
        <v>19.2135</v>
      </c>
      <c r="P8" s="33">
        <v>17.664100000000001</v>
      </c>
      <c r="Q8" s="33">
        <v>17.492000000000001</v>
      </c>
      <c r="R8" s="33">
        <v>13.2325</v>
      </c>
      <c r="S8" s="33">
        <v>25.4862</v>
      </c>
      <c r="T8" s="33">
        <v>24.9863</v>
      </c>
      <c r="U8" s="33">
        <v>31.137699999999999</v>
      </c>
      <c r="V8" s="33">
        <v>26.866199999999999</v>
      </c>
      <c r="W8" s="33">
        <v>25.945</v>
      </c>
      <c r="X8" s="33">
        <v>23.401</v>
      </c>
      <c r="Y8" s="33">
        <v>28.933499999999999</v>
      </c>
      <c r="Z8" s="33">
        <v>27.849399999999999</v>
      </c>
    </row>
    <row r="9" spans="1:31" x14ac:dyDescent="0.25">
      <c r="A9" s="32"/>
      <c r="B9" s="54">
        <v>45963</v>
      </c>
      <c r="C9" s="33">
        <v>26.662700000000001</v>
      </c>
      <c r="D9" s="33">
        <v>27.2714</v>
      </c>
      <c r="E9" s="33">
        <v>5.7546999999999997</v>
      </c>
      <c r="F9" s="33">
        <v>12.1265</v>
      </c>
      <c r="G9" s="33">
        <v>25.5442</v>
      </c>
      <c r="H9" s="33">
        <v>24.702400000000001</v>
      </c>
      <c r="I9" s="33">
        <v>3.52</v>
      </c>
      <c r="J9" s="33">
        <v>-0.49630000000000002</v>
      </c>
      <c r="K9" s="33">
        <v>3.4579</v>
      </c>
      <c r="L9" s="33">
        <v>2.9748000000000001</v>
      </c>
      <c r="M9" s="33">
        <v>-74.268799999999999</v>
      </c>
      <c r="N9" s="33">
        <v>-2.6133999999999999</v>
      </c>
      <c r="O9" s="33">
        <v>-1.3025</v>
      </c>
      <c r="P9" s="33">
        <v>-2.1667000000000001</v>
      </c>
      <c r="Q9" s="33">
        <v>6.3390000000000004</v>
      </c>
      <c r="R9" s="33">
        <v>29.5502</v>
      </c>
      <c r="S9" s="33">
        <v>36.030700000000003</v>
      </c>
      <c r="T9" s="33">
        <v>34.130099999999999</v>
      </c>
      <c r="U9" s="33">
        <v>40.279400000000003</v>
      </c>
      <c r="V9" s="33">
        <v>34.214500000000001</v>
      </c>
      <c r="W9" s="33">
        <v>12.2448</v>
      </c>
      <c r="X9" s="33">
        <v>7.4774000000000003</v>
      </c>
      <c r="Y9" s="33">
        <v>18.9176</v>
      </c>
      <c r="Z9" s="33">
        <v>7.0067000000000004</v>
      </c>
      <c r="AA9">
        <v>7.6856299999999997</v>
      </c>
    </row>
    <row r="10" spans="1:31" x14ac:dyDescent="0.25">
      <c r="A10" s="32"/>
      <c r="B10" s="54">
        <v>45964</v>
      </c>
      <c r="C10" s="33">
        <v>38.924799999999998</v>
      </c>
      <c r="D10" s="33">
        <v>22.898499999999999</v>
      </c>
      <c r="E10" s="33">
        <v>21.261299999999999</v>
      </c>
      <c r="F10" s="33">
        <v>28.796399999999998</v>
      </c>
      <c r="G10" s="33">
        <v>32.996200000000002</v>
      </c>
      <c r="H10" s="33">
        <v>40.234699999999997</v>
      </c>
      <c r="I10" s="33">
        <v>-14.3195</v>
      </c>
      <c r="J10" s="33">
        <v>10.7867</v>
      </c>
      <c r="K10" s="33">
        <v>26.774999999999999</v>
      </c>
      <c r="L10" s="33">
        <v>9.0626999999999995</v>
      </c>
      <c r="M10" s="33">
        <v>25.176400000000001</v>
      </c>
      <c r="N10" s="33">
        <v>26.3002</v>
      </c>
      <c r="O10" s="33">
        <v>26.822900000000001</v>
      </c>
      <c r="P10" s="33">
        <v>27.889199999999999</v>
      </c>
      <c r="Q10" s="33">
        <v>32.298099999999998</v>
      </c>
      <c r="R10" s="33">
        <v>49.410600000000002</v>
      </c>
      <c r="S10" s="33">
        <v>36.655200000000001</v>
      </c>
      <c r="T10" s="33">
        <v>26.9482</v>
      </c>
      <c r="U10" s="33">
        <v>30.67</v>
      </c>
      <c r="V10" s="33">
        <v>21.607900000000001</v>
      </c>
      <c r="W10" s="33">
        <v>15.2174</v>
      </c>
      <c r="X10" s="33">
        <v>17.802700000000002</v>
      </c>
      <c r="Y10" s="33">
        <v>7.3319999999999999</v>
      </c>
      <c r="Z10" s="33">
        <v>20.908100000000001</v>
      </c>
    </row>
    <row r="11" spans="1:31" x14ac:dyDescent="0.25">
      <c r="A11" s="32"/>
      <c r="B11" s="54">
        <v>45965</v>
      </c>
      <c r="C11" s="33">
        <v>31.217199999999998</v>
      </c>
      <c r="D11" s="33">
        <v>32.034700000000001</v>
      </c>
      <c r="E11" s="33">
        <v>22.3156</v>
      </c>
      <c r="F11" s="33">
        <v>19.012699999999999</v>
      </c>
      <c r="G11" s="33">
        <v>17.3521</v>
      </c>
      <c r="H11" s="33">
        <v>34.671199999999999</v>
      </c>
      <c r="I11" s="33">
        <v>9.3036999999999992</v>
      </c>
      <c r="J11" s="33">
        <v>8.2518999999999991</v>
      </c>
      <c r="K11" s="33">
        <v>6.6844999999999999</v>
      </c>
      <c r="L11" s="33">
        <v>4.4135999999999997</v>
      </c>
      <c r="M11" s="33">
        <v>15.9825</v>
      </c>
      <c r="N11" s="33">
        <v>18.382899999999999</v>
      </c>
      <c r="O11" s="33">
        <v>24.392499999999998</v>
      </c>
      <c r="P11" s="33">
        <v>17.313099999999999</v>
      </c>
      <c r="Q11" s="33">
        <v>13.0861</v>
      </c>
      <c r="R11" s="33">
        <v>15.6442</v>
      </c>
      <c r="S11" s="33">
        <v>36.598199999999999</v>
      </c>
      <c r="T11" s="33">
        <v>32.973799999999997</v>
      </c>
      <c r="U11" s="33">
        <v>31.822900000000001</v>
      </c>
      <c r="V11" s="33">
        <v>33.775399999999998</v>
      </c>
      <c r="W11" s="33">
        <v>33.621000000000002</v>
      </c>
      <c r="X11" s="33">
        <v>23.8553</v>
      </c>
      <c r="Y11" s="33">
        <v>31.766500000000001</v>
      </c>
      <c r="Z11" s="33">
        <v>30.705100000000002</v>
      </c>
    </row>
    <row r="12" spans="1:31" x14ac:dyDescent="0.25">
      <c r="A12" s="32"/>
      <c r="B12" s="54">
        <v>45966</v>
      </c>
      <c r="C12" s="33">
        <v>33.517600000000002</v>
      </c>
      <c r="D12" s="33">
        <v>32.987000000000002</v>
      </c>
      <c r="E12" s="33">
        <v>34.551000000000002</v>
      </c>
      <c r="F12" s="33">
        <v>35.661499999999997</v>
      </c>
      <c r="G12" s="33">
        <v>37.822699999999998</v>
      </c>
      <c r="H12" s="33">
        <v>42.472999999999999</v>
      </c>
      <c r="I12" s="33">
        <v>34.561300000000003</v>
      </c>
      <c r="J12" s="33">
        <v>18.114599999999999</v>
      </c>
      <c r="K12" s="33">
        <v>12.258800000000001</v>
      </c>
      <c r="L12" s="33">
        <v>31.662199999999999</v>
      </c>
      <c r="M12" s="33">
        <v>32.754199999999997</v>
      </c>
      <c r="N12" s="33">
        <v>217.4556</v>
      </c>
      <c r="O12" s="33">
        <v>25.555599999999998</v>
      </c>
      <c r="P12" s="33">
        <v>25.893699999999999</v>
      </c>
      <c r="Q12" s="33">
        <v>37.169199999999996</v>
      </c>
      <c r="R12" s="33">
        <v>38.3538</v>
      </c>
      <c r="S12" s="33">
        <v>36.6843</v>
      </c>
      <c r="T12" s="33">
        <v>36.545400000000001</v>
      </c>
      <c r="U12" s="33">
        <v>30.092400000000001</v>
      </c>
      <c r="V12" s="33">
        <v>28.702999999999999</v>
      </c>
      <c r="W12" s="33">
        <v>28.6646</v>
      </c>
      <c r="X12" s="33">
        <v>26.000399999999999</v>
      </c>
      <c r="Y12" s="33">
        <v>27.920400000000001</v>
      </c>
      <c r="Z12" s="33">
        <v>25.410399999999999</v>
      </c>
    </row>
    <row r="13" spans="1:31" x14ac:dyDescent="0.25">
      <c r="A13" s="32"/>
      <c r="B13" s="54">
        <v>45967</v>
      </c>
      <c r="C13" s="33">
        <v>-84.703100000000006</v>
      </c>
      <c r="D13" s="33">
        <v>27.5075</v>
      </c>
      <c r="E13" s="33">
        <v>29.025200000000002</v>
      </c>
      <c r="F13" s="33">
        <v>28.5532</v>
      </c>
      <c r="G13" s="33">
        <v>30.481400000000001</v>
      </c>
      <c r="H13" s="33">
        <v>31.357500000000002</v>
      </c>
      <c r="I13" s="33">
        <v>76.5381</v>
      </c>
      <c r="J13" s="33">
        <v>16.6966</v>
      </c>
      <c r="K13" s="33">
        <v>-151.38740000000001</v>
      </c>
      <c r="L13" s="33">
        <v>1.0660000000000001</v>
      </c>
      <c r="M13" s="33">
        <v>8.99</v>
      </c>
      <c r="N13" s="33">
        <v>-4.7165999999999997</v>
      </c>
      <c r="O13" s="33">
        <v>-4.9840999999999998</v>
      </c>
      <c r="P13" s="33">
        <v>5.1783999999999999</v>
      </c>
      <c r="Q13" s="33">
        <v>-18.5</v>
      </c>
      <c r="R13" s="33">
        <v>20.214200000000002</v>
      </c>
      <c r="S13" s="33">
        <v>36.837299999999999</v>
      </c>
      <c r="T13" s="33">
        <v>14.954599999999999</v>
      </c>
      <c r="U13" s="33">
        <v>32.480899999999998</v>
      </c>
      <c r="V13" s="33">
        <v>31.612200000000001</v>
      </c>
      <c r="W13" s="33">
        <v>27.8688</v>
      </c>
      <c r="X13" s="33">
        <v>24.870999999999999</v>
      </c>
      <c r="Y13" s="33">
        <v>27.078199999999999</v>
      </c>
      <c r="Z13" s="33">
        <v>27.2258</v>
      </c>
    </row>
    <row r="14" spans="1:31" x14ac:dyDescent="0.25">
      <c r="A14" s="32"/>
      <c r="B14" s="54">
        <v>45968</v>
      </c>
      <c r="C14" s="33">
        <v>29.267399999999999</v>
      </c>
      <c r="D14" s="33">
        <v>29.368099999999998</v>
      </c>
      <c r="E14" s="33">
        <v>29.9297</v>
      </c>
      <c r="F14" s="33">
        <v>31.217199999999998</v>
      </c>
      <c r="G14" s="33">
        <v>30.939699999999998</v>
      </c>
      <c r="H14" s="33">
        <v>34.730899999999998</v>
      </c>
      <c r="I14" s="33">
        <v>23.127199999999998</v>
      </c>
      <c r="J14" s="33">
        <v>14.884399999999999</v>
      </c>
      <c r="K14" s="33">
        <v>10.708</v>
      </c>
      <c r="L14" s="33">
        <v>12.1351</v>
      </c>
      <c r="M14" s="33">
        <v>13.4328</v>
      </c>
      <c r="N14" s="33">
        <v>16.007200000000001</v>
      </c>
      <c r="O14" s="33">
        <v>18.314299999999999</v>
      </c>
      <c r="P14" s="33">
        <v>17.392800000000001</v>
      </c>
      <c r="Q14" s="33">
        <v>15.0189</v>
      </c>
      <c r="R14" s="33">
        <v>28.664000000000001</v>
      </c>
      <c r="S14" s="33">
        <v>36.783900000000003</v>
      </c>
      <c r="T14" s="33">
        <v>34.216999999999999</v>
      </c>
      <c r="U14" s="33">
        <v>32.44</v>
      </c>
      <c r="V14" s="33">
        <v>32.662999999999997</v>
      </c>
      <c r="W14" s="33">
        <v>30.454799999999999</v>
      </c>
      <c r="X14" s="33">
        <v>32.042000000000002</v>
      </c>
      <c r="Y14" s="33">
        <v>32.938400000000001</v>
      </c>
      <c r="Z14" s="33">
        <v>55.621600000000001</v>
      </c>
    </row>
    <row r="15" spans="1:31" x14ac:dyDescent="0.25">
      <c r="A15" s="32"/>
      <c r="B15" s="54">
        <v>45969</v>
      </c>
      <c r="C15" s="33">
        <v>34.117699999999999</v>
      </c>
      <c r="D15" s="33">
        <v>33.782299999999999</v>
      </c>
      <c r="E15" s="33">
        <v>33.094000000000001</v>
      </c>
      <c r="F15" s="33">
        <v>34.722099999999998</v>
      </c>
      <c r="G15" s="33">
        <v>36.532200000000003</v>
      </c>
      <c r="H15" s="33">
        <v>34.838799999999999</v>
      </c>
      <c r="I15" s="33">
        <v>14.2315</v>
      </c>
      <c r="J15" s="33">
        <v>-44.525700000000001</v>
      </c>
      <c r="K15" s="33">
        <v>-1.1839</v>
      </c>
      <c r="L15" s="33">
        <v>-0.15840000000000001</v>
      </c>
      <c r="M15" s="33">
        <v>4.0091999999999999</v>
      </c>
      <c r="N15" s="33">
        <v>8.2909000000000006</v>
      </c>
      <c r="O15" s="33">
        <v>10.6866</v>
      </c>
      <c r="P15" s="33">
        <v>4.2880000000000003</v>
      </c>
      <c r="Q15" s="33">
        <v>3.41</v>
      </c>
      <c r="R15" s="33">
        <v>31.074000000000002</v>
      </c>
      <c r="S15" s="33">
        <v>47.204599999999999</v>
      </c>
      <c r="T15" s="33">
        <v>35.129300000000001</v>
      </c>
      <c r="U15" s="33">
        <v>35.181600000000003</v>
      </c>
      <c r="V15" s="33">
        <v>36.791800000000002</v>
      </c>
      <c r="W15" s="33">
        <v>38.540799999999997</v>
      </c>
      <c r="X15" s="33">
        <v>39.323799999999999</v>
      </c>
      <c r="Y15" s="33">
        <v>39.916600000000003</v>
      </c>
      <c r="Z15" s="33">
        <v>34.709400000000002</v>
      </c>
    </row>
    <row r="16" spans="1:31" x14ac:dyDescent="0.25">
      <c r="A16" s="32"/>
      <c r="B16" s="54">
        <v>45970</v>
      </c>
      <c r="C16" s="33">
        <v>19.3917</v>
      </c>
      <c r="D16" s="33">
        <v>37.878700000000002</v>
      </c>
      <c r="E16" s="33">
        <v>40.259700000000002</v>
      </c>
      <c r="F16" s="33">
        <v>41.013599999999997</v>
      </c>
      <c r="G16" s="33">
        <v>42.510399999999997</v>
      </c>
      <c r="H16" s="33">
        <v>41.494</v>
      </c>
      <c r="I16" s="33">
        <v>37.240499999999997</v>
      </c>
      <c r="J16" s="33">
        <v>17.1768</v>
      </c>
      <c r="K16" s="33">
        <v>7.6283000000000003</v>
      </c>
      <c r="L16" s="33">
        <v>6.8834</v>
      </c>
      <c r="M16" s="33">
        <v>7.8647999999999998</v>
      </c>
      <c r="N16" s="33">
        <v>9.5711999999999993</v>
      </c>
      <c r="O16" s="33">
        <v>12.026</v>
      </c>
      <c r="P16" s="33">
        <v>11.9976</v>
      </c>
      <c r="Q16" s="33">
        <v>4.2587999999999999</v>
      </c>
      <c r="R16" s="33">
        <v>26.3992</v>
      </c>
      <c r="S16" s="33">
        <v>41.859499999999997</v>
      </c>
      <c r="T16" s="33">
        <v>40.939900000000002</v>
      </c>
      <c r="U16" s="33">
        <v>40.348399999999998</v>
      </c>
      <c r="V16" s="33">
        <v>39.174999999999997</v>
      </c>
      <c r="W16" s="33">
        <v>36.070599999999999</v>
      </c>
      <c r="X16" s="33">
        <v>33.576700000000002</v>
      </c>
      <c r="Y16" s="33">
        <v>34.644199999999998</v>
      </c>
      <c r="Z16" s="33">
        <v>35.2729</v>
      </c>
    </row>
    <row r="17" spans="1:26" x14ac:dyDescent="0.25">
      <c r="A17" s="32"/>
      <c r="B17" s="54">
        <v>45971</v>
      </c>
      <c r="C17" s="33">
        <v>32.420900000000003</v>
      </c>
      <c r="D17" s="33">
        <v>29.2288</v>
      </c>
      <c r="E17" s="33">
        <v>31.270600000000002</v>
      </c>
      <c r="F17" s="33">
        <v>30.029699999999998</v>
      </c>
      <c r="G17" s="33">
        <v>31.432500000000001</v>
      </c>
      <c r="H17" s="33">
        <v>36.404800000000002</v>
      </c>
      <c r="I17" s="33">
        <v>30.187999999999999</v>
      </c>
      <c r="J17" s="33">
        <v>2.7677</v>
      </c>
      <c r="K17" s="33">
        <v>-36.392000000000003</v>
      </c>
      <c r="L17" s="33">
        <v>-43.307699999999997</v>
      </c>
      <c r="M17" s="33">
        <v>15.5433</v>
      </c>
      <c r="N17" s="33">
        <v>391.23340000000002</v>
      </c>
      <c r="O17" s="33">
        <v>6.5063000000000004</v>
      </c>
      <c r="P17" s="33">
        <v>7.7435</v>
      </c>
      <c r="Q17" s="33">
        <v>15.569800000000001</v>
      </c>
      <c r="R17" s="33">
        <v>7.1746999999999996</v>
      </c>
      <c r="S17" s="33">
        <v>38.932099999999998</v>
      </c>
      <c r="T17" s="33">
        <v>4.4744000000000002</v>
      </c>
      <c r="U17" s="33">
        <v>5.4859999999999998</v>
      </c>
      <c r="V17" s="33">
        <v>25.3262</v>
      </c>
      <c r="W17" s="33">
        <v>10.6957</v>
      </c>
      <c r="X17" s="33">
        <v>15.495900000000001</v>
      </c>
      <c r="Y17" s="33">
        <v>31.191199999999998</v>
      </c>
      <c r="Z17" s="33">
        <v>29.4358</v>
      </c>
    </row>
    <row r="18" spans="1:26" x14ac:dyDescent="0.25">
      <c r="A18" s="32"/>
      <c r="B18" s="54">
        <v>45972</v>
      </c>
      <c r="C18" s="33">
        <v>4.9397000000000002</v>
      </c>
      <c r="D18" s="33">
        <v>30.178599999999999</v>
      </c>
      <c r="E18" s="33">
        <v>8.7416999999999998</v>
      </c>
      <c r="F18" s="33">
        <v>13.0009</v>
      </c>
      <c r="G18" s="33">
        <v>18.4376</v>
      </c>
      <c r="H18" s="33">
        <v>19.452100000000002</v>
      </c>
      <c r="I18" s="33">
        <v>3.6057999999999999</v>
      </c>
      <c r="J18" s="33">
        <v>10.3926</v>
      </c>
      <c r="K18" s="33">
        <v>0.33710000000000001</v>
      </c>
      <c r="L18" s="33">
        <v>10.292</v>
      </c>
      <c r="M18" s="33">
        <v>1.8848</v>
      </c>
      <c r="N18" s="33">
        <v>0.75509999999999999</v>
      </c>
      <c r="O18" s="33">
        <v>-3.1884999999999999</v>
      </c>
      <c r="P18" s="33">
        <v>7.6374000000000004</v>
      </c>
      <c r="Q18" s="33">
        <v>-7.9828000000000001</v>
      </c>
      <c r="R18" s="33">
        <v>15.8637</v>
      </c>
      <c r="S18" s="33">
        <v>38.815199999999997</v>
      </c>
      <c r="T18" s="33">
        <v>40.344999999999999</v>
      </c>
      <c r="U18" s="33">
        <v>38.441000000000003</v>
      </c>
      <c r="V18" s="33">
        <v>39.639899999999997</v>
      </c>
      <c r="W18" s="33">
        <v>39.224600000000002</v>
      </c>
      <c r="X18" s="33">
        <v>33.078899999999997</v>
      </c>
      <c r="Y18" s="33">
        <v>38.444200000000002</v>
      </c>
      <c r="Z18" s="33">
        <v>34.842199999999998</v>
      </c>
    </row>
    <row r="19" spans="1:26" x14ac:dyDescent="0.25">
      <c r="A19" s="32"/>
      <c r="B19" s="54">
        <v>45973</v>
      </c>
      <c r="C19" s="33">
        <v>35.340499999999999</v>
      </c>
      <c r="D19" s="33">
        <v>36.2209</v>
      </c>
      <c r="E19" s="33">
        <v>37.104199999999999</v>
      </c>
      <c r="F19" s="33">
        <v>39.384999999999998</v>
      </c>
      <c r="G19" s="33">
        <v>40.830300000000001</v>
      </c>
      <c r="H19" s="33">
        <v>49.572200000000002</v>
      </c>
      <c r="I19" s="33">
        <v>22.168399999999998</v>
      </c>
      <c r="J19" s="33">
        <v>32.999600000000001</v>
      </c>
      <c r="K19" s="33">
        <v>36.914200000000001</v>
      </c>
      <c r="L19" s="33">
        <v>31.850300000000001</v>
      </c>
      <c r="M19" s="33">
        <v>33.437899999999999</v>
      </c>
      <c r="N19" s="33">
        <v>31.689299999999999</v>
      </c>
      <c r="O19" s="33">
        <v>33.238700000000001</v>
      </c>
      <c r="P19" s="33">
        <v>34.983199999999997</v>
      </c>
      <c r="Q19" s="33">
        <v>41.677199999999999</v>
      </c>
      <c r="R19" s="33">
        <v>40.056699999999999</v>
      </c>
      <c r="S19" s="33">
        <v>42.457700000000003</v>
      </c>
      <c r="T19" s="33">
        <v>38.1526</v>
      </c>
      <c r="U19" s="33">
        <v>37.263500000000001</v>
      </c>
      <c r="V19" s="33">
        <v>37.8538</v>
      </c>
      <c r="W19" s="33">
        <v>39.220999999999997</v>
      </c>
      <c r="X19" s="33">
        <v>37.257399999999997</v>
      </c>
      <c r="Y19" s="33">
        <v>40.808300000000003</v>
      </c>
      <c r="Z19" s="33">
        <v>34.475299999999997</v>
      </c>
    </row>
    <row r="20" spans="1:26" x14ac:dyDescent="0.25">
      <c r="A20" s="32"/>
      <c r="B20" s="54">
        <v>45974</v>
      </c>
      <c r="C20" s="33">
        <v>34.212400000000002</v>
      </c>
      <c r="D20" s="33">
        <v>34.428199999999997</v>
      </c>
      <c r="E20" s="33">
        <v>32.656999999999996</v>
      </c>
      <c r="F20" s="33">
        <v>32.667999999999999</v>
      </c>
      <c r="G20" s="33">
        <v>33.883200000000002</v>
      </c>
      <c r="H20" s="33">
        <v>41.315300000000001</v>
      </c>
      <c r="I20" s="33">
        <v>40.159799999999997</v>
      </c>
      <c r="J20" s="33">
        <v>26.685199999999998</v>
      </c>
      <c r="K20" s="33">
        <v>24.355599999999999</v>
      </c>
      <c r="L20" s="33">
        <v>30.654599999999999</v>
      </c>
      <c r="M20" s="33">
        <v>11.292199999999999</v>
      </c>
      <c r="N20" s="33">
        <v>22.490600000000001</v>
      </c>
      <c r="O20" s="33">
        <v>22.0443</v>
      </c>
      <c r="P20" s="33">
        <v>23.9941</v>
      </c>
      <c r="Q20" s="33">
        <v>7.5994000000000002</v>
      </c>
      <c r="R20" s="33">
        <v>30.050699999999999</v>
      </c>
      <c r="S20" s="33">
        <v>40.751100000000001</v>
      </c>
      <c r="T20" s="33">
        <v>35.445399999999999</v>
      </c>
      <c r="U20" s="33">
        <v>35.876199999999997</v>
      </c>
      <c r="V20" s="33">
        <v>32.709699999999998</v>
      </c>
      <c r="W20" s="33">
        <v>30.4681</v>
      </c>
      <c r="X20" s="33">
        <v>29.898</v>
      </c>
      <c r="Y20" s="33">
        <v>31.087800000000001</v>
      </c>
      <c r="Z20" s="33">
        <v>31.7014</v>
      </c>
    </row>
    <row r="21" spans="1:26" x14ac:dyDescent="0.25">
      <c r="A21" s="32"/>
      <c r="B21" s="54">
        <v>45975</v>
      </c>
      <c r="C21" s="33">
        <v>35.005000000000003</v>
      </c>
      <c r="D21" s="33">
        <v>31.125</v>
      </c>
      <c r="E21" s="33">
        <v>32.705100000000002</v>
      </c>
      <c r="F21" s="33">
        <v>35.029499999999999</v>
      </c>
      <c r="G21" s="33">
        <v>37.926200000000001</v>
      </c>
      <c r="H21" s="33">
        <v>43.157200000000003</v>
      </c>
      <c r="I21" s="33">
        <v>40.115600000000001</v>
      </c>
      <c r="J21" s="33">
        <v>42.4114</v>
      </c>
      <c r="K21" s="33">
        <v>39.599499999999999</v>
      </c>
      <c r="L21" s="33">
        <v>38.981200000000001</v>
      </c>
      <c r="M21" s="33">
        <v>40.995399999999997</v>
      </c>
      <c r="N21" s="33">
        <v>37.039200000000001</v>
      </c>
      <c r="O21" s="33">
        <v>36.253399999999999</v>
      </c>
      <c r="P21" s="33">
        <v>32.2532</v>
      </c>
      <c r="Q21" s="33">
        <v>46.386000000000003</v>
      </c>
      <c r="R21" s="33">
        <v>36.874400000000001</v>
      </c>
      <c r="S21" s="33">
        <v>37.511499999999998</v>
      </c>
      <c r="T21" s="33">
        <v>32.629199999999997</v>
      </c>
      <c r="U21" s="33">
        <v>30.5093</v>
      </c>
      <c r="V21" s="33">
        <v>35.222700000000003</v>
      </c>
      <c r="W21" s="33">
        <v>32.843800000000002</v>
      </c>
      <c r="X21" s="33">
        <v>31.735800000000001</v>
      </c>
      <c r="Y21" s="33">
        <v>32.006799999999998</v>
      </c>
      <c r="Z21" s="33">
        <v>30.002800000000001</v>
      </c>
    </row>
    <row r="22" spans="1:26" x14ac:dyDescent="0.25">
      <c r="A22" s="32"/>
      <c r="B22" s="54">
        <v>45976</v>
      </c>
      <c r="C22" s="33">
        <v>27.837399999999999</v>
      </c>
      <c r="D22" s="33">
        <v>28.533999999999999</v>
      </c>
      <c r="E22" s="33">
        <v>29.0305</v>
      </c>
      <c r="F22" s="33">
        <v>30.453199999999999</v>
      </c>
      <c r="G22" s="33">
        <v>30.8933</v>
      </c>
      <c r="H22" s="33">
        <v>34.539299999999997</v>
      </c>
      <c r="I22" s="33">
        <v>22.814599999999999</v>
      </c>
      <c r="J22" s="33">
        <v>114.80719999999999</v>
      </c>
      <c r="K22" s="33">
        <v>29.9573</v>
      </c>
      <c r="L22" s="33">
        <v>28.0427</v>
      </c>
      <c r="M22" s="33">
        <v>30.8948</v>
      </c>
      <c r="N22" s="33">
        <v>36.479199999999999</v>
      </c>
      <c r="O22" s="33">
        <v>35.7746</v>
      </c>
      <c r="P22" s="33">
        <v>38.9818</v>
      </c>
      <c r="Q22" s="33">
        <v>37.51</v>
      </c>
      <c r="R22" s="33">
        <v>86.973500000000001</v>
      </c>
      <c r="S22" s="33">
        <v>36.922600000000003</v>
      </c>
      <c r="T22" s="33">
        <v>39.39</v>
      </c>
      <c r="U22" s="33">
        <v>40.698300000000003</v>
      </c>
      <c r="V22" s="33">
        <v>39.174500000000002</v>
      </c>
      <c r="W22" s="33">
        <v>42.762799999999999</v>
      </c>
      <c r="X22" s="33">
        <v>44.492100000000001</v>
      </c>
      <c r="Y22" s="33">
        <v>48.605899999999998</v>
      </c>
      <c r="Z22" s="33">
        <v>42.334800000000001</v>
      </c>
    </row>
    <row r="23" spans="1:26" x14ac:dyDescent="0.25">
      <c r="A23" s="32"/>
      <c r="B23" s="54">
        <v>45977</v>
      </c>
      <c r="C23" s="33">
        <v>34.845599999999997</v>
      </c>
      <c r="D23" s="33">
        <v>35.541400000000003</v>
      </c>
      <c r="E23" s="33">
        <v>37.382899999999999</v>
      </c>
      <c r="F23" s="33">
        <v>39.167000000000002</v>
      </c>
      <c r="G23" s="33">
        <v>41.442900000000002</v>
      </c>
      <c r="H23" s="33">
        <v>42.522300000000001</v>
      </c>
      <c r="I23" s="33">
        <v>31.049600000000002</v>
      </c>
      <c r="J23" s="33">
        <v>40.720399999999998</v>
      </c>
      <c r="K23" s="33">
        <v>89.208200000000005</v>
      </c>
      <c r="L23" s="33">
        <v>36.068300000000001</v>
      </c>
      <c r="M23" s="33">
        <v>36.662799999999997</v>
      </c>
      <c r="N23" s="33">
        <v>36.743000000000002</v>
      </c>
      <c r="O23" s="33">
        <v>218.9187</v>
      </c>
      <c r="P23" s="33">
        <v>30.600100000000001</v>
      </c>
      <c r="Q23" s="33">
        <v>14.0852</v>
      </c>
      <c r="R23" s="33">
        <v>37.976300000000002</v>
      </c>
      <c r="S23" s="33">
        <v>45.906799999999997</v>
      </c>
      <c r="T23" s="33">
        <v>46.271900000000002</v>
      </c>
      <c r="U23" s="33">
        <v>48.451999999999998</v>
      </c>
      <c r="V23" s="33">
        <v>46.682000000000002</v>
      </c>
      <c r="W23" s="33">
        <v>41.423099999999998</v>
      </c>
      <c r="X23" s="33">
        <v>37.549100000000003</v>
      </c>
      <c r="Y23" s="33">
        <v>32.410600000000002</v>
      </c>
      <c r="Z23" s="33">
        <v>28.760899999999999</v>
      </c>
    </row>
    <row r="24" spans="1:26" x14ac:dyDescent="0.25">
      <c r="A24" s="32"/>
      <c r="B24" s="54">
        <v>45978</v>
      </c>
      <c r="C24" s="33">
        <v>33.048299999999998</v>
      </c>
      <c r="D24" s="33">
        <v>31.037600000000001</v>
      </c>
      <c r="E24" s="33">
        <v>31.513200000000001</v>
      </c>
      <c r="F24" s="33">
        <v>31.433399999999999</v>
      </c>
      <c r="G24" s="33">
        <v>33.291499999999999</v>
      </c>
      <c r="H24" s="33">
        <v>37.930599999999998</v>
      </c>
      <c r="I24" s="33">
        <v>39.7624</v>
      </c>
      <c r="J24" s="33">
        <v>5.7690000000000001</v>
      </c>
      <c r="K24" s="33">
        <v>82.221400000000003</v>
      </c>
      <c r="L24" s="33">
        <v>-1.9015</v>
      </c>
      <c r="M24" s="33">
        <v>-5.5814000000000004</v>
      </c>
      <c r="N24" s="33">
        <v>4.8250999999999999</v>
      </c>
      <c r="O24" s="33">
        <v>15.625299999999999</v>
      </c>
      <c r="P24" s="33">
        <v>46.295000000000002</v>
      </c>
      <c r="Q24" s="33">
        <v>31.765999999999998</v>
      </c>
      <c r="R24" s="33">
        <v>25.115300000000001</v>
      </c>
      <c r="S24" s="33">
        <v>34.195300000000003</v>
      </c>
      <c r="T24" s="33">
        <v>26.5153</v>
      </c>
      <c r="U24" s="33">
        <v>28.7056</v>
      </c>
      <c r="V24" s="33">
        <v>29.937100000000001</v>
      </c>
      <c r="W24" s="33">
        <v>30.204999999999998</v>
      </c>
      <c r="X24" s="33">
        <v>18.9696</v>
      </c>
      <c r="Y24" s="33">
        <v>13.4588</v>
      </c>
      <c r="Z24" s="33">
        <v>26.8856</v>
      </c>
    </row>
    <row r="25" spans="1:26" x14ac:dyDescent="0.25">
      <c r="A25" s="32"/>
      <c r="B25" s="54">
        <v>45979</v>
      </c>
      <c r="C25" s="33">
        <v>31.8994</v>
      </c>
      <c r="D25" s="33">
        <v>30.201599999999999</v>
      </c>
      <c r="E25" s="33">
        <v>30.17</v>
      </c>
      <c r="F25" s="33">
        <v>31.2837</v>
      </c>
      <c r="G25" s="33">
        <v>33.275399999999998</v>
      </c>
      <c r="H25" s="33">
        <v>36.8947</v>
      </c>
      <c r="I25" s="33">
        <v>33.145000000000003</v>
      </c>
      <c r="J25" s="33">
        <v>36.723199999999999</v>
      </c>
      <c r="K25" s="33">
        <v>35.898600000000002</v>
      </c>
      <c r="L25" s="33">
        <v>32.6205</v>
      </c>
      <c r="M25" s="33">
        <v>32.5366</v>
      </c>
      <c r="N25" s="33">
        <v>19.340800000000002</v>
      </c>
      <c r="O25" s="33">
        <v>29.949400000000001</v>
      </c>
      <c r="P25" s="33">
        <v>26.868400000000001</v>
      </c>
      <c r="Q25" s="33">
        <v>30.455500000000001</v>
      </c>
      <c r="R25" s="33">
        <v>38.739600000000003</v>
      </c>
      <c r="S25" s="33">
        <v>39.545900000000003</v>
      </c>
      <c r="T25" s="33">
        <v>38.884999999999998</v>
      </c>
      <c r="U25" s="33">
        <v>38.473199999999999</v>
      </c>
      <c r="V25" s="33">
        <v>38.247999999999998</v>
      </c>
      <c r="W25" s="33">
        <v>38.601100000000002</v>
      </c>
      <c r="X25" s="33">
        <v>40.042000000000002</v>
      </c>
      <c r="Y25" s="33">
        <v>40.411200000000001</v>
      </c>
      <c r="Z25" s="33">
        <v>39.789200000000001</v>
      </c>
    </row>
    <row r="26" spans="1:26" x14ac:dyDescent="0.25">
      <c r="A26" s="32"/>
      <c r="B26" s="54">
        <v>45980</v>
      </c>
      <c r="C26" s="33">
        <v>41.4495</v>
      </c>
      <c r="D26" s="33">
        <v>39.979300000000002</v>
      </c>
      <c r="E26" s="33">
        <v>39.727699999999999</v>
      </c>
      <c r="F26" s="33">
        <v>39.451099999999997</v>
      </c>
      <c r="G26" s="33">
        <v>40.377400000000002</v>
      </c>
      <c r="H26" s="33">
        <v>43.829099999999997</v>
      </c>
      <c r="I26" s="33">
        <v>45.391199999999998</v>
      </c>
      <c r="J26" s="33">
        <v>61.789299999999997</v>
      </c>
      <c r="K26" s="33">
        <v>42.882100000000001</v>
      </c>
      <c r="L26" s="33">
        <v>39.344200000000001</v>
      </c>
      <c r="M26" s="33">
        <v>37.805799999999998</v>
      </c>
      <c r="N26" s="33">
        <v>36.886699999999998</v>
      </c>
      <c r="O26" s="33">
        <v>40.156399999999998</v>
      </c>
      <c r="P26" s="33">
        <v>25.892099999999999</v>
      </c>
      <c r="Q26" s="33">
        <v>28.220099999999999</v>
      </c>
      <c r="R26" s="33">
        <v>39.797699999999999</v>
      </c>
      <c r="S26" s="33">
        <v>43.119199999999999</v>
      </c>
      <c r="T26" s="33">
        <v>43.962000000000003</v>
      </c>
      <c r="U26" s="33">
        <v>47.241700000000002</v>
      </c>
      <c r="V26" s="33">
        <v>53.071399999999997</v>
      </c>
      <c r="W26" s="33">
        <v>47.599600000000002</v>
      </c>
      <c r="X26" s="33">
        <v>43.931800000000003</v>
      </c>
      <c r="Y26" s="33">
        <v>48.997</v>
      </c>
      <c r="Z26" s="33">
        <v>47.3964</v>
      </c>
    </row>
    <row r="27" spans="1:26" x14ac:dyDescent="0.25">
      <c r="A27" s="32"/>
      <c r="B27" s="54">
        <v>45981</v>
      </c>
      <c r="C27" s="33">
        <v>42.904400000000003</v>
      </c>
      <c r="D27" s="33">
        <v>43.591700000000003</v>
      </c>
      <c r="E27" s="33">
        <v>41.690600000000003</v>
      </c>
      <c r="F27" s="33">
        <v>42.669499999999999</v>
      </c>
      <c r="G27" s="33">
        <v>44.718699999999998</v>
      </c>
      <c r="H27" s="33">
        <v>52.7425</v>
      </c>
      <c r="I27" s="33">
        <v>61.654600000000002</v>
      </c>
      <c r="J27" s="33">
        <v>46.624600000000001</v>
      </c>
      <c r="K27" s="33">
        <v>42.0899</v>
      </c>
      <c r="L27" s="33">
        <v>44.761899999999997</v>
      </c>
      <c r="M27" s="33">
        <v>36.146099999999997</v>
      </c>
      <c r="N27" s="33">
        <v>27.498999999999999</v>
      </c>
      <c r="O27" s="33">
        <v>16.019100000000002</v>
      </c>
      <c r="P27" s="33">
        <v>11.0154</v>
      </c>
      <c r="Q27" s="33">
        <v>9.0623000000000005</v>
      </c>
      <c r="R27" s="33">
        <v>20.158100000000001</v>
      </c>
      <c r="S27" s="33">
        <v>47.708599999999997</v>
      </c>
      <c r="T27" s="33">
        <v>45.872199999999999</v>
      </c>
      <c r="U27" s="33">
        <v>46.495899999999999</v>
      </c>
      <c r="V27" s="33">
        <v>42.600999999999999</v>
      </c>
      <c r="W27" s="33">
        <v>44.253</v>
      </c>
      <c r="X27" s="33">
        <v>40.565600000000003</v>
      </c>
      <c r="Y27" s="33">
        <v>44.457999999999998</v>
      </c>
      <c r="Z27" s="33">
        <v>41.59</v>
      </c>
    </row>
    <row r="28" spans="1:26" x14ac:dyDescent="0.25">
      <c r="A28" s="32"/>
      <c r="B28" s="54">
        <v>45982</v>
      </c>
      <c r="C28" s="33">
        <v>41.151499999999999</v>
      </c>
      <c r="D28" s="33">
        <v>40.4816</v>
      </c>
      <c r="E28" s="33">
        <v>42.363999999999997</v>
      </c>
      <c r="F28" s="33">
        <v>41.897100000000002</v>
      </c>
      <c r="G28" s="33">
        <v>42.044600000000003</v>
      </c>
      <c r="H28" s="33">
        <v>45.268799999999999</v>
      </c>
      <c r="I28" s="33">
        <v>51.269199999999998</v>
      </c>
      <c r="J28" s="33">
        <v>35.184699999999999</v>
      </c>
      <c r="K28" s="33">
        <v>51.951799999999999</v>
      </c>
      <c r="L28" s="33">
        <v>43.984499999999997</v>
      </c>
      <c r="M28" s="33">
        <v>41.258499999999998</v>
      </c>
      <c r="N28" s="33">
        <v>40.361699999999999</v>
      </c>
      <c r="O28" s="33">
        <v>43.440199999999997</v>
      </c>
      <c r="P28" s="33">
        <v>39.6922</v>
      </c>
      <c r="Q28" s="33">
        <v>17.72</v>
      </c>
      <c r="R28" s="33">
        <v>29.1785</v>
      </c>
      <c r="S28" s="33">
        <v>39.422800000000002</v>
      </c>
      <c r="T28" s="33">
        <v>38.918900000000001</v>
      </c>
      <c r="U28" s="33">
        <v>38.365699999999997</v>
      </c>
      <c r="V28" s="33">
        <v>37.746000000000002</v>
      </c>
      <c r="W28" s="33">
        <v>38.756700000000002</v>
      </c>
      <c r="X28" s="33">
        <v>37.604999999999997</v>
      </c>
      <c r="Y28" s="33">
        <v>37.703800000000001</v>
      </c>
      <c r="Z28" s="33">
        <v>34.700299999999999</v>
      </c>
    </row>
    <row r="29" spans="1:26" x14ac:dyDescent="0.25">
      <c r="A29" s="32"/>
      <c r="B29" s="54">
        <v>45983</v>
      </c>
      <c r="C29" s="33">
        <v>36.463999999999999</v>
      </c>
      <c r="D29" s="33">
        <v>36.287199999999999</v>
      </c>
      <c r="E29" s="33">
        <v>37.455800000000004</v>
      </c>
      <c r="F29" s="33">
        <v>37.818899999999999</v>
      </c>
      <c r="G29" s="33">
        <v>40.231900000000003</v>
      </c>
      <c r="H29" s="33">
        <v>43.0381</v>
      </c>
      <c r="I29" s="33">
        <v>41.013300000000001</v>
      </c>
      <c r="J29" s="33">
        <v>44.105800000000002</v>
      </c>
      <c r="K29" s="33">
        <v>40.655900000000003</v>
      </c>
      <c r="L29" s="33">
        <v>37.876600000000003</v>
      </c>
      <c r="M29" s="33">
        <v>19.503299999999999</v>
      </c>
      <c r="N29" s="33">
        <v>39.886600000000001</v>
      </c>
      <c r="O29" s="33">
        <v>38.404200000000003</v>
      </c>
      <c r="P29" s="33">
        <v>36.906799999999997</v>
      </c>
      <c r="Q29" s="33">
        <v>78.700800000000001</v>
      </c>
      <c r="R29" s="33">
        <v>47.913200000000003</v>
      </c>
      <c r="S29" s="33">
        <v>37.6614</v>
      </c>
      <c r="T29" s="33">
        <v>36.869100000000003</v>
      </c>
      <c r="U29" s="33">
        <v>37.107500000000002</v>
      </c>
      <c r="V29" s="33">
        <v>36.792900000000003</v>
      </c>
      <c r="W29" s="33">
        <v>35.622700000000002</v>
      </c>
      <c r="X29" s="33">
        <v>32.945399999999999</v>
      </c>
      <c r="Y29" s="33">
        <v>31.552600000000002</v>
      </c>
      <c r="Z29" s="33">
        <v>27.3735</v>
      </c>
    </row>
    <row r="30" spans="1:26" x14ac:dyDescent="0.25">
      <c r="A30" s="32"/>
      <c r="B30" s="54">
        <v>45984</v>
      </c>
      <c r="C30" s="33">
        <v>30.891400000000001</v>
      </c>
      <c r="D30" s="33">
        <v>31.120999999999999</v>
      </c>
      <c r="E30" s="33">
        <v>31.391200000000001</v>
      </c>
      <c r="F30" s="33">
        <v>34.183199999999999</v>
      </c>
      <c r="G30" s="33">
        <v>34.091900000000003</v>
      </c>
      <c r="H30" s="33">
        <v>38.353400000000001</v>
      </c>
      <c r="I30" s="33">
        <v>53.353700000000003</v>
      </c>
      <c r="J30" s="33">
        <v>22.133800000000001</v>
      </c>
      <c r="K30" s="33">
        <v>210.66380000000001</v>
      </c>
      <c r="L30" s="33">
        <v>16.616</v>
      </c>
      <c r="M30" s="33">
        <v>17.885000000000002</v>
      </c>
      <c r="N30" s="33">
        <v>21.3124</v>
      </c>
      <c r="O30" s="33">
        <v>20.4298</v>
      </c>
      <c r="P30" s="33">
        <v>16.319400000000002</v>
      </c>
      <c r="Q30" s="33">
        <v>13.170299999999999</v>
      </c>
      <c r="R30" s="33">
        <v>26.653600000000001</v>
      </c>
      <c r="S30" s="33">
        <v>42.4773</v>
      </c>
      <c r="T30" s="33">
        <v>39.914900000000003</v>
      </c>
      <c r="U30" s="33">
        <v>46.307299999999998</v>
      </c>
      <c r="V30" s="33">
        <v>53.918799999999997</v>
      </c>
      <c r="W30" s="33">
        <v>52.086599999999997</v>
      </c>
      <c r="X30" s="33">
        <v>47.075000000000003</v>
      </c>
      <c r="Y30" s="33">
        <v>44.052999999999997</v>
      </c>
      <c r="Z30" s="33">
        <v>41.007599999999996</v>
      </c>
    </row>
    <row r="31" spans="1:26" x14ac:dyDescent="0.25">
      <c r="A31" s="32"/>
      <c r="B31" s="54">
        <v>45985</v>
      </c>
      <c r="C31" s="33">
        <v>32.313800000000001</v>
      </c>
      <c r="D31" s="33">
        <v>32.3337</v>
      </c>
      <c r="E31" s="33">
        <v>33.227800000000002</v>
      </c>
      <c r="F31" s="33">
        <v>34.623800000000003</v>
      </c>
      <c r="G31" s="33">
        <v>38.928600000000003</v>
      </c>
      <c r="H31" s="33">
        <v>44.7652</v>
      </c>
      <c r="I31" s="33">
        <v>37.732500000000002</v>
      </c>
      <c r="J31" s="33">
        <v>39.327100000000002</v>
      </c>
      <c r="K31" s="33">
        <v>25.483599999999999</v>
      </c>
      <c r="L31" s="33">
        <v>29.753</v>
      </c>
      <c r="M31" s="33">
        <v>28.375699999999998</v>
      </c>
      <c r="N31" s="33">
        <v>28.048200000000001</v>
      </c>
      <c r="O31" s="33">
        <v>25.426200000000001</v>
      </c>
      <c r="P31" s="33">
        <v>23.881</v>
      </c>
      <c r="Q31" s="33">
        <v>21.409300000000002</v>
      </c>
      <c r="R31" s="33">
        <v>34.476300000000002</v>
      </c>
      <c r="S31" s="33">
        <v>38.134799999999998</v>
      </c>
      <c r="T31" s="33">
        <v>35.315399999999997</v>
      </c>
      <c r="U31" s="33">
        <v>37.598300000000002</v>
      </c>
      <c r="V31" s="33">
        <v>40.643099999999997</v>
      </c>
      <c r="W31" s="33">
        <v>41.240600000000001</v>
      </c>
      <c r="X31" s="33">
        <v>39.568300000000001</v>
      </c>
      <c r="Y31" s="33">
        <v>39.439</v>
      </c>
      <c r="Z31" s="33">
        <v>38.465000000000003</v>
      </c>
    </row>
    <row r="32" spans="1:26" x14ac:dyDescent="0.25">
      <c r="A32" s="32"/>
      <c r="B32" s="54">
        <v>45986</v>
      </c>
      <c r="C32" s="33">
        <v>39.635899999999999</v>
      </c>
      <c r="D32" s="33">
        <v>39.060600000000001</v>
      </c>
      <c r="E32" s="33">
        <v>40.6845</v>
      </c>
      <c r="F32" s="33">
        <v>40.647100000000002</v>
      </c>
      <c r="G32" s="33">
        <v>40.095799999999997</v>
      </c>
      <c r="H32" s="33">
        <v>49.736199999999997</v>
      </c>
      <c r="I32" s="33">
        <v>39.611199999999997</v>
      </c>
      <c r="J32" s="33">
        <v>35.430900000000001</v>
      </c>
      <c r="K32" s="33">
        <v>20.8367</v>
      </c>
      <c r="L32" s="33">
        <v>30.357299999999999</v>
      </c>
      <c r="M32" s="33">
        <v>35.941299999999998</v>
      </c>
      <c r="N32" s="33">
        <v>36.259</v>
      </c>
      <c r="O32" s="33">
        <v>35.692700000000002</v>
      </c>
      <c r="P32" s="33">
        <v>33.324800000000003</v>
      </c>
      <c r="Q32" s="33">
        <v>20.436599999999999</v>
      </c>
      <c r="R32" s="33">
        <v>45.139699999999998</v>
      </c>
      <c r="S32" s="33">
        <v>47.087299999999999</v>
      </c>
      <c r="T32" s="33">
        <v>56.264200000000002</v>
      </c>
      <c r="U32" s="33">
        <v>53.012599999999999</v>
      </c>
      <c r="V32" s="33">
        <v>53.322099999999999</v>
      </c>
      <c r="W32" s="33">
        <v>44.514600000000002</v>
      </c>
      <c r="X32" s="33">
        <v>42.641100000000002</v>
      </c>
      <c r="Y32" s="33">
        <v>45.216900000000003</v>
      </c>
      <c r="Z32" s="33">
        <v>39.69</v>
      </c>
    </row>
    <row r="34" spans="2:29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1553-9948-45FC-A46B-2FFA96B9F9A6}">
  <sheetPr>
    <pageSetUpPr fitToPage="1"/>
  </sheetPr>
  <dimension ref="A1:U35"/>
  <sheetViews>
    <sheetView workbookViewId="0">
      <selection activeCell="E12" sqref="E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74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2.5858042777777798E-2</v>
      </c>
      <c r="H10" s="42"/>
      <c r="I10" s="8">
        <v>0</v>
      </c>
      <c r="J10" s="42"/>
      <c r="K10" s="8">
        <v>2.5858042777777798E-2</v>
      </c>
      <c r="L10" s="42"/>
      <c r="M10" s="8">
        <v>2.5857999999999999E-2</v>
      </c>
      <c r="N10" s="8"/>
      <c r="O10" s="8">
        <v>0</v>
      </c>
      <c r="P10" s="17"/>
      <c r="Q10" s="8">
        <v>2.5857999999999999E-2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2.5858042777777798E-2</v>
      </c>
      <c r="H12" s="43"/>
      <c r="I12" s="8">
        <v>0</v>
      </c>
      <c r="J12" s="43"/>
      <c r="K12" s="8">
        <v>2.5858042777777798E-2</v>
      </c>
      <c r="L12" s="43"/>
      <c r="M12" s="8">
        <v>2.5995000000000001E-2</v>
      </c>
      <c r="N12" s="8"/>
      <c r="O12" s="8">
        <v>0</v>
      </c>
      <c r="P12" s="17"/>
      <c r="Q12" s="8">
        <v>2.5995000000000001E-2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2.5858042777777798E-2</v>
      </c>
      <c r="H14" s="8"/>
      <c r="I14" s="8">
        <v>0</v>
      </c>
      <c r="J14" s="8"/>
      <c r="K14" s="8">
        <v>2.5858042777777798E-2</v>
      </c>
      <c r="L14" s="8"/>
      <c r="M14" s="8">
        <v>2.5337999999999999E-2</v>
      </c>
      <c r="N14" s="8"/>
      <c r="O14" s="8">
        <v>0</v>
      </c>
      <c r="P14" s="17"/>
      <c r="Q14" s="8">
        <v>2.5337999999999999E-2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2.5858042777777798E-2</v>
      </c>
      <c r="H16" s="8"/>
      <c r="I16" s="8">
        <v>0</v>
      </c>
      <c r="J16" s="8"/>
      <c r="K16" s="8">
        <v>2.5858042777777798E-2</v>
      </c>
      <c r="L16" s="8"/>
      <c r="M16" s="8">
        <v>2.4806000000000002E-2</v>
      </c>
      <c r="N16" s="8"/>
      <c r="O16" s="8">
        <v>0</v>
      </c>
      <c r="P16" s="17"/>
      <c r="Q16" s="8">
        <v>2.4806000000000002E-2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2.5858042777777798E-2</v>
      </c>
      <c r="H18" s="8"/>
      <c r="I18" s="8">
        <v>0</v>
      </c>
      <c r="J18" s="8"/>
      <c r="K18" s="8">
        <v>2.5858042777777798E-2</v>
      </c>
      <c r="L18" s="8"/>
      <c r="M18" s="8">
        <v>2.4746000000000001E-2</v>
      </c>
      <c r="N18" s="8"/>
      <c r="O18" s="8">
        <v>0</v>
      </c>
      <c r="P18" s="17"/>
      <c r="Q18" s="8">
        <v>2.4746000000000001E-2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BC1B2-3369-47C1-B24A-476E6873952B}">
  <dimension ref="A1:O721"/>
  <sheetViews>
    <sheetView workbookViewId="0">
      <selection activeCell="H10" sqref="H10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46108</v>
      </c>
      <c r="B2" s="47">
        <v>3</v>
      </c>
      <c r="C2" s="47">
        <v>5</v>
      </c>
      <c r="D2" s="47">
        <v>1</v>
      </c>
      <c r="E2" s="37">
        <v>22.804500000000001</v>
      </c>
      <c r="F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"/>
      <c r="H2" s="45" t="s">
        <v>55</v>
      </c>
      <c r="I2" s="39">
        <f>AVERAGE(RTO__318[Pricing])</f>
        <v>10.604954305555552</v>
      </c>
      <c r="J2" s="30">
        <f>I2/1000</f>
        <v>1.0604954305555551E-2</v>
      </c>
      <c r="L2" s="45" t="str">
        <f>UPPER(TEXT(EDATE(A721,1),"MMMM"))</f>
        <v>MAY</v>
      </c>
    </row>
    <row r="3" spans="1:15" x14ac:dyDescent="0.25">
      <c r="A3" s="29">
        <v>46108</v>
      </c>
      <c r="B3" s="47">
        <v>3</v>
      </c>
      <c r="C3" s="47">
        <v>5</v>
      </c>
      <c r="D3" s="47">
        <v>2</v>
      </c>
      <c r="E3" s="37">
        <v>28.370899999999999</v>
      </c>
      <c r="F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"/>
      <c r="H3" s="45" t="s">
        <v>61</v>
      </c>
      <c r="I3" s="40">
        <f>IFERROR(AVERAGEIF(RTO__318[On / Off-Peak],"ON",RTO__318[Pricing]),0)</f>
        <v>0</v>
      </c>
      <c r="J3" s="30">
        <f>IFERROR(I3/1000,0)</f>
        <v>0</v>
      </c>
      <c r="L3" s="45" t="str">
        <f>TEXT(EDATE(A721,1),"YYYY")</f>
        <v>2026</v>
      </c>
    </row>
    <row r="4" spans="1:15" x14ac:dyDescent="0.25">
      <c r="A4" s="29">
        <v>46108</v>
      </c>
      <c r="B4" s="47">
        <v>3</v>
      </c>
      <c r="C4" s="47">
        <v>5</v>
      </c>
      <c r="D4" s="47">
        <v>3</v>
      </c>
      <c r="E4" s="37">
        <v>27.459099999999999</v>
      </c>
      <c r="F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"/>
      <c r="H4" s="45" t="s">
        <v>58</v>
      </c>
      <c r="I4" s="40">
        <f>IFERROR(AVERAGEIF(RTO__318[On / Off-Peak],"OFF",RTO__318[Pricing]),0)</f>
        <v>10.604954305555552</v>
      </c>
      <c r="J4" s="30">
        <f>IFERROR(I4/1000,0)</f>
        <v>1.0604954305555551E-2</v>
      </c>
      <c r="L4" s="28"/>
    </row>
    <row r="5" spans="1:15" x14ac:dyDescent="0.25">
      <c r="A5" s="29">
        <v>46108</v>
      </c>
      <c r="B5" s="47">
        <v>3</v>
      </c>
      <c r="C5" s="47">
        <v>5</v>
      </c>
      <c r="D5" s="47">
        <v>4</v>
      </c>
      <c r="E5" s="37">
        <v>24.978200000000001</v>
      </c>
      <c r="F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46108</v>
      </c>
      <c r="B6" s="47">
        <v>3</v>
      </c>
      <c r="C6" s="47">
        <v>5</v>
      </c>
      <c r="D6" s="47">
        <v>5</v>
      </c>
      <c r="E6" s="37">
        <v>25.2424</v>
      </c>
      <c r="F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"/>
      <c r="H6" s="47"/>
      <c r="I6"/>
      <c r="L6" s="50" t="str">
        <f>TEXT(A2,"MMMM")</f>
        <v>March</v>
      </c>
      <c r="M6" s="50" t="str">
        <f>TEXT(A2,"dd")</f>
        <v>27</v>
      </c>
    </row>
    <row r="7" spans="1:15" x14ac:dyDescent="0.25">
      <c r="A7" s="29">
        <v>46108</v>
      </c>
      <c r="B7" s="47">
        <v>3</v>
      </c>
      <c r="C7" s="47">
        <v>5</v>
      </c>
      <c r="D7" s="47">
        <v>6</v>
      </c>
      <c r="E7" s="37">
        <v>40.777500000000003</v>
      </c>
      <c r="F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"/>
      <c r="H7" s="47"/>
      <c r="I7" s="29"/>
      <c r="L7" s="50" t="str">
        <f>TEXT(A721,"MMMM")</f>
        <v>April</v>
      </c>
      <c r="M7" s="45" t="str">
        <f>TEXT(A721,"dd")</f>
        <v>25</v>
      </c>
    </row>
    <row r="8" spans="1:15" x14ac:dyDescent="0.25">
      <c r="A8" s="29">
        <v>46108</v>
      </c>
      <c r="B8" s="47">
        <v>3</v>
      </c>
      <c r="C8" s="47">
        <v>5</v>
      </c>
      <c r="D8" s="47">
        <v>7</v>
      </c>
      <c r="E8" s="37">
        <v>34.224299999999999</v>
      </c>
      <c r="F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46108</v>
      </c>
      <c r="B9" s="47">
        <v>3</v>
      </c>
      <c r="C9" s="47">
        <v>5</v>
      </c>
      <c r="D9" s="47">
        <v>8</v>
      </c>
      <c r="E9" s="37">
        <v>15.785600000000001</v>
      </c>
      <c r="F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46108</v>
      </c>
      <c r="B10" s="47">
        <v>3</v>
      </c>
      <c r="C10" s="47">
        <v>5</v>
      </c>
      <c r="D10" s="47">
        <v>9</v>
      </c>
      <c r="E10" s="37">
        <v>2.677</v>
      </c>
      <c r="F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46108</v>
      </c>
      <c r="B11" s="47">
        <v>3</v>
      </c>
      <c r="C11" s="47">
        <v>5</v>
      </c>
      <c r="D11" s="47">
        <v>10</v>
      </c>
      <c r="E11" s="37">
        <v>-1.3309</v>
      </c>
      <c r="F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"/>
      <c r="H11" s="47"/>
      <c r="I11"/>
    </row>
    <row r="12" spans="1:15" x14ac:dyDescent="0.25">
      <c r="A12" s="29">
        <v>46108</v>
      </c>
      <c r="B12" s="47">
        <v>3</v>
      </c>
      <c r="C12" s="47">
        <v>5</v>
      </c>
      <c r="D12" s="47">
        <v>11</v>
      </c>
      <c r="E12" s="37">
        <v>-0.99160000000000004</v>
      </c>
      <c r="F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"/>
      <c r="H12" s="47"/>
      <c r="I12"/>
    </row>
    <row r="13" spans="1:15" x14ac:dyDescent="0.25">
      <c r="A13" s="29">
        <v>46108</v>
      </c>
      <c r="B13" s="47">
        <v>3</v>
      </c>
      <c r="C13" s="47">
        <v>5</v>
      </c>
      <c r="D13" s="47">
        <v>12</v>
      </c>
      <c r="E13" s="37">
        <v>-0.6764</v>
      </c>
      <c r="F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"/>
      <c r="H13" s="47"/>
      <c r="I13"/>
    </row>
    <row r="14" spans="1:15" x14ac:dyDescent="0.25">
      <c r="A14" s="29">
        <v>46108</v>
      </c>
      <c r="B14" s="47">
        <v>3</v>
      </c>
      <c r="C14" s="47">
        <v>5</v>
      </c>
      <c r="D14" s="47">
        <v>13</v>
      </c>
      <c r="E14" s="37">
        <v>-1.8712</v>
      </c>
      <c r="F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"/>
      <c r="H14" s="47"/>
      <c r="I14"/>
    </row>
    <row r="15" spans="1:15" x14ac:dyDescent="0.25">
      <c r="A15" s="29">
        <v>46108</v>
      </c>
      <c r="B15" s="47">
        <v>3</v>
      </c>
      <c r="C15" s="47">
        <v>5</v>
      </c>
      <c r="D15" s="47">
        <v>14</v>
      </c>
      <c r="E15" s="37">
        <v>-6.2866</v>
      </c>
      <c r="F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"/>
      <c r="H15"/>
      <c r="I15"/>
    </row>
    <row r="16" spans="1:15" x14ac:dyDescent="0.25">
      <c r="A16" s="29">
        <v>46108</v>
      </c>
      <c r="B16" s="47">
        <v>3</v>
      </c>
      <c r="C16" s="47">
        <v>5</v>
      </c>
      <c r="D16" s="47">
        <v>15</v>
      </c>
      <c r="E16" s="37">
        <v>-8.5151000000000003</v>
      </c>
      <c r="F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"/>
      <c r="H16"/>
      <c r="I16"/>
    </row>
    <row r="17" spans="1:9" x14ac:dyDescent="0.25">
      <c r="A17" s="29">
        <v>46108</v>
      </c>
      <c r="B17" s="47">
        <v>3</v>
      </c>
      <c r="C17" s="47">
        <v>5</v>
      </c>
      <c r="D17" s="47">
        <v>16</v>
      </c>
      <c r="E17" s="37">
        <v>-7.1273999999999997</v>
      </c>
      <c r="F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"/>
      <c r="H17"/>
      <c r="I17"/>
    </row>
    <row r="18" spans="1:9" x14ac:dyDescent="0.25">
      <c r="A18" s="29">
        <v>46108</v>
      </c>
      <c r="B18" s="47">
        <v>3</v>
      </c>
      <c r="C18" s="47">
        <v>5</v>
      </c>
      <c r="D18" s="47">
        <v>17</v>
      </c>
      <c r="E18" s="37">
        <v>-8.7302999999999997</v>
      </c>
      <c r="F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"/>
      <c r="H18"/>
      <c r="I18"/>
    </row>
    <row r="19" spans="1:9" x14ac:dyDescent="0.25">
      <c r="A19" s="29">
        <v>46108</v>
      </c>
      <c r="B19" s="47">
        <v>3</v>
      </c>
      <c r="C19" s="47">
        <v>5</v>
      </c>
      <c r="D19" s="47">
        <v>18</v>
      </c>
      <c r="E19" s="37">
        <v>4.3597999999999999</v>
      </c>
      <c r="F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"/>
      <c r="H19"/>
      <c r="I19"/>
    </row>
    <row r="20" spans="1:9" x14ac:dyDescent="0.25">
      <c r="A20" s="29">
        <v>46108</v>
      </c>
      <c r="B20" s="47">
        <v>3</v>
      </c>
      <c r="C20" s="47">
        <v>5</v>
      </c>
      <c r="D20" s="47">
        <v>19</v>
      </c>
      <c r="E20" s="37">
        <v>20.620999999999999</v>
      </c>
      <c r="F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"/>
      <c r="H20"/>
      <c r="I20"/>
    </row>
    <row r="21" spans="1:9" x14ac:dyDescent="0.25">
      <c r="A21" s="29">
        <v>46108</v>
      </c>
      <c r="B21" s="47">
        <v>3</v>
      </c>
      <c r="C21" s="47">
        <v>5</v>
      </c>
      <c r="D21" s="47">
        <v>20</v>
      </c>
      <c r="E21" s="37">
        <v>20.620799999999999</v>
      </c>
      <c r="F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"/>
      <c r="H21"/>
      <c r="I21"/>
    </row>
    <row r="22" spans="1:9" x14ac:dyDescent="0.25">
      <c r="A22" s="29">
        <v>46108</v>
      </c>
      <c r="B22" s="47">
        <v>3</v>
      </c>
      <c r="C22" s="47">
        <v>5</v>
      </c>
      <c r="D22" s="47">
        <v>21</v>
      </c>
      <c r="E22" s="37">
        <v>18.2209</v>
      </c>
      <c r="F2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"/>
      <c r="H22"/>
      <c r="I22"/>
    </row>
    <row r="23" spans="1:9" x14ac:dyDescent="0.25">
      <c r="A23" s="29">
        <v>46108</v>
      </c>
      <c r="B23" s="47">
        <v>3</v>
      </c>
      <c r="C23" s="47">
        <v>5</v>
      </c>
      <c r="D23" s="47">
        <v>22</v>
      </c>
      <c r="E23" s="37">
        <v>24.6876</v>
      </c>
      <c r="F2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"/>
      <c r="H23"/>
      <c r="I23"/>
    </row>
    <row r="24" spans="1:9" x14ac:dyDescent="0.25">
      <c r="A24" s="29">
        <v>46108</v>
      </c>
      <c r="B24" s="47">
        <v>3</v>
      </c>
      <c r="C24" s="47">
        <v>5</v>
      </c>
      <c r="D24" s="47">
        <v>23</v>
      </c>
      <c r="E24" s="37">
        <v>24.513500000000001</v>
      </c>
      <c r="F2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"/>
      <c r="H24"/>
      <c r="I24"/>
    </row>
    <row r="25" spans="1:9" x14ac:dyDescent="0.25">
      <c r="A25" s="29">
        <v>46108</v>
      </c>
      <c r="B25" s="47">
        <v>3</v>
      </c>
      <c r="C25" s="47">
        <v>5</v>
      </c>
      <c r="D25" s="47">
        <v>24</v>
      </c>
      <c r="E25" s="37">
        <v>22.505299999999998</v>
      </c>
      <c r="F2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"/>
      <c r="H25"/>
      <c r="I25"/>
    </row>
    <row r="26" spans="1:9" x14ac:dyDescent="0.25">
      <c r="A26" s="29">
        <v>46109</v>
      </c>
      <c r="B26" s="47">
        <v>3</v>
      </c>
      <c r="C26" s="47">
        <v>6</v>
      </c>
      <c r="D26" s="47">
        <v>1</v>
      </c>
      <c r="E26" s="37">
        <v>17.887899999999998</v>
      </c>
      <c r="F2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"/>
      <c r="H26"/>
      <c r="I26"/>
    </row>
    <row r="27" spans="1:9" x14ac:dyDescent="0.25">
      <c r="A27" s="29">
        <v>46109</v>
      </c>
      <c r="B27" s="47">
        <v>3</v>
      </c>
      <c r="C27" s="47">
        <v>6</v>
      </c>
      <c r="D27" s="47">
        <v>2</v>
      </c>
      <c r="E27" s="37">
        <v>15.8979</v>
      </c>
      <c r="F2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"/>
      <c r="H27"/>
      <c r="I27"/>
    </row>
    <row r="28" spans="1:9" x14ac:dyDescent="0.25">
      <c r="A28" s="29">
        <v>46109</v>
      </c>
      <c r="B28" s="47">
        <v>3</v>
      </c>
      <c r="C28" s="47">
        <v>6</v>
      </c>
      <c r="D28" s="47">
        <v>3</v>
      </c>
      <c r="E28" s="37">
        <v>19.0884</v>
      </c>
      <c r="F2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"/>
      <c r="H28"/>
      <c r="I28"/>
    </row>
    <row r="29" spans="1:9" x14ac:dyDescent="0.25">
      <c r="A29" s="29">
        <v>46109</v>
      </c>
      <c r="B29" s="47">
        <v>3</v>
      </c>
      <c r="C29" s="47">
        <v>6</v>
      </c>
      <c r="D29" s="47">
        <v>4</v>
      </c>
      <c r="E29" s="37">
        <v>20.231000000000002</v>
      </c>
      <c r="F2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"/>
      <c r="H29"/>
      <c r="I29"/>
    </row>
    <row r="30" spans="1:9" x14ac:dyDescent="0.25">
      <c r="A30" s="29">
        <v>46109</v>
      </c>
      <c r="B30" s="47">
        <v>3</v>
      </c>
      <c r="C30" s="47">
        <v>6</v>
      </c>
      <c r="D30" s="47">
        <v>5</v>
      </c>
      <c r="E30" s="37">
        <v>21.075600000000001</v>
      </c>
      <c r="F3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"/>
      <c r="H30"/>
      <c r="I30"/>
    </row>
    <row r="31" spans="1:9" x14ac:dyDescent="0.25">
      <c r="A31" s="29">
        <v>46109</v>
      </c>
      <c r="B31" s="47">
        <v>3</v>
      </c>
      <c r="C31" s="47">
        <v>6</v>
      </c>
      <c r="D31" s="47">
        <v>6</v>
      </c>
      <c r="E31" s="37">
        <v>17.734300000000001</v>
      </c>
      <c r="F3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"/>
      <c r="H31"/>
      <c r="I31"/>
    </row>
    <row r="32" spans="1:9" x14ac:dyDescent="0.25">
      <c r="A32" s="29">
        <v>46109</v>
      </c>
      <c r="B32" s="47">
        <v>3</v>
      </c>
      <c r="C32" s="47">
        <v>6</v>
      </c>
      <c r="D32" s="47">
        <v>7</v>
      </c>
      <c r="E32" s="37">
        <v>18.512599999999999</v>
      </c>
      <c r="F3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"/>
      <c r="H32"/>
      <c r="I32"/>
    </row>
    <row r="33" spans="1:9" x14ac:dyDescent="0.25">
      <c r="A33" s="29">
        <v>46109</v>
      </c>
      <c r="B33" s="47">
        <v>3</v>
      </c>
      <c r="C33" s="47">
        <v>6</v>
      </c>
      <c r="D33" s="47">
        <v>8</v>
      </c>
      <c r="E33" s="37">
        <v>14.68</v>
      </c>
      <c r="F3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"/>
      <c r="H33"/>
      <c r="I33"/>
    </row>
    <row r="34" spans="1:9" x14ac:dyDescent="0.25">
      <c r="A34" s="29">
        <v>46109</v>
      </c>
      <c r="B34" s="47">
        <v>3</v>
      </c>
      <c r="C34" s="47">
        <v>6</v>
      </c>
      <c r="D34" s="47">
        <v>9</v>
      </c>
      <c r="E34" s="37">
        <v>-0.68020000000000003</v>
      </c>
      <c r="F3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"/>
      <c r="H34"/>
      <c r="I34"/>
    </row>
    <row r="35" spans="1:9" x14ac:dyDescent="0.25">
      <c r="A35" s="29">
        <v>46109</v>
      </c>
      <c r="B35" s="47">
        <v>3</v>
      </c>
      <c r="C35" s="47">
        <v>6</v>
      </c>
      <c r="D35" s="47">
        <v>10</v>
      </c>
      <c r="E35" s="37">
        <v>-7.7766999999999999</v>
      </c>
      <c r="F3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"/>
      <c r="H35"/>
      <c r="I35"/>
    </row>
    <row r="36" spans="1:9" x14ac:dyDescent="0.25">
      <c r="A36" s="29">
        <v>46109</v>
      </c>
      <c r="B36" s="47">
        <v>3</v>
      </c>
      <c r="C36" s="47">
        <v>6</v>
      </c>
      <c r="D36" s="47">
        <v>11</v>
      </c>
      <c r="E36" s="37">
        <v>-9.7487999999999992</v>
      </c>
      <c r="F3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"/>
      <c r="H36"/>
      <c r="I36"/>
    </row>
    <row r="37" spans="1:9" x14ac:dyDescent="0.25">
      <c r="A37" s="29">
        <v>46109</v>
      </c>
      <c r="B37" s="47">
        <v>3</v>
      </c>
      <c r="C37" s="47">
        <v>6</v>
      </c>
      <c r="D37" s="47">
        <v>12</v>
      </c>
      <c r="E37" s="37">
        <v>-16.217700000000001</v>
      </c>
      <c r="F3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"/>
      <c r="H37"/>
      <c r="I37"/>
    </row>
    <row r="38" spans="1:9" x14ac:dyDescent="0.25">
      <c r="A38" s="29">
        <v>46109</v>
      </c>
      <c r="B38" s="47">
        <v>3</v>
      </c>
      <c r="C38" s="47">
        <v>6</v>
      </c>
      <c r="D38" s="47">
        <v>13</v>
      </c>
      <c r="E38" s="37">
        <v>-20.5261</v>
      </c>
      <c r="F3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"/>
      <c r="H38"/>
      <c r="I38"/>
    </row>
    <row r="39" spans="1:9" x14ac:dyDescent="0.25">
      <c r="A39" s="29">
        <v>46109</v>
      </c>
      <c r="B39" s="47">
        <v>3</v>
      </c>
      <c r="C39" s="47">
        <v>6</v>
      </c>
      <c r="D39" s="47">
        <v>14</v>
      </c>
      <c r="E39" s="37">
        <v>-20.4725</v>
      </c>
      <c r="F3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"/>
      <c r="H39"/>
      <c r="I39"/>
    </row>
    <row r="40" spans="1:9" x14ac:dyDescent="0.25">
      <c r="A40" s="29">
        <v>46109</v>
      </c>
      <c r="B40" s="47">
        <v>3</v>
      </c>
      <c r="C40" s="47">
        <v>6</v>
      </c>
      <c r="D40" s="47">
        <v>15</v>
      </c>
      <c r="E40" s="37">
        <v>-21.134499999999999</v>
      </c>
      <c r="F4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"/>
      <c r="H40"/>
      <c r="I40"/>
    </row>
    <row r="41" spans="1:9" x14ac:dyDescent="0.25">
      <c r="A41" s="29">
        <v>46109</v>
      </c>
      <c r="B41" s="47">
        <v>3</v>
      </c>
      <c r="C41" s="47">
        <v>6</v>
      </c>
      <c r="D41" s="47">
        <v>16</v>
      </c>
      <c r="E41" s="37">
        <v>-23.3748</v>
      </c>
      <c r="F4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"/>
      <c r="H41"/>
      <c r="I41"/>
    </row>
    <row r="42" spans="1:9" x14ac:dyDescent="0.25">
      <c r="A42" s="29">
        <v>46109</v>
      </c>
      <c r="B42" s="47">
        <v>3</v>
      </c>
      <c r="C42" s="47">
        <v>6</v>
      </c>
      <c r="D42" s="47">
        <v>17</v>
      </c>
      <c r="E42" s="37">
        <v>-27.750499999999999</v>
      </c>
      <c r="F4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"/>
      <c r="H42"/>
      <c r="I42"/>
    </row>
    <row r="43" spans="1:9" x14ac:dyDescent="0.25">
      <c r="A43" s="29">
        <v>46109</v>
      </c>
      <c r="B43" s="47">
        <v>3</v>
      </c>
      <c r="C43" s="47">
        <v>6</v>
      </c>
      <c r="D43" s="47">
        <v>18</v>
      </c>
      <c r="E43" s="37">
        <v>6.4836999999999998</v>
      </c>
      <c r="F4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"/>
      <c r="H43"/>
      <c r="I43"/>
    </row>
    <row r="44" spans="1:9" x14ac:dyDescent="0.25">
      <c r="A44" s="29">
        <v>46109</v>
      </c>
      <c r="B44" s="47">
        <v>3</v>
      </c>
      <c r="C44" s="47">
        <v>6</v>
      </c>
      <c r="D44" s="47">
        <v>19</v>
      </c>
      <c r="E44" s="37">
        <v>19.508199999999999</v>
      </c>
      <c r="F4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"/>
      <c r="H44"/>
      <c r="I44"/>
    </row>
    <row r="45" spans="1:9" x14ac:dyDescent="0.25">
      <c r="A45" s="29">
        <v>46109</v>
      </c>
      <c r="B45" s="47">
        <v>3</v>
      </c>
      <c r="C45" s="47">
        <v>6</v>
      </c>
      <c r="D45" s="47">
        <v>20</v>
      </c>
      <c r="E45" s="37">
        <v>26.785799999999998</v>
      </c>
      <c r="F4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"/>
      <c r="H45"/>
      <c r="I45"/>
    </row>
    <row r="46" spans="1:9" x14ac:dyDescent="0.25">
      <c r="A46" s="29">
        <v>46109</v>
      </c>
      <c r="B46" s="47">
        <v>3</v>
      </c>
      <c r="C46" s="47">
        <v>6</v>
      </c>
      <c r="D46" s="47">
        <v>21</v>
      </c>
      <c r="E46" s="37">
        <v>26.026800000000001</v>
      </c>
      <c r="F4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"/>
      <c r="H46"/>
      <c r="I46"/>
    </row>
    <row r="47" spans="1:9" x14ac:dyDescent="0.25">
      <c r="A47" s="29">
        <v>46109</v>
      </c>
      <c r="B47" s="47">
        <v>3</v>
      </c>
      <c r="C47" s="47">
        <v>6</v>
      </c>
      <c r="D47" s="47">
        <v>22</v>
      </c>
      <c r="E47" s="37">
        <v>28.533799999999999</v>
      </c>
      <c r="F4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"/>
      <c r="H47"/>
      <c r="I47"/>
    </row>
    <row r="48" spans="1:9" x14ac:dyDescent="0.25">
      <c r="A48" s="29">
        <v>46109</v>
      </c>
      <c r="B48" s="47">
        <v>3</v>
      </c>
      <c r="C48" s="47">
        <v>6</v>
      </c>
      <c r="D48" s="47">
        <v>23</v>
      </c>
      <c r="E48" s="37">
        <v>13.529500000000001</v>
      </c>
      <c r="F4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"/>
      <c r="H48"/>
      <c r="I48"/>
    </row>
    <row r="49" spans="1:9" x14ac:dyDescent="0.25">
      <c r="A49" s="29">
        <v>46109</v>
      </c>
      <c r="B49" s="47">
        <v>3</v>
      </c>
      <c r="C49" s="47">
        <v>6</v>
      </c>
      <c r="D49" s="47">
        <v>24</v>
      </c>
      <c r="E49" s="37">
        <v>10.2232</v>
      </c>
      <c r="F4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"/>
      <c r="H49"/>
      <c r="I49"/>
    </row>
    <row r="50" spans="1:9" x14ac:dyDescent="0.25">
      <c r="A50" s="29">
        <v>46110</v>
      </c>
      <c r="B50" s="47">
        <v>3</v>
      </c>
      <c r="C50" s="47">
        <v>7</v>
      </c>
      <c r="D50" s="47">
        <v>1</v>
      </c>
      <c r="E50" s="37">
        <v>14.751799999999999</v>
      </c>
      <c r="F5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"/>
      <c r="H50"/>
      <c r="I50"/>
    </row>
    <row r="51" spans="1:9" x14ac:dyDescent="0.25">
      <c r="A51" s="29">
        <v>46110</v>
      </c>
      <c r="B51" s="47">
        <v>3</v>
      </c>
      <c r="C51" s="47">
        <v>7</v>
      </c>
      <c r="D51" s="47">
        <v>2</v>
      </c>
      <c r="E51" s="37">
        <v>13.651999999999999</v>
      </c>
      <c r="F5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"/>
      <c r="H51"/>
      <c r="I51"/>
    </row>
    <row r="52" spans="1:9" x14ac:dyDescent="0.25">
      <c r="A52" s="29">
        <v>46110</v>
      </c>
      <c r="B52" s="47">
        <v>3</v>
      </c>
      <c r="C52" s="47">
        <v>7</v>
      </c>
      <c r="D52" s="47">
        <v>3</v>
      </c>
      <c r="E52" s="37">
        <v>14.061299999999999</v>
      </c>
      <c r="F5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"/>
      <c r="H52"/>
      <c r="I52"/>
    </row>
    <row r="53" spans="1:9" x14ac:dyDescent="0.25">
      <c r="A53" s="29">
        <v>46110</v>
      </c>
      <c r="B53" s="47">
        <v>3</v>
      </c>
      <c r="C53" s="47">
        <v>7</v>
      </c>
      <c r="D53" s="47">
        <v>4</v>
      </c>
      <c r="E53" s="37">
        <v>11.933299999999999</v>
      </c>
      <c r="F5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"/>
      <c r="H53"/>
      <c r="I53"/>
    </row>
    <row r="54" spans="1:9" x14ac:dyDescent="0.25">
      <c r="A54" s="29">
        <v>46110</v>
      </c>
      <c r="B54" s="47">
        <v>3</v>
      </c>
      <c r="C54" s="47">
        <v>7</v>
      </c>
      <c r="D54" s="47">
        <v>5</v>
      </c>
      <c r="E54" s="37">
        <v>16.121300000000002</v>
      </c>
      <c r="F5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"/>
      <c r="H54"/>
      <c r="I54"/>
    </row>
    <row r="55" spans="1:9" x14ac:dyDescent="0.25">
      <c r="A55" s="29">
        <v>46110</v>
      </c>
      <c r="B55" s="47">
        <v>3</v>
      </c>
      <c r="C55" s="47">
        <v>7</v>
      </c>
      <c r="D55" s="47">
        <v>6</v>
      </c>
      <c r="E55" s="37">
        <v>16.5548</v>
      </c>
      <c r="F5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"/>
      <c r="H55"/>
      <c r="I55"/>
    </row>
    <row r="56" spans="1:9" x14ac:dyDescent="0.25">
      <c r="A56" s="29">
        <v>46110</v>
      </c>
      <c r="B56" s="47">
        <v>3</v>
      </c>
      <c r="C56" s="47">
        <v>7</v>
      </c>
      <c r="D56" s="47">
        <v>7</v>
      </c>
      <c r="E56" s="37">
        <v>27.464300000000001</v>
      </c>
      <c r="F5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"/>
      <c r="H56"/>
      <c r="I56"/>
    </row>
    <row r="57" spans="1:9" x14ac:dyDescent="0.25">
      <c r="A57" s="29">
        <v>46110</v>
      </c>
      <c r="B57" s="47">
        <v>3</v>
      </c>
      <c r="C57" s="47">
        <v>7</v>
      </c>
      <c r="D57" s="47">
        <v>8</v>
      </c>
      <c r="E57" s="37">
        <v>-7.3017000000000003</v>
      </c>
      <c r="F5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"/>
      <c r="H57"/>
      <c r="I57"/>
    </row>
    <row r="58" spans="1:9" x14ac:dyDescent="0.25">
      <c r="A58" s="29">
        <v>46110</v>
      </c>
      <c r="B58" s="47">
        <v>3</v>
      </c>
      <c r="C58" s="47">
        <v>7</v>
      </c>
      <c r="D58" s="47">
        <v>9</v>
      </c>
      <c r="E58" s="37">
        <v>-2.0901999999999998</v>
      </c>
      <c r="F5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"/>
      <c r="H58"/>
      <c r="I58"/>
    </row>
    <row r="59" spans="1:9" x14ac:dyDescent="0.25">
      <c r="A59" s="29">
        <v>46110</v>
      </c>
      <c r="B59" s="47">
        <v>3</v>
      </c>
      <c r="C59" s="47">
        <v>7</v>
      </c>
      <c r="D59" s="47">
        <v>10</v>
      </c>
      <c r="E59" s="37">
        <v>-8.9841999999999995</v>
      </c>
      <c r="F5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"/>
      <c r="H59"/>
      <c r="I59"/>
    </row>
    <row r="60" spans="1:9" x14ac:dyDescent="0.25">
      <c r="A60" s="29">
        <v>46110</v>
      </c>
      <c r="B60" s="47">
        <v>3</v>
      </c>
      <c r="C60" s="47">
        <v>7</v>
      </c>
      <c r="D60" s="47">
        <v>11</v>
      </c>
      <c r="E60" s="37">
        <v>-6.415</v>
      </c>
      <c r="F6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"/>
      <c r="H60"/>
      <c r="I60"/>
    </row>
    <row r="61" spans="1:9" x14ac:dyDescent="0.25">
      <c r="A61" s="29">
        <v>46110</v>
      </c>
      <c r="B61" s="47">
        <v>3</v>
      </c>
      <c r="C61" s="47">
        <v>7</v>
      </c>
      <c r="D61" s="47">
        <v>12</v>
      </c>
      <c r="E61" s="37">
        <v>-7.8277999999999999</v>
      </c>
      <c r="F6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"/>
      <c r="H61"/>
      <c r="I61"/>
    </row>
    <row r="62" spans="1:9" x14ac:dyDescent="0.25">
      <c r="A62" s="29">
        <v>46110</v>
      </c>
      <c r="B62" s="47">
        <v>3</v>
      </c>
      <c r="C62" s="47">
        <v>7</v>
      </c>
      <c r="D62" s="47">
        <v>13</v>
      </c>
      <c r="E62" s="37">
        <v>-7.4085000000000001</v>
      </c>
      <c r="F6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"/>
      <c r="H62"/>
      <c r="I62"/>
    </row>
    <row r="63" spans="1:9" x14ac:dyDescent="0.25">
      <c r="A63" s="29">
        <v>46110</v>
      </c>
      <c r="B63" s="47">
        <v>3</v>
      </c>
      <c r="C63" s="47">
        <v>7</v>
      </c>
      <c r="D63" s="47">
        <v>14</v>
      </c>
      <c r="E63" s="37">
        <v>-6.7172999999999998</v>
      </c>
      <c r="F6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"/>
      <c r="H63"/>
      <c r="I63"/>
    </row>
    <row r="64" spans="1:9" x14ac:dyDescent="0.25">
      <c r="A64" s="29">
        <v>46110</v>
      </c>
      <c r="B64" s="47">
        <v>3</v>
      </c>
      <c r="C64" s="47">
        <v>7</v>
      </c>
      <c r="D64" s="47">
        <v>15</v>
      </c>
      <c r="E64" s="37">
        <v>-4.8254999999999999</v>
      </c>
      <c r="F6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"/>
      <c r="H64"/>
      <c r="I64"/>
    </row>
    <row r="65" spans="1:9" x14ac:dyDescent="0.25">
      <c r="A65" s="29">
        <v>46110</v>
      </c>
      <c r="B65" s="47">
        <v>3</v>
      </c>
      <c r="C65" s="47">
        <v>7</v>
      </c>
      <c r="D65" s="47">
        <v>16</v>
      </c>
      <c r="E65" s="37">
        <v>-6.9119000000000002</v>
      </c>
      <c r="F6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"/>
      <c r="H65"/>
      <c r="I65"/>
    </row>
    <row r="66" spans="1:9" x14ac:dyDescent="0.25">
      <c r="A66" s="29">
        <v>46110</v>
      </c>
      <c r="B66" s="47">
        <v>3</v>
      </c>
      <c r="C66" s="47">
        <v>7</v>
      </c>
      <c r="D66" s="47">
        <v>17</v>
      </c>
      <c r="E66" s="37">
        <v>-5.3423999999999996</v>
      </c>
      <c r="F6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"/>
      <c r="H66"/>
      <c r="I66"/>
    </row>
    <row r="67" spans="1:9" x14ac:dyDescent="0.25">
      <c r="A67" s="29">
        <v>46110</v>
      </c>
      <c r="B67" s="47">
        <v>3</v>
      </c>
      <c r="C67" s="47">
        <v>7</v>
      </c>
      <c r="D67" s="47">
        <v>18</v>
      </c>
      <c r="E67" s="37">
        <v>193.27969999999999</v>
      </c>
      <c r="F6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"/>
      <c r="H67"/>
      <c r="I67"/>
    </row>
    <row r="68" spans="1:9" x14ac:dyDescent="0.25">
      <c r="A68" s="29">
        <v>46110</v>
      </c>
      <c r="B68" s="47">
        <v>3</v>
      </c>
      <c r="C68" s="47">
        <v>7</v>
      </c>
      <c r="D68" s="47">
        <v>19</v>
      </c>
      <c r="E68" s="37">
        <v>17.360299999999999</v>
      </c>
      <c r="F6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"/>
      <c r="H68"/>
      <c r="I68"/>
    </row>
    <row r="69" spans="1:9" x14ac:dyDescent="0.25">
      <c r="A69" s="29">
        <v>46110</v>
      </c>
      <c r="B69" s="47">
        <v>3</v>
      </c>
      <c r="C69" s="47">
        <v>7</v>
      </c>
      <c r="D69" s="47">
        <v>20</v>
      </c>
      <c r="E69" s="37">
        <v>34.017899999999997</v>
      </c>
      <c r="F6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"/>
      <c r="H69"/>
      <c r="I69"/>
    </row>
    <row r="70" spans="1:9" x14ac:dyDescent="0.25">
      <c r="A70" s="29">
        <v>46110</v>
      </c>
      <c r="B70" s="47">
        <v>3</v>
      </c>
      <c r="C70" s="47">
        <v>7</v>
      </c>
      <c r="D70" s="47">
        <v>21</v>
      </c>
      <c r="E70" s="37">
        <v>25.2608</v>
      </c>
      <c r="F7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"/>
      <c r="H70"/>
      <c r="I70"/>
    </row>
    <row r="71" spans="1:9" x14ac:dyDescent="0.25">
      <c r="A71" s="29">
        <v>46110</v>
      </c>
      <c r="B71" s="47">
        <v>3</v>
      </c>
      <c r="C71" s="47">
        <v>7</v>
      </c>
      <c r="D71" s="47">
        <v>22</v>
      </c>
      <c r="E71" s="37">
        <v>26.7605</v>
      </c>
      <c r="F7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"/>
      <c r="H71"/>
      <c r="I71"/>
    </row>
    <row r="72" spans="1:9" x14ac:dyDescent="0.25">
      <c r="A72" s="29">
        <v>46110</v>
      </c>
      <c r="B72" s="47">
        <v>3</v>
      </c>
      <c r="C72" s="47">
        <v>7</v>
      </c>
      <c r="D72" s="47">
        <v>23</v>
      </c>
      <c r="E72" s="37">
        <v>20.436499999999999</v>
      </c>
      <c r="F7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2"/>
      <c r="H72"/>
      <c r="I72"/>
    </row>
    <row r="73" spans="1:9" x14ac:dyDescent="0.25">
      <c r="A73" s="29">
        <v>46110</v>
      </c>
      <c r="B73" s="47">
        <v>3</v>
      </c>
      <c r="C73" s="47">
        <v>7</v>
      </c>
      <c r="D73" s="47">
        <v>24</v>
      </c>
      <c r="E73" s="37">
        <v>15.8432</v>
      </c>
      <c r="F7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3"/>
      <c r="H73"/>
      <c r="I73"/>
    </row>
    <row r="74" spans="1:9" x14ac:dyDescent="0.25">
      <c r="A74" s="29">
        <v>46111</v>
      </c>
      <c r="B74" s="47">
        <v>3</v>
      </c>
      <c r="C74" s="47">
        <v>1</v>
      </c>
      <c r="D74" s="47">
        <v>1</v>
      </c>
      <c r="E74" s="37">
        <v>14.637</v>
      </c>
      <c r="F7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4"/>
      <c r="H74"/>
      <c r="I74"/>
    </row>
    <row r="75" spans="1:9" x14ac:dyDescent="0.25">
      <c r="A75" s="29">
        <v>46111</v>
      </c>
      <c r="B75" s="47">
        <v>3</v>
      </c>
      <c r="C75" s="47">
        <v>1</v>
      </c>
      <c r="D75" s="47">
        <v>2</v>
      </c>
      <c r="E75" s="37">
        <v>14.645099999999999</v>
      </c>
      <c r="F7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5"/>
      <c r="H75"/>
      <c r="I75"/>
    </row>
    <row r="76" spans="1:9" x14ac:dyDescent="0.25">
      <c r="A76" s="29">
        <v>46111</v>
      </c>
      <c r="B76" s="47">
        <v>3</v>
      </c>
      <c r="C76" s="47">
        <v>1</v>
      </c>
      <c r="D76" s="47">
        <v>3</v>
      </c>
      <c r="E76" s="37">
        <v>15.0487</v>
      </c>
      <c r="F7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6"/>
      <c r="H76"/>
      <c r="I76"/>
    </row>
    <row r="77" spans="1:9" x14ac:dyDescent="0.25">
      <c r="A77" s="29">
        <v>46111</v>
      </c>
      <c r="B77" s="47">
        <v>3</v>
      </c>
      <c r="C77" s="47">
        <v>1</v>
      </c>
      <c r="D77" s="47">
        <v>4</v>
      </c>
      <c r="E77" s="37">
        <v>15.8809</v>
      </c>
      <c r="F7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7"/>
      <c r="H77"/>
      <c r="I77"/>
    </row>
    <row r="78" spans="1:9" x14ac:dyDescent="0.25">
      <c r="A78" s="29">
        <v>46111</v>
      </c>
      <c r="B78" s="47">
        <v>3</v>
      </c>
      <c r="C78" s="47">
        <v>1</v>
      </c>
      <c r="D78" s="47">
        <v>5</v>
      </c>
      <c r="E78" s="37">
        <v>14.416499999999999</v>
      </c>
      <c r="F7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8"/>
      <c r="H78"/>
      <c r="I78"/>
    </row>
    <row r="79" spans="1:9" x14ac:dyDescent="0.25">
      <c r="A79" s="29">
        <v>46111</v>
      </c>
      <c r="B79" s="47">
        <v>3</v>
      </c>
      <c r="C79" s="47">
        <v>1</v>
      </c>
      <c r="D79" s="47">
        <v>6</v>
      </c>
      <c r="E79" s="37">
        <v>16.8612</v>
      </c>
      <c r="F7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9"/>
      <c r="H79"/>
      <c r="I79"/>
    </row>
    <row r="80" spans="1:9" x14ac:dyDescent="0.25">
      <c r="A80" s="29">
        <v>46111</v>
      </c>
      <c r="B80" s="47">
        <v>3</v>
      </c>
      <c r="C80" s="47">
        <v>1</v>
      </c>
      <c r="D80" s="47">
        <v>7</v>
      </c>
      <c r="E80" s="37">
        <v>27.200900000000001</v>
      </c>
      <c r="F8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0"/>
      <c r="H80"/>
      <c r="I80"/>
    </row>
    <row r="81" spans="1:9" x14ac:dyDescent="0.25">
      <c r="A81" s="29">
        <v>46111</v>
      </c>
      <c r="B81" s="47">
        <v>3</v>
      </c>
      <c r="C81" s="47">
        <v>1</v>
      </c>
      <c r="D81" s="47">
        <v>8</v>
      </c>
      <c r="E81" s="37">
        <v>15.422599999999999</v>
      </c>
      <c r="F8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1"/>
      <c r="H81"/>
      <c r="I81"/>
    </row>
    <row r="82" spans="1:9" x14ac:dyDescent="0.25">
      <c r="A82" s="29">
        <v>46111</v>
      </c>
      <c r="B82" s="47">
        <v>3</v>
      </c>
      <c r="C82" s="47">
        <v>1</v>
      </c>
      <c r="D82" s="47">
        <v>9</v>
      </c>
      <c r="E82" s="37">
        <v>8.5686999999999998</v>
      </c>
      <c r="F8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2"/>
      <c r="H82"/>
      <c r="I82"/>
    </row>
    <row r="83" spans="1:9" x14ac:dyDescent="0.25">
      <c r="A83" s="29">
        <v>46111</v>
      </c>
      <c r="B83" s="47">
        <v>3</v>
      </c>
      <c r="C83" s="47">
        <v>1</v>
      </c>
      <c r="D83" s="47">
        <v>10</v>
      </c>
      <c r="E83" s="37">
        <v>8.0625</v>
      </c>
      <c r="F8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3"/>
      <c r="H83"/>
      <c r="I83"/>
    </row>
    <row r="84" spans="1:9" x14ac:dyDescent="0.25">
      <c r="A84" s="29">
        <v>46111</v>
      </c>
      <c r="B84" s="47">
        <v>3</v>
      </c>
      <c r="C84" s="47">
        <v>1</v>
      </c>
      <c r="D84" s="47">
        <v>11</v>
      </c>
      <c r="E84" s="37">
        <v>8.1812000000000005</v>
      </c>
      <c r="F8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4"/>
      <c r="H84"/>
      <c r="I84"/>
    </row>
    <row r="85" spans="1:9" x14ac:dyDescent="0.25">
      <c r="A85" s="29">
        <v>46111</v>
      </c>
      <c r="B85" s="47">
        <v>3</v>
      </c>
      <c r="C85" s="47">
        <v>1</v>
      </c>
      <c r="D85" s="47">
        <v>12</v>
      </c>
      <c r="E85" s="37">
        <v>7.1355000000000004</v>
      </c>
      <c r="F8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5"/>
      <c r="H85"/>
      <c r="I85"/>
    </row>
    <row r="86" spans="1:9" x14ac:dyDescent="0.25">
      <c r="A86" s="29">
        <v>46111</v>
      </c>
      <c r="B86" s="47">
        <v>3</v>
      </c>
      <c r="C86" s="47">
        <v>1</v>
      </c>
      <c r="D86" s="47">
        <v>13</v>
      </c>
      <c r="E86" s="37">
        <v>9.0751000000000008</v>
      </c>
      <c r="F8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6"/>
      <c r="H86"/>
      <c r="I86"/>
    </row>
    <row r="87" spans="1:9" x14ac:dyDescent="0.25">
      <c r="A87" s="29">
        <v>46111</v>
      </c>
      <c r="B87" s="47">
        <v>3</v>
      </c>
      <c r="C87" s="47">
        <v>1</v>
      </c>
      <c r="D87" s="47">
        <v>14</v>
      </c>
      <c r="E87" s="37">
        <v>12.5709</v>
      </c>
      <c r="F8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7"/>
      <c r="H87"/>
      <c r="I87"/>
    </row>
    <row r="88" spans="1:9" x14ac:dyDescent="0.25">
      <c r="A88" s="29">
        <v>46111</v>
      </c>
      <c r="B88" s="47">
        <v>3</v>
      </c>
      <c r="C88" s="47">
        <v>1</v>
      </c>
      <c r="D88" s="47">
        <v>15</v>
      </c>
      <c r="E88" s="37">
        <v>120.98139999999999</v>
      </c>
      <c r="F8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8"/>
      <c r="H88"/>
      <c r="I88"/>
    </row>
    <row r="89" spans="1:9" x14ac:dyDescent="0.25">
      <c r="A89" s="29">
        <v>46111</v>
      </c>
      <c r="B89" s="47">
        <v>3</v>
      </c>
      <c r="C89" s="47">
        <v>1</v>
      </c>
      <c r="D89" s="47">
        <v>16</v>
      </c>
      <c r="E89" s="37">
        <v>13.5428</v>
      </c>
      <c r="F8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9"/>
      <c r="H89"/>
      <c r="I89"/>
    </row>
    <row r="90" spans="1:9" x14ac:dyDescent="0.25">
      <c r="A90" s="29">
        <v>46111</v>
      </c>
      <c r="B90" s="47">
        <v>3</v>
      </c>
      <c r="C90" s="47">
        <v>1</v>
      </c>
      <c r="D90" s="47">
        <v>17</v>
      </c>
      <c r="E90" s="37">
        <v>12.5166</v>
      </c>
      <c r="F9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0"/>
      <c r="H90"/>
      <c r="I90"/>
    </row>
    <row r="91" spans="1:9" x14ac:dyDescent="0.25">
      <c r="A91" s="29">
        <v>46111</v>
      </c>
      <c r="B91" s="47">
        <v>3</v>
      </c>
      <c r="C91" s="47">
        <v>1</v>
      </c>
      <c r="D91" s="47">
        <v>18</v>
      </c>
      <c r="E91" s="37">
        <v>66.1374</v>
      </c>
      <c r="F9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1"/>
      <c r="H91"/>
      <c r="I91"/>
    </row>
    <row r="92" spans="1:9" x14ac:dyDescent="0.25">
      <c r="A92" s="29">
        <v>46111</v>
      </c>
      <c r="B92" s="47">
        <v>3</v>
      </c>
      <c r="C92" s="47">
        <v>1</v>
      </c>
      <c r="D92" s="47">
        <v>19</v>
      </c>
      <c r="E92" s="37">
        <v>17.783000000000001</v>
      </c>
      <c r="F9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2"/>
      <c r="H92"/>
      <c r="I92"/>
    </row>
    <row r="93" spans="1:9" x14ac:dyDescent="0.25">
      <c r="A93" s="29">
        <v>46111</v>
      </c>
      <c r="B93" s="47">
        <v>3</v>
      </c>
      <c r="C93" s="47">
        <v>1</v>
      </c>
      <c r="D93" s="47">
        <v>20</v>
      </c>
      <c r="E93" s="37">
        <v>19.532699999999998</v>
      </c>
      <c r="F9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3"/>
      <c r="H93"/>
      <c r="I93"/>
    </row>
    <row r="94" spans="1:9" x14ac:dyDescent="0.25">
      <c r="A94" s="29">
        <v>46111</v>
      </c>
      <c r="B94" s="47">
        <v>3</v>
      </c>
      <c r="C94" s="47">
        <v>1</v>
      </c>
      <c r="D94" s="47">
        <v>21</v>
      </c>
      <c r="E94" s="37">
        <v>24.899899999999999</v>
      </c>
      <c r="F9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4"/>
      <c r="H94"/>
      <c r="I94"/>
    </row>
    <row r="95" spans="1:9" x14ac:dyDescent="0.25">
      <c r="A95" s="29">
        <v>46111</v>
      </c>
      <c r="B95" s="47">
        <v>3</v>
      </c>
      <c r="C95" s="47">
        <v>1</v>
      </c>
      <c r="D95" s="47">
        <v>22</v>
      </c>
      <c r="E95" s="37">
        <v>22.555099999999999</v>
      </c>
      <c r="F9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5"/>
      <c r="H95"/>
      <c r="I95"/>
    </row>
    <row r="96" spans="1:9" x14ac:dyDescent="0.25">
      <c r="A96" s="29">
        <v>46111</v>
      </c>
      <c r="B96" s="47">
        <v>3</v>
      </c>
      <c r="C96" s="47">
        <v>1</v>
      </c>
      <c r="D96" s="47">
        <v>23</v>
      </c>
      <c r="E96" s="37">
        <v>25.268999999999998</v>
      </c>
      <c r="F9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6"/>
      <c r="H96"/>
      <c r="I96"/>
    </row>
    <row r="97" spans="1:9" x14ac:dyDescent="0.25">
      <c r="A97" s="29">
        <v>46111</v>
      </c>
      <c r="B97" s="47">
        <v>3</v>
      </c>
      <c r="C97" s="47">
        <v>1</v>
      </c>
      <c r="D97" s="47">
        <v>24</v>
      </c>
      <c r="E97" s="37">
        <v>19.774699999999999</v>
      </c>
      <c r="F9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7"/>
      <c r="H97"/>
      <c r="I97"/>
    </row>
    <row r="98" spans="1:9" x14ac:dyDescent="0.25">
      <c r="A98" s="29">
        <v>46112</v>
      </c>
      <c r="B98" s="47">
        <v>3</v>
      </c>
      <c r="C98" s="47">
        <v>2</v>
      </c>
      <c r="D98" s="47">
        <v>1</v>
      </c>
      <c r="E98" s="37">
        <v>16.403300000000002</v>
      </c>
      <c r="F9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8"/>
      <c r="H98"/>
      <c r="I98"/>
    </row>
    <row r="99" spans="1:9" x14ac:dyDescent="0.25">
      <c r="A99" s="29">
        <v>46112</v>
      </c>
      <c r="B99" s="47">
        <v>3</v>
      </c>
      <c r="C99" s="47">
        <v>2</v>
      </c>
      <c r="D99" s="47">
        <v>2</v>
      </c>
      <c r="E99" s="37">
        <v>18.099399999999999</v>
      </c>
      <c r="F9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9"/>
      <c r="H99"/>
      <c r="I99"/>
    </row>
    <row r="100" spans="1:9" x14ac:dyDescent="0.25">
      <c r="A100" s="29">
        <v>46112</v>
      </c>
      <c r="B100" s="47">
        <v>3</v>
      </c>
      <c r="C100" s="47">
        <v>2</v>
      </c>
      <c r="D100" s="47">
        <v>3</v>
      </c>
      <c r="E100" s="37">
        <v>20.325800000000001</v>
      </c>
      <c r="F10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0"/>
      <c r="H100"/>
      <c r="I100"/>
    </row>
    <row r="101" spans="1:9" x14ac:dyDescent="0.25">
      <c r="A101" s="29">
        <v>46112</v>
      </c>
      <c r="B101" s="47">
        <v>3</v>
      </c>
      <c r="C101" s="47">
        <v>2</v>
      </c>
      <c r="D101" s="47">
        <v>4</v>
      </c>
      <c r="E101" s="37">
        <v>27.0641</v>
      </c>
      <c r="F10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1"/>
      <c r="H101"/>
      <c r="I101"/>
    </row>
    <row r="102" spans="1:9" x14ac:dyDescent="0.25">
      <c r="A102" s="29">
        <v>46112</v>
      </c>
      <c r="B102" s="47">
        <v>3</v>
      </c>
      <c r="C102" s="47">
        <v>2</v>
      </c>
      <c r="D102" s="47">
        <v>5</v>
      </c>
      <c r="E102" s="37">
        <v>32.702300000000001</v>
      </c>
      <c r="F10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2"/>
      <c r="H102"/>
      <c r="I102"/>
    </row>
    <row r="103" spans="1:9" x14ac:dyDescent="0.25">
      <c r="A103" s="29">
        <v>46112</v>
      </c>
      <c r="B103" s="47">
        <v>3</v>
      </c>
      <c r="C103" s="47">
        <v>2</v>
      </c>
      <c r="D103" s="47">
        <v>6</v>
      </c>
      <c r="E103" s="37">
        <v>31.828099999999999</v>
      </c>
      <c r="F10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3"/>
      <c r="H103"/>
      <c r="I103"/>
    </row>
    <row r="104" spans="1:9" x14ac:dyDescent="0.25">
      <c r="A104" s="29">
        <v>46112</v>
      </c>
      <c r="B104" s="47">
        <v>3</v>
      </c>
      <c r="C104" s="47">
        <v>2</v>
      </c>
      <c r="D104" s="47">
        <v>7</v>
      </c>
      <c r="E104" s="37">
        <v>45.208500000000001</v>
      </c>
      <c r="F10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4"/>
      <c r="H104"/>
      <c r="I104"/>
    </row>
    <row r="105" spans="1:9" x14ac:dyDescent="0.25">
      <c r="A105" s="29">
        <v>46112</v>
      </c>
      <c r="B105" s="47">
        <v>3</v>
      </c>
      <c r="C105" s="47">
        <v>2</v>
      </c>
      <c r="D105" s="47">
        <v>8</v>
      </c>
      <c r="E105" s="37">
        <v>348.55200000000002</v>
      </c>
      <c r="F10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5"/>
      <c r="H105"/>
      <c r="I105"/>
    </row>
    <row r="106" spans="1:9" x14ac:dyDescent="0.25">
      <c r="A106" s="29">
        <v>46112</v>
      </c>
      <c r="B106" s="47">
        <v>3</v>
      </c>
      <c r="C106" s="47">
        <v>2</v>
      </c>
      <c r="D106" s="47">
        <v>9</v>
      </c>
      <c r="E106" s="37">
        <v>179.86949999999999</v>
      </c>
      <c r="F10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6"/>
      <c r="H106"/>
      <c r="I106"/>
    </row>
    <row r="107" spans="1:9" x14ac:dyDescent="0.25">
      <c r="A107" s="29">
        <v>46112</v>
      </c>
      <c r="B107" s="47">
        <v>3</v>
      </c>
      <c r="C107" s="47">
        <v>2</v>
      </c>
      <c r="D107" s="47">
        <v>10</v>
      </c>
      <c r="E107" s="37">
        <v>54.142200000000003</v>
      </c>
      <c r="F10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7"/>
      <c r="H107"/>
      <c r="I107"/>
    </row>
    <row r="108" spans="1:9" x14ac:dyDescent="0.25">
      <c r="A108" s="29">
        <v>46112</v>
      </c>
      <c r="B108" s="47">
        <v>3</v>
      </c>
      <c r="C108" s="47">
        <v>2</v>
      </c>
      <c r="D108" s="47">
        <v>11</v>
      </c>
      <c r="E108" s="37">
        <v>36.915799999999997</v>
      </c>
      <c r="F10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8"/>
      <c r="H108"/>
      <c r="I108"/>
    </row>
    <row r="109" spans="1:9" x14ac:dyDescent="0.25">
      <c r="A109" s="29">
        <v>46112</v>
      </c>
      <c r="B109" s="47">
        <v>3</v>
      </c>
      <c r="C109" s="47">
        <v>2</v>
      </c>
      <c r="D109" s="47">
        <v>12</v>
      </c>
      <c r="E109" s="37">
        <v>35.390999999999998</v>
      </c>
      <c r="F10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9"/>
      <c r="H109"/>
      <c r="I109"/>
    </row>
    <row r="110" spans="1:9" x14ac:dyDescent="0.25">
      <c r="A110" s="29">
        <v>46112</v>
      </c>
      <c r="B110" s="47">
        <v>3</v>
      </c>
      <c r="C110" s="47">
        <v>2</v>
      </c>
      <c r="D110" s="47">
        <v>13</v>
      </c>
      <c r="E110" s="37">
        <v>22.100200000000001</v>
      </c>
      <c r="F1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0"/>
      <c r="H110"/>
      <c r="I110"/>
    </row>
    <row r="111" spans="1:9" x14ac:dyDescent="0.25">
      <c r="A111" s="29">
        <v>46112</v>
      </c>
      <c r="B111" s="47">
        <v>3</v>
      </c>
      <c r="C111" s="47">
        <v>2</v>
      </c>
      <c r="D111" s="47">
        <v>14</v>
      </c>
      <c r="E111" s="37">
        <v>33.540700000000001</v>
      </c>
      <c r="F1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1"/>
      <c r="H111"/>
      <c r="I111"/>
    </row>
    <row r="112" spans="1:9" x14ac:dyDescent="0.25">
      <c r="A112" s="29">
        <v>46112</v>
      </c>
      <c r="B112" s="47">
        <v>3</v>
      </c>
      <c r="C112" s="47">
        <v>2</v>
      </c>
      <c r="D112" s="47">
        <v>15</v>
      </c>
      <c r="E112" s="37">
        <v>30.695900000000002</v>
      </c>
      <c r="F1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2"/>
      <c r="H112"/>
      <c r="I112"/>
    </row>
    <row r="113" spans="1:9" x14ac:dyDescent="0.25">
      <c r="A113" s="29">
        <v>46112</v>
      </c>
      <c r="B113" s="47">
        <v>3</v>
      </c>
      <c r="C113" s="47">
        <v>2</v>
      </c>
      <c r="D113" s="47">
        <v>16</v>
      </c>
      <c r="E113" s="37">
        <v>31.777999999999999</v>
      </c>
      <c r="F1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3"/>
      <c r="H113"/>
      <c r="I113"/>
    </row>
    <row r="114" spans="1:9" x14ac:dyDescent="0.25">
      <c r="A114" s="29">
        <v>46112</v>
      </c>
      <c r="B114" s="47">
        <v>3</v>
      </c>
      <c r="C114" s="47">
        <v>2</v>
      </c>
      <c r="D114" s="47">
        <v>17</v>
      </c>
      <c r="E114" s="37">
        <v>55.185299999999998</v>
      </c>
      <c r="F1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4"/>
      <c r="H114"/>
      <c r="I114"/>
    </row>
    <row r="115" spans="1:9" x14ac:dyDescent="0.25">
      <c r="A115" s="29">
        <v>46112</v>
      </c>
      <c r="B115" s="47">
        <v>3</v>
      </c>
      <c r="C115" s="47">
        <v>2</v>
      </c>
      <c r="D115" s="47">
        <v>18</v>
      </c>
      <c r="E115" s="37">
        <v>44.889400000000002</v>
      </c>
      <c r="F1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5"/>
      <c r="H115"/>
      <c r="I115"/>
    </row>
    <row r="116" spans="1:9" x14ac:dyDescent="0.25">
      <c r="A116" s="29">
        <v>46112</v>
      </c>
      <c r="B116" s="47">
        <v>3</v>
      </c>
      <c r="C116" s="47">
        <v>2</v>
      </c>
      <c r="D116" s="47">
        <v>19</v>
      </c>
      <c r="E116" s="37">
        <v>26.009399999999999</v>
      </c>
      <c r="F1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6"/>
      <c r="H116"/>
      <c r="I116"/>
    </row>
    <row r="117" spans="1:9" x14ac:dyDescent="0.25">
      <c r="A117" s="29">
        <v>46112</v>
      </c>
      <c r="B117" s="47">
        <v>3</v>
      </c>
      <c r="C117" s="47">
        <v>2</v>
      </c>
      <c r="D117" s="47">
        <v>20</v>
      </c>
      <c r="E117" s="37">
        <v>34.3568</v>
      </c>
      <c r="F1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7"/>
      <c r="H117"/>
      <c r="I117"/>
    </row>
    <row r="118" spans="1:9" x14ac:dyDescent="0.25">
      <c r="A118" s="29">
        <v>46112</v>
      </c>
      <c r="B118" s="47">
        <v>3</v>
      </c>
      <c r="C118" s="47">
        <v>2</v>
      </c>
      <c r="D118" s="47">
        <v>21</v>
      </c>
      <c r="E118" s="37">
        <v>35.059899999999999</v>
      </c>
      <c r="F1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8"/>
      <c r="H118"/>
      <c r="I118"/>
    </row>
    <row r="119" spans="1:9" x14ac:dyDescent="0.25">
      <c r="A119" s="29">
        <v>46112</v>
      </c>
      <c r="B119" s="47">
        <v>3</v>
      </c>
      <c r="C119" s="47">
        <v>2</v>
      </c>
      <c r="D119" s="47">
        <v>22</v>
      </c>
      <c r="E119" s="37">
        <v>32.055999999999997</v>
      </c>
      <c r="F1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9"/>
      <c r="H119"/>
      <c r="I119"/>
    </row>
    <row r="120" spans="1:9" x14ac:dyDescent="0.25">
      <c r="A120" s="29">
        <v>46112</v>
      </c>
      <c r="B120" s="47">
        <v>3</v>
      </c>
      <c r="C120" s="47">
        <v>2</v>
      </c>
      <c r="D120" s="47">
        <v>23</v>
      </c>
      <c r="E120" s="37">
        <v>30.416499999999999</v>
      </c>
      <c r="F1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0"/>
      <c r="H120"/>
      <c r="I120"/>
    </row>
    <row r="121" spans="1:9" x14ac:dyDescent="0.25">
      <c r="A121" s="29">
        <v>46112</v>
      </c>
      <c r="B121" s="47">
        <v>3</v>
      </c>
      <c r="C121" s="47">
        <v>2</v>
      </c>
      <c r="D121" s="47">
        <v>24</v>
      </c>
      <c r="E121" s="37">
        <v>19.327400000000001</v>
      </c>
      <c r="F1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1"/>
      <c r="H121"/>
      <c r="I121"/>
    </row>
    <row r="122" spans="1:9" x14ac:dyDescent="0.25">
      <c r="A122" s="29">
        <v>46113</v>
      </c>
      <c r="B122" s="47">
        <v>4</v>
      </c>
      <c r="C122" s="47">
        <v>3</v>
      </c>
      <c r="D122" s="47">
        <v>1</v>
      </c>
      <c r="E122" s="37">
        <v>21.165900000000001</v>
      </c>
      <c r="F12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2"/>
      <c r="H122"/>
      <c r="I122"/>
    </row>
    <row r="123" spans="1:9" x14ac:dyDescent="0.25">
      <c r="A123" s="29">
        <v>46113</v>
      </c>
      <c r="B123" s="47">
        <v>4</v>
      </c>
      <c r="C123" s="47">
        <v>3</v>
      </c>
      <c r="D123" s="47">
        <v>2</v>
      </c>
      <c r="E123" s="37">
        <v>25.660699999999999</v>
      </c>
      <c r="F12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3"/>
      <c r="H123"/>
      <c r="I123"/>
    </row>
    <row r="124" spans="1:9" x14ac:dyDescent="0.25">
      <c r="A124" s="29">
        <v>46113</v>
      </c>
      <c r="B124" s="47">
        <v>4</v>
      </c>
      <c r="C124" s="47">
        <v>3</v>
      </c>
      <c r="D124" s="47">
        <v>3</v>
      </c>
      <c r="E124" s="37">
        <v>28.003299999999999</v>
      </c>
      <c r="F12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4"/>
      <c r="H124"/>
      <c r="I124"/>
    </row>
    <row r="125" spans="1:9" x14ac:dyDescent="0.25">
      <c r="A125" s="29">
        <v>46113</v>
      </c>
      <c r="B125" s="47">
        <v>4</v>
      </c>
      <c r="C125" s="47">
        <v>3</v>
      </c>
      <c r="D125" s="47">
        <v>4</v>
      </c>
      <c r="E125" s="37">
        <v>34.867100000000001</v>
      </c>
      <c r="F12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5"/>
      <c r="H125"/>
      <c r="I125"/>
    </row>
    <row r="126" spans="1:9" x14ac:dyDescent="0.25">
      <c r="A126" s="29">
        <v>46113</v>
      </c>
      <c r="B126" s="47">
        <v>4</v>
      </c>
      <c r="C126" s="47">
        <v>3</v>
      </c>
      <c r="D126" s="47">
        <v>5</v>
      </c>
      <c r="E126" s="37">
        <v>35.523899999999998</v>
      </c>
      <c r="F12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6"/>
      <c r="H126"/>
      <c r="I126"/>
    </row>
    <row r="127" spans="1:9" x14ac:dyDescent="0.25">
      <c r="A127" s="29">
        <v>46113</v>
      </c>
      <c r="B127" s="47">
        <v>4</v>
      </c>
      <c r="C127" s="47">
        <v>3</v>
      </c>
      <c r="D127" s="47">
        <v>6</v>
      </c>
      <c r="E127" s="37">
        <v>34.8245</v>
      </c>
      <c r="F12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7"/>
      <c r="H127"/>
      <c r="I127"/>
    </row>
    <row r="128" spans="1:9" x14ac:dyDescent="0.25">
      <c r="A128" s="29">
        <v>46113</v>
      </c>
      <c r="B128" s="47">
        <v>4</v>
      </c>
      <c r="C128" s="47">
        <v>3</v>
      </c>
      <c r="D128" s="47">
        <v>7</v>
      </c>
      <c r="E128" s="37">
        <v>33.431199999999997</v>
      </c>
      <c r="F12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8"/>
      <c r="H128"/>
      <c r="I128"/>
    </row>
    <row r="129" spans="1:9" x14ac:dyDescent="0.25">
      <c r="A129" s="29">
        <v>46113</v>
      </c>
      <c r="B129" s="47">
        <v>4</v>
      </c>
      <c r="C129" s="47">
        <v>3</v>
      </c>
      <c r="D129" s="47">
        <v>8</v>
      </c>
      <c r="E129" s="37">
        <v>287.86099999999999</v>
      </c>
      <c r="F12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9"/>
      <c r="H129"/>
      <c r="I129"/>
    </row>
    <row r="130" spans="1:9" x14ac:dyDescent="0.25">
      <c r="A130" s="29">
        <v>46113</v>
      </c>
      <c r="B130" s="47">
        <v>4</v>
      </c>
      <c r="C130" s="47">
        <v>3</v>
      </c>
      <c r="D130" s="47">
        <v>9</v>
      </c>
      <c r="E130" s="37">
        <v>8.8564000000000007</v>
      </c>
      <c r="F13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0"/>
      <c r="H130"/>
      <c r="I130"/>
    </row>
    <row r="131" spans="1:9" x14ac:dyDescent="0.25">
      <c r="A131" s="29">
        <v>46113</v>
      </c>
      <c r="B131" s="47">
        <v>4</v>
      </c>
      <c r="C131" s="47">
        <v>3</v>
      </c>
      <c r="D131" s="47">
        <v>10</v>
      </c>
      <c r="E131" s="37">
        <v>3.3172999999999999</v>
      </c>
      <c r="F13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1"/>
      <c r="H131"/>
      <c r="I131"/>
    </row>
    <row r="132" spans="1:9" x14ac:dyDescent="0.25">
      <c r="A132" s="29">
        <v>46113</v>
      </c>
      <c r="B132" s="47">
        <v>4</v>
      </c>
      <c r="C132" s="47">
        <v>3</v>
      </c>
      <c r="D132" s="47">
        <v>11</v>
      </c>
      <c r="E132" s="37">
        <v>2.1312000000000002</v>
      </c>
      <c r="F13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2"/>
      <c r="H132"/>
      <c r="I132"/>
    </row>
    <row r="133" spans="1:9" x14ac:dyDescent="0.25">
      <c r="A133" s="29">
        <v>46113</v>
      </c>
      <c r="B133" s="47">
        <v>4</v>
      </c>
      <c r="C133" s="47">
        <v>3</v>
      </c>
      <c r="D133" s="47">
        <v>12</v>
      </c>
      <c r="E133" s="37">
        <v>2.7913000000000001</v>
      </c>
      <c r="F13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3"/>
      <c r="H133"/>
      <c r="I133"/>
    </row>
    <row r="134" spans="1:9" x14ac:dyDescent="0.25">
      <c r="A134" s="29">
        <v>46113</v>
      </c>
      <c r="B134" s="47">
        <v>4</v>
      </c>
      <c r="C134" s="47">
        <v>3</v>
      </c>
      <c r="D134" s="47">
        <v>13</v>
      </c>
      <c r="E134" s="37">
        <v>5.1120999999999999</v>
      </c>
      <c r="F13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4"/>
      <c r="H134"/>
      <c r="I134"/>
    </row>
    <row r="135" spans="1:9" x14ac:dyDescent="0.25">
      <c r="A135" s="29">
        <v>46113</v>
      </c>
      <c r="B135" s="47">
        <v>4</v>
      </c>
      <c r="C135" s="47">
        <v>3</v>
      </c>
      <c r="D135" s="47">
        <v>14</v>
      </c>
      <c r="E135" s="37">
        <v>7.3269000000000002</v>
      </c>
      <c r="F13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5"/>
      <c r="H135"/>
      <c r="I135"/>
    </row>
    <row r="136" spans="1:9" x14ac:dyDescent="0.25">
      <c r="A136" s="29">
        <v>46113</v>
      </c>
      <c r="B136" s="47">
        <v>4</v>
      </c>
      <c r="C136" s="47">
        <v>3</v>
      </c>
      <c r="D136" s="47">
        <v>15</v>
      </c>
      <c r="E136" s="37">
        <v>5.1101000000000001</v>
      </c>
      <c r="F13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6"/>
      <c r="H136"/>
      <c r="I136"/>
    </row>
    <row r="137" spans="1:9" x14ac:dyDescent="0.25">
      <c r="A137" s="29">
        <v>46113</v>
      </c>
      <c r="B137" s="47">
        <v>4</v>
      </c>
      <c r="C137" s="47">
        <v>3</v>
      </c>
      <c r="D137" s="47">
        <v>16</v>
      </c>
      <c r="E137" s="37">
        <v>5.0644999999999998</v>
      </c>
      <c r="F13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7"/>
      <c r="H137"/>
      <c r="I137"/>
    </row>
    <row r="138" spans="1:9" x14ac:dyDescent="0.25">
      <c r="A138" s="29">
        <v>46113</v>
      </c>
      <c r="B138" s="47">
        <v>4</v>
      </c>
      <c r="C138" s="47">
        <v>3</v>
      </c>
      <c r="D138" s="47">
        <v>17</v>
      </c>
      <c r="E138" s="37">
        <v>5.7823000000000002</v>
      </c>
      <c r="F13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8"/>
      <c r="H138"/>
      <c r="I138"/>
    </row>
    <row r="139" spans="1:9" x14ac:dyDescent="0.25">
      <c r="A139" s="29">
        <v>46113</v>
      </c>
      <c r="B139" s="47">
        <v>4</v>
      </c>
      <c r="C139" s="47">
        <v>3</v>
      </c>
      <c r="D139" s="47">
        <v>18</v>
      </c>
      <c r="E139" s="37">
        <v>15.466799999999999</v>
      </c>
      <c r="F13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9"/>
      <c r="H139"/>
      <c r="I139"/>
    </row>
    <row r="140" spans="1:9" x14ac:dyDescent="0.25">
      <c r="A140" s="29">
        <v>46113</v>
      </c>
      <c r="B140" s="47">
        <v>4</v>
      </c>
      <c r="C140" s="47">
        <v>3</v>
      </c>
      <c r="D140" s="47">
        <v>19</v>
      </c>
      <c r="E140" s="37">
        <v>27.356000000000002</v>
      </c>
      <c r="F14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0"/>
      <c r="H140"/>
      <c r="I140"/>
    </row>
    <row r="141" spans="1:9" x14ac:dyDescent="0.25">
      <c r="A141" s="29">
        <v>46113</v>
      </c>
      <c r="B141" s="47">
        <v>4</v>
      </c>
      <c r="C141" s="47">
        <v>3</v>
      </c>
      <c r="D141" s="47">
        <v>20</v>
      </c>
      <c r="E141" s="37">
        <v>22.775400000000001</v>
      </c>
      <c r="F14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1"/>
      <c r="H141"/>
      <c r="I141"/>
    </row>
    <row r="142" spans="1:9" x14ac:dyDescent="0.25">
      <c r="A142" s="29">
        <v>46113</v>
      </c>
      <c r="B142" s="47">
        <v>4</v>
      </c>
      <c r="C142" s="47">
        <v>3</v>
      </c>
      <c r="D142" s="47">
        <v>21</v>
      </c>
      <c r="E142" s="37">
        <v>15.677199999999999</v>
      </c>
      <c r="F14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2"/>
      <c r="H142"/>
      <c r="I142"/>
    </row>
    <row r="143" spans="1:9" x14ac:dyDescent="0.25">
      <c r="A143" s="29">
        <v>46113</v>
      </c>
      <c r="B143" s="47">
        <v>4</v>
      </c>
      <c r="C143" s="47">
        <v>3</v>
      </c>
      <c r="D143" s="47">
        <v>22</v>
      </c>
      <c r="E143" s="37">
        <v>18.340199999999999</v>
      </c>
      <c r="F14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3"/>
      <c r="H143"/>
      <c r="I143"/>
    </row>
    <row r="144" spans="1:9" x14ac:dyDescent="0.25">
      <c r="A144" s="29">
        <v>46113</v>
      </c>
      <c r="B144" s="47">
        <v>4</v>
      </c>
      <c r="C144" s="47">
        <v>3</v>
      </c>
      <c r="D144" s="47">
        <v>23</v>
      </c>
      <c r="E144" s="37">
        <v>23.529199999999999</v>
      </c>
      <c r="F14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4"/>
      <c r="H144"/>
      <c r="I144"/>
    </row>
    <row r="145" spans="1:9" x14ac:dyDescent="0.25">
      <c r="A145" s="29">
        <v>46113</v>
      </c>
      <c r="B145" s="47">
        <v>4</v>
      </c>
      <c r="C145" s="47">
        <v>3</v>
      </c>
      <c r="D145" s="47">
        <v>24</v>
      </c>
      <c r="E145" s="37">
        <v>14.6854</v>
      </c>
      <c r="F14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5"/>
      <c r="H145"/>
      <c r="I145"/>
    </row>
    <row r="146" spans="1:9" x14ac:dyDescent="0.25">
      <c r="A146" s="29">
        <v>46114</v>
      </c>
      <c r="B146" s="47">
        <v>4</v>
      </c>
      <c r="C146" s="47">
        <v>4</v>
      </c>
      <c r="D146" s="47">
        <v>1</v>
      </c>
      <c r="E146" s="37">
        <v>14.655799999999999</v>
      </c>
      <c r="F14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6"/>
      <c r="H146"/>
      <c r="I146"/>
    </row>
    <row r="147" spans="1:9" x14ac:dyDescent="0.25">
      <c r="A147" s="29">
        <v>46114</v>
      </c>
      <c r="B147" s="47">
        <v>4</v>
      </c>
      <c r="C147" s="47">
        <v>4</v>
      </c>
      <c r="D147" s="47">
        <v>2</v>
      </c>
      <c r="E147" s="37">
        <v>10.748799999999999</v>
      </c>
      <c r="F14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7"/>
      <c r="H147"/>
      <c r="I147"/>
    </row>
    <row r="148" spans="1:9" x14ac:dyDescent="0.25">
      <c r="A148" s="29">
        <v>46114</v>
      </c>
      <c r="B148" s="47">
        <v>4</v>
      </c>
      <c r="C148" s="47">
        <v>4</v>
      </c>
      <c r="D148" s="47">
        <v>3</v>
      </c>
      <c r="E148" s="37">
        <v>10.095499999999999</v>
      </c>
      <c r="F14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8"/>
      <c r="H148"/>
      <c r="I148"/>
    </row>
    <row r="149" spans="1:9" x14ac:dyDescent="0.25">
      <c r="A149" s="29">
        <v>46114</v>
      </c>
      <c r="B149" s="47">
        <v>4</v>
      </c>
      <c r="C149" s="47">
        <v>4</v>
      </c>
      <c r="D149" s="47">
        <v>4</v>
      </c>
      <c r="E149" s="37">
        <v>9.6961999999999993</v>
      </c>
      <c r="F14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9"/>
      <c r="H149"/>
      <c r="I149"/>
    </row>
    <row r="150" spans="1:9" x14ac:dyDescent="0.25">
      <c r="A150" s="29">
        <v>46114</v>
      </c>
      <c r="B150" s="47">
        <v>4</v>
      </c>
      <c r="C150" s="47">
        <v>4</v>
      </c>
      <c r="D150" s="47">
        <v>5</v>
      </c>
      <c r="E150" s="37">
        <v>10.0961</v>
      </c>
      <c r="F15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0"/>
      <c r="H150"/>
      <c r="I150"/>
    </row>
    <row r="151" spans="1:9" x14ac:dyDescent="0.25">
      <c r="A151" s="29">
        <v>46114</v>
      </c>
      <c r="B151" s="47">
        <v>4</v>
      </c>
      <c r="C151" s="47">
        <v>4</v>
      </c>
      <c r="D151" s="47">
        <v>6</v>
      </c>
      <c r="E151" s="37">
        <v>9.7880000000000003</v>
      </c>
      <c r="F15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1"/>
      <c r="H151"/>
      <c r="I151"/>
    </row>
    <row r="152" spans="1:9" x14ac:dyDescent="0.25">
      <c r="A152" s="29">
        <v>46114</v>
      </c>
      <c r="B152" s="47">
        <v>4</v>
      </c>
      <c r="C152" s="47">
        <v>4</v>
      </c>
      <c r="D152" s="47">
        <v>7</v>
      </c>
      <c r="E152" s="37">
        <v>14.103899999999999</v>
      </c>
      <c r="F15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2"/>
      <c r="H152"/>
      <c r="I152"/>
    </row>
    <row r="153" spans="1:9" x14ac:dyDescent="0.25">
      <c r="A153" s="29">
        <v>46114</v>
      </c>
      <c r="B153" s="47">
        <v>4</v>
      </c>
      <c r="C153" s="47">
        <v>4</v>
      </c>
      <c r="D153" s="47">
        <v>8</v>
      </c>
      <c r="E153" s="37">
        <v>2.2778999999999998</v>
      </c>
      <c r="F15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3"/>
      <c r="H153"/>
      <c r="I153"/>
    </row>
    <row r="154" spans="1:9" x14ac:dyDescent="0.25">
      <c r="A154" s="29">
        <v>46114</v>
      </c>
      <c r="B154" s="47">
        <v>4</v>
      </c>
      <c r="C154" s="47">
        <v>4</v>
      </c>
      <c r="D154" s="47">
        <v>9</v>
      </c>
      <c r="E154" s="37">
        <v>-7.5206</v>
      </c>
      <c r="F15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4"/>
      <c r="H154"/>
      <c r="I154"/>
    </row>
    <row r="155" spans="1:9" x14ac:dyDescent="0.25">
      <c r="A155" s="29">
        <v>46114</v>
      </c>
      <c r="B155" s="47">
        <v>4</v>
      </c>
      <c r="C155" s="47">
        <v>4</v>
      </c>
      <c r="D155" s="47">
        <v>10</v>
      </c>
      <c r="E155" s="37">
        <v>-12.3872</v>
      </c>
      <c r="F15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5"/>
      <c r="H155"/>
      <c r="I155"/>
    </row>
    <row r="156" spans="1:9" x14ac:dyDescent="0.25">
      <c r="A156" s="29">
        <v>46114</v>
      </c>
      <c r="B156" s="47">
        <v>4</v>
      </c>
      <c r="C156" s="47">
        <v>4</v>
      </c>
      <c r="D156" s="47">
        <v>11</v>
      </c>
      <c r="E156" s="37">
        <v>-11.748799999999999</v>
      </c>
      <c r="F15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6"/>
      <c r="H156"/>
      <c r="I156"/>
    </row>
    <row r="157" spans="1:9" x14ac:dyDescent="0.25">
      <c r="A157" s="29">
        <v>46114</v>
      </c>
      <c r="B157" s="47">
        <v>4</v>
      </c>
      <c r="C157" s="47">
        <v>4</v>
      </c>
      <c r="D157" s="47">
        <v>12</v>
      </c>
      <c r="E157" s="37">
        <v>-9.7269000000000005</v>
      </c>
      <c r="F15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7"/>
      <c r="H157"/>
      <c r="I157"/>
    </row>
    <row r="158" spans="1:9" x14ac:dyDescent="0.25">
      <c r="A158" s="29">
        <v>46114</v>
      </c>
      <c r="B158" s="47">
        <v>4</v>
      </c>
      <c r="C158" s="47">
        <v>4</v>
      </c>
      <c r="D158" s="47">
        <v>13</v>
      </c>
      <c r="E158" s="37">
        <v>-5.7138999999999998</v>
      </c>
      <c r="F15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8"/>
      <c r="H158"/>
      <c r="I158"/>
    </row>
    <row r="159" spans="1:9" x14ac:dyDescent="0.25">
      <c r="A159" s="29">
        <v>46114</v>
      </c>
      <c r="B159" s="47">
        <v>4</v>
      </c>
      <c r="C159" s="47">
        <v>4</v>
      </c>
      <c r="D159" s="47">
        <v>14</v>
      </c>
      <c r="E159" s="37">
        <v>-11.1264</v>
      </c>
      <c r="F15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9"/>
      <c r="H159"/>
      <c r="I159"/>
    </row>
    <row r="160" spans="1:9" x14ac:dyDescent="0.25">
      <c r="A160" s="29">
        <v>46114</v>
      </c>
      <c r="B160" s="47">
        <v>4</v>
      </c>
      <c r="C160" s="47">
        <v>4</v>
      </c>
      <c r="D160" s="47">
        <v>15</v>
      </c>
      <c r="E160" s="37">
        <v>-8.3333999999999993</v>
      </c>
      <c r="F16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0"/>
      <c r="H160"/>
      <c r="I160"/>
    </row>
    <row r="161" spans="1:9" x14ac:dyDescent="0.25">
      <c r="A161" s="29">
        <v>46114</v>
      </c>
      <c r="B161" s="47">
        <v>4</v>
      </c>
      <c r="C161" s="47">
        <v>4</v>
      </c>
      <c r="D161" s="47">
        <v>16</v>
      </c>
      <c r="E161" s="37">
        <v>-8.8559999999999999</v>
      </c>
      <c r="F16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1"/>
      <c r="H161"/>
      <c r="I161"/>
    </row>
    <row r="162" spans="1:9" x14ac:dyDescent="0.25">
      <c r="A162" s="29">
        <v>46114</v>
      </c>
      <c r="B162" s="47">
        <v>4</v>
      </c>
      <c r="C162" s="47">
        <v>4</v>
      </c>
      <c r="D162" s="47">
        <v>17</v>
      </c>
      <c r="E162" s="37">
        <v>-10.4101</v>
      </c>
      <c r="F16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2"/>
      <c r="H162"/>
      <c r="I162"/>
    </row>
    <row r="163" spans="1:9" x14ac:dyDescent="0.25">
      <c r="A163" s="29">
        <v>46114</v>
      </c>
      <c r="B163" s="47">
        <v>4</v>
      </c>
      <c r="C163" s="47">
        <v>4</v>
      </c>
      <c r="D163" s="47">
        <v>18</v>
      </c>
      <c r="E163" s="37">
        <v>-3.7128999999999999</v>
      </c>
      <c r="F16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3"/>
      <c r="H163"/>
      <c r="I163"/>
    </row>
    <row r="164" spans="1:9" x14ac:dyDescent="0.25">
      <c r="A164" s="29">
        <v>46114</v>
      </c>
      <c r="B164" s="47">
        <v>4</v>
      </c>
      <c r="C164" s="47">
        <v>4</v>
      </c>
      <c r="D164" s="47">
        <v>19</v>
      </c>
      <c r="E164" s="37">
        <v>15.136900000000001</v>
      </c>
      <c r="F16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4"/>
      <c r="H164"/>
      <c r="I164"/>
    </row>
    <row r="165" spans="1:9" x14ac:dyDescent="0.25">
      <c r="A165" s="29">
        <v>46114</v>
      </c>
      <c r="B165" s="47">
        <v>4</v>
      </c>
      <c r="C165" s="47">
        <v>4</v>
      </c>
      <c r="D165" s="47">
        <v>20</v>
      </c>
      <c r="E165" s="37">
        <v>11.6974</v>
      </c>
      <c r="F16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5"/>
      <c r="H165"/>
      <c r="I165"/>
    </row>
    <row r="166" spans="1:9" x14ac:dyDescent="0.25">
      <c r="A166" s="29">
        <v>46114</v>
      </c>
      <c r="B166" s="47">
        <v>4</v>
      </c>
      <c r="C166" s="47">
        <v>4</v>
      </c>
      <c r="D166" s="47">
        <v>21</v>
      </c>
      <c r="E166" s="37">
        <v>9.7088000000000001</v>
      </c>
      <c r="F16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6"/>
      <c r="H166"/>
      <c r="I166"/>
    </row>
    <row r="167" spans="1:9" x14ac:dyDescent="0.25">
      <c r="A167" s="29">
        <v>46114</v>
      </c>
      <c r="B167" s="47">
        <v>4</v>
      </c>
      <c r="C167" s="47">
        <v>4</v>
      </c>
      <c r="D167" s="47">
        <v>22</v>
      </c>
      <c r="E167" s="37">
        <v>8.7487999999999992</v>
      </c>
      <c r="F16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7"/>
      <c r="H167"/>
      <c r="I167"/>
    </row>
    <row r="168" spans="1:9" x14ac:dyDescent="0.25">
      <c r="A168" s="29">
        <v>46114</v>
      </c>
      <c r="B168" s="47">
        <v>4</v>
      </c>
      <c r="C168" s="47">
        <v>4</v>
      </c>
      <c r="D168" s="47">
        <v>23</v>
      </c>
      <c r="E168" s="37">
        <v>7.7171000000000003</v>
      </c>
      <c r="F16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8"/>
      <c r="H168"/>
      <c r="I168"/>
    </row>
    <row r="169" spans="1:9" x14ac:dyDescent="0.25">
      <c r="A169" s="29">
        <v>46114</v>
      </c>
      <c r="B169" s="47">
        <v>4</v>
      </c>
      <c r="C169" s="47">
        <v>4</v>
      </c>
      <c r="D169" s="47">
        <v>24</v>
      </c>
      <c r="E169" s="37">
        <v>6.2176</v>
      </c>
      <c r="F16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9"/>
      <c r="H169"/>
      <c r="I169"/>
    </row>
    <row r="170" spans="1:9" x14ac:dyDescent="0.25">
      <c r="A170" s="29">
        <v>46115</v>
      </c>
      <c r="B170" s="47">
        <v>4</v>
      </c>
      <c r="C170" s="47">
        <v>5</v>
      </c>
      <c r="D170" s="47">
        <v>1</v>
      </c>
      <c r="E170" s="37">
        <v>-63.221400000000003</v>
      </c>
      <c r="F17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0"/>
      <c r="H170"/>
      <c r="I170"/>
    </row>
    <row r="171" spans="1:9" x14ac:dyDescent="0.25">
      <c r="A171" s="29">
        <v>46115</v>
      </c>
      <c r="B171" s="47">
        <v>4</v>
      </c>
      <c r="C171" s="47">
        <v>5</v>
      </c>
      <c r="D171" s="47">
        <v>2</v>
      </c>
      <c r="E171" s="37">
        <v>5.9726999999999997</v>
      </c>
      <c r="F17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1"/>
      <c r="H171"/>
      <c r="I171"/>
    </row>
    <row r="172" spans="1:9" x14ac:dyDescent="0.25">
      <c r="A172" s="29">
        <v>46115</v>
      </c>
      <c r="B172" s="47">
        <v>4</v>
      </c>
      <c r="C172" s="47">
        <v>5</v>
      </c>
      <c r="D172" s="47">
        <v>3</v>
      </c>
      <c r="E172" s="37">
        <v>6.4097999999999997</v>
      </c>
      <c r="F17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2"/>
      <c r="H172"/>
      <c r="I172"/>
    </row>
    <row r="173" spans="1:9" x14ac:dyDescent="0.25">
      <c r="A173" s="29">
        <v>46115</v>
      </c>
      <c r="B173" s="47">
        <v>4</v>
      </c>
      <c r="C173" s="47">
        <v>5</v>
      </c>
      <c r="D173" s="47">
        <v>4</v>
      </c>
      <c r="E173" s="37">
        <v>5.3224</v>
      </c>
      <c r="F17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3"/>
      <c r="H173"/>
      <c r="I173"/>
    </row>
    <row r="174" spans="1:9" x14ac:dyDescent="0.25">
      <c r="A174" s="29">
        <v>46115</v>
      </c>
      <c r="B174" s="47">
        <v>4</v>
      </c>
      <c r="C174" s="47">
        <v>5</v>
      </c>
      <c r="D174" s="47">
        <v>5</v>
      </c>
      <c r="E174" s="37">
        <v>5.6929999999999996</v>
      </c>
      <c r="F17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4"/>
      <c r="H174"/>
      <c r="I174"/>
    </row>
    <row r="175" spans="1:9" x14ac:dyDescent="0.25">
      <c r="A175" s="29">
        <v>46115</v>
      </c>
      <c r="B175" s="47">
        <v>4</v>
      </c>
      <c r="C175" s="47">
        <v>5</v>
      </c>
      <c r="D175" s="47">
        <v>6</v>
      </c>
      <c r="E175" s="37">
        <v>6.9665999999999997</v>
      </c>
      <c r="F17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5"/>
      <c r="H175"/>
      <c r="I175"/>
    </row>
    <row r="176" spans="1:9" x14ac:dyDescent="0.25">
      <c r="A176" s="29">
        <v>46115</v>
      </c>
      <c r="B176" s="47">
        <v>4</v>
      </c>
      <c r="C176" s="47">
        <v>5</v>
      </c>
      <c r="D176" s="47">
        <v>7</v>
      </c>
      <c r="E176" s="37">
        <v>6.8402000000000003</v>
      </c>
      <c r="F17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6"/>
      <c r="H176"/>
      <c r="I176"/>
    </row>
    <row r="177" spans="1:9" x14ac:dyDescent="0.25">
      <c r="A177" s="29">
        <v>46115</v>
      </c>
      <c r="B177" s="47">
        <v>4</v>
      </c>
      <c r="C177" s="47">
        <v>5</v>
      </c>
      <c r="D177" s="47">
        <v>8</v>
      </c>
      <c r="E177" s="37">
        <v>-3.6953</v>
      </c>
      <c r="F17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7"/>
      <c r="H177"/>
      <c r="I177"/>
    </row>
    <row r="178" spans="1:9" x14ac:dyDescent="0.25">
      <c r="A178" s="29">
        <v>46115</v>
      </c>
      <c r="B178" s="47">
        <v>4</v>
      </c>
      <c r="C178" s="47">
        <v>5</v>
      </c>
      <c r="D178" s="47">
        <v>9</v>
      </c>
      <c r="E178" s="37">
        <v>-12.635400000000001</v>
      </c>
      <c r="F17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8"/>
      <c r="H178"/>
      <c r="I178"/>
    </row>
    <row r="179" spans="1:9" x14ac:dyDescent="0.25">
      <c r="A179" s="29">
        <v>46115</v>
      </c>
      <c r="B179" s="47">
        <v>4</v>
      </c>
      <c r="C179" s="47">
        <v>5</v>
      </c>
      <c r="D179" s="47">
        <v>10</v>
      </c>
      <c r="E179" s="37">
        <v>-14.2263</v>
      </c>
      <c r="F17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9"/>
      <c r="H179"/>
      <c r="I179"/>
    </row>
    <row r="180" spans="1:9" x14ac:dyDescent="0.25">
      <c r="A180" s="29">
        <v>46115</v>
      </c>
      <c r="B180" s="47">
        <v>4</v>
      </c>
      <c r="C180" s="47">
        <v>5</v>
      </c>
      <c r="D180" s="47">
        <v>11</v>
      </c>
      <c r="E180" s="37">
        <v>-14.7644</v>
      </c>
      <c r="F18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0"/>
      <c r="H180"/>
      <c r="I180"/>
    </row>
    <row r="181" spans="1:9" x14ac:dyDescent="0.25">
      <c r="A181" s="29">
        <v>46115</v>
      </c>
      <c r="B181" s="47">
        <v>4</v>
      </c>
      <c r="C181" s="47">
        <v>5</v>
      </c>
      <c r="D181" s="47">
        <v>12</v>
      </c>
      <c r="E181" s="37">
        <v>-16.212199999999999</v>
      </c>
      <c r="F18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1"/>
      <c r="H181"/>
      <c r="I181"/>
    </row>
    <row r="182" spans="1:9" x14ac:dyDescent="0.25">
      <c r="A182" s="29">
        <v>46115</v>
      </c>
      <c r="B182" s="47">
        <v>4</v>
      </c>
      <c r="C182" s="47">
        <v>5</v>
      </c>
      <c r="D182" s="47">
        <v>13</v>
      </c>
      <c r="E182" s="37">
        <v>-16.964400000000001</v>
      </c>
      <c r="F18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2"/>
      <c r="H182"/>
      <c r="I182"/>
    </row>
    <row r="183" spans="1:9" x14ac:dyDescent="0.25">
      <c r="A183" s="29">
        <v>46115</v>
      </c>
      <c r="B183" s="47">
        <v>4</v>
      </c>
      <c r="C183" s="47">
        <v>5</v>
      </c>
      <c r="D183" s="47">
        <v>14</v>
      </c>
      <c r="E183" s="37">
        <v>-17.546299999999999</v>
      </c>
      <c r="F18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3"/>
      <c r="H183"/>
      <c r="I183"/>
    </row>
    <row r="184" spans="1:9" x14ac:dyDescent="0.25">
      <c r="A184" s="29">
        <v>46115</v>
      </c>
      <c r="B184" s="47">
        <v>4</v>
      </c>
      <c r="C184" s="47">
        <v>5</v>
      </c>
      <c r="D184" s="47">
        <v>15</v>
      </c>
      <c r="E184" s="37">
        <v>-12.9709</v>
      </c>
      <c r="F18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4"/>
      <c r="H184"/>
      <c r="I184"/>
    </row>
    <row r="185" spans="1:9" x14ac:dyDescent="0.25">
      <c r="A185" s="29">
        <v>46115</v>
      </c>
      <c r="B185" s="47">
        <v>4</v>
      </c>
      <c r="C185" s="47">
        <v>5</v>
      </c>
      <c r="D185" s="47">
        <v>16</v>
      </c>
      <c r="E185" s="37">
        <v>-16.586400000000001</v>
      </c>
      <c r="F18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5"/>
      <c r="H185"/>
      <c r="I185"/>
    </row>
    <row r="186" spans="1:9" x14ac:dyDescent="0.25">
      <c r="A186" s="29">
        <v>46115</v>
      </c>
      <c r="B186" s="47">
        <v>4</v>
      </c>
      <c r="C186" s="47">
        <v>5</v>
      </c>
      <c r="D186" s="47">
        <v>17</v>
      </c>
      <c r="E186" s="37">
        <v>-16.069199999999999</v>
      </c>
      <c r="F18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6"/>
      <c r="H186"/>
      <c r="I186"/>
    </row>
    <row r="187" spans="1:9" x14ac:dyDescent="0.25">
      <c r="A187" s="29">
        <v>46115</v>
      </c>
      <c r="B187" s="47">
        <v>4</v>
      </c>
      <c r="C187" s="47">
        <v>5</v>
      </c>
      <c r="D187" s="47">
        <v>18</v>
      </c>
      <c r="E187" s="37">
        <v>-11.009399999999999</v>
      </c>
      <c r="F18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7"/>
      <c r="H187"/>
      <c r="I187"/>
    </row>
    <row r="188" spans="1:9" x14ac:dyDescent="0.25">
      <c r="A188" s="29">
        <v>46115</v>
      </c>
      <c r="B188" s="47">
        <v>4</v>
      </c>
      <c r="C188" s="47">
        <v>5</v>
      </c>
      <c r="D188" s="47">
        <v>19</v>
      </c>
      <c r="E188" s="37">
        <v>12.1166</v>
      </c>
      <c r="F18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8"/>
      <c r="H188"/>
      <c r="I188"/>
    </row>
    <row r="189" spans="1:9" x14ac:dyDescent="0.25">
      <c r="A189" s="29">
        <v>46115</v>
      </c>
      <c r="B189" s="47">
        <v>4</v>
      </c>
      <c r="C189" s="47">
        <v>5</v>
      </c>
      <c r="D189" s="47">
        <v>20</v>
      </c>
      <c r="E189" s="37">
        <v>13.0913</v>
      </c>
      <c r="F18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9"/>
      <c r="H189"/>
      <c r="I189"/>
    </row>
    <row r="190" spans="1:9" x14ac:dyDescent="0.25">
      <c r="A190" s="29">
        <v>46115</v>
      </c>
      <c r="B190" s="47">
        <v>4</v>
      </c>
      <c r="C190" s="47">
        <v>5</v>
      </c>
      <c r="D190" s="47">
        <v>21</v>
      </c>
      <c r="E190" s="37">
        <v>12.412599999999999</v>
      </c>
      <c r="F19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0"/>
      <c r="H190"/>
      <c r="I190"/>
    </row>
    <row r="191" spans="1:9" x14ac:dyDescent="0.25">
      <c r="A191" s="29">
        <v>46115</v>
      </c>
      <c r="B191" s="47">
        <v>4</v>
      </c>
      <c r="C191" s="47">
        <v>5</v>
      </c>
      <c r="D191" s="47">
        <v>22</v>
      </c>
      <c r="E191" s="37">
        <v>9.4582999999999995</v>
      </c>
      <c r="F19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1"/>
      <c r="H191"/>
      <c r="I191"/>
    </row>
    <row r="192" spans="1:9" x14ac:dyDescent="0.25">
      <c r="A192" s="29">
        <v>46115</v>
      </c>
      <c r="B192" s="47">
        <v>4</v>
      </c>
      <c r="C192" s="47">
        <v>5</v>
      </c>
      <c r="D192" s="47">
        <v>23</v>
      </c>
      <c r="E192" s="37">
        <v>11.989100000000001</v>
      </c>
      <c r="F19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2"/>
      <c r="H192"/>
      <c r="I192"/>
    </row>
    <row r="193" spans="1:9" x14ac:dyDescent="0.25">
      <c r="A193" s="29">
        <v>46115</v>
      </c>
      <c r="B193" s="47">
        <v>4</v>
      </c>
      <c r="C193" s="47">
        <v>5</v>
      </c>
      <c r="D193" s="47">
        <v>24</v>
      </c>
      <c r="E193" s="37">
        <v>12.506600000000001</v>
      </c>
      <c r="F19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3"/>
      <c r="H193"/>
      <c r="I193"/>
    </row>
    <row r="194" spans="1:9" x14ac:dyDescent="0.25">
      <c r="A194" s="29">
        <v>46116</v>
      </c>
      <c r="B194" s="47">
        <v>4</v>
      </c>
      <c r="C194" s="47">
        <v>6</v>
      </c>
      <c r="D194" s="47">
        <v>1</v>
      </c>
      <c r="E194" s="37">
        <v>12.0334</v>
      </c>
      <c r="F19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4"/>
      <c r="H194"/>
      <c r="I194"/>
    </row>
    <row r="195" spans="1:9" x14ac:dyDescent="0.25">
      <c r="A195" s="29">
        <v>46116</v>
      </c>
      <c r="B195" s="47">
        <v>4</v>
      </c>
      <c r="C195" s="47">
        <v>6</v>
      </c>
      <c r="D195" s="47">
        <v>2</v>
      </c>
      <c r="E195" s="37">
        <v>13.4505</v>
      </c>
      <c r="F19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5"/>
      <c r="H195"/>
      <c r="I195"/>
    </row>
    <row r="196" spans="1:9" x14ac:dyDescent="0.25">
      <c r="A196" s="29">
        <v>46116</v>
      </c>
      <c r="B196" s="47">
        <v>4</v>
      </c>
      <c r="C196" s="47">
        <v>6</v>
      </c>
      <c r="D196" s="47">
        <v>3</v>
      </c>
      <c r="E196" s="37">
        <v>10.5947</v>
      </c>
      <c r="F19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6"/>
      <c r="H196"/>
      <c r="I196"/>
    </row>
    <row r="197" spans="1:9" x14ac:dyDescent="0.25">
      <c r="A197" s="29">
        <v>46116</v>
      </c>
      <c r="B197" s="47">
        <v>4</v>
      </c>
      <c r="C197" s="47">
        <v>6</v>
      </c>
      <c r="D197" s="47">
        <v>4</v>
      </c>
      <c r="E197" s="37">
        <v>12.117900000000001</v>
      </c>
      <c r="F19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7"/>
      <c r="H197"/>
      <c r="I197"/>
    </row>
    <row r="198" spans="1:9" x14ac:dyDescent="0.25">
      <c r="A198" s="29">
        <v>46116</v>
      </c>
      <c r="B198" s="47">
        <v>4</v>
      </c>
      <c r="C198" s="47">
        <v>6</v>
      </c>
      <c r="D198" s="47">
        <v>5</v>
      </c>
      <c r="E198" s="37">
        <v>10.805899999999999</v>
      </c>
      <c r="F19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8"/>
      <c r="H198"/>
      <c r="I198"/>
    </row>
    <row r="199" spans="1:9" x14ac:dyDescent="0.25">
      <c r="A199" s="29">
        <v>46116</v>
      </c>
      <c r="B199" s="47">
        <v>4</v>
      </c>
      <c r="C199" s="47">
        <v>6</v>
      </c>
      <c r="D199" s="47">
        <v>6</v>
      </c>
      <c r="E199" s="37">
        <v>13.2902</v>
      </c>
      <c r="F19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9"/>
      <c r="H199"/>
      <c r="I199"/>
    </row>
    <row r="200" spans="1:9" x14ac:dyDescent="0.25">
      <c r="A200" s="29">
        <v>46116</v>
      </c>
      <c r="B200" s="47">
        <v>4</v>
      </c>
      <c r="C200" s="47">
        <v>6</v>
      </c>
      <c r="D200" s="47">
        <v>7</v>
      </c>
      <c r="E200" s="37">
        <v>17.6035</v>
      </c>
      <c r="F20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0"/>
      <c r="H200"/>
      <c r="I200"/>
    </row>
    <row r="201" spans="1:9" x14ac:dyDescent="0.25">
      <c r="A201" s="29">
        <v>46116</v>
      </c>
      <c r="B201" s="47">
        <v>4</v>
      </c>
      <c r="C201" s="47">
        <v>6</v>
      </c>
      <c r="D201" s="47">
        <v>8</v>
      </c>
      <c r="E201" s="37">
        <v>-4.4057000000000004</v>
      </c>
      <c r="F20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1"/>
      <c r="H201"/>
      <c r="I201"/>
    </row>
    <row r="202" spans="1:9" x14ac:dyDescent="0.25">
      <c r="A202" s="29">
        <v>46116</v>
      </c>
      <c r="B202" s="47">
        <v>4</v>
      </c>
      <c r="C202" s="47">
        <v>6</v>
      </c>
      <c r="D202" s="47">
        <v>9</v>
      </c>
      <c r="E202" s="37">
        <v>-12.2721</v>
      </c>
      <c r="F20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2"/>
      <c r="H202"/>
      <c r="I202"/>
    </row>
    <row r="203" spans="1:9" x14ac:dyDescent="0.25">
      <c r="A203" s="29">
        <v>46116</v>
      </c>
      <c r="B203" s="47">
        <v>4</v>
      </c>
      <c r="C203" s="47">
        <v>6</v>
      </c>
      <c r="D203" s="47">
        <v>10</v>
      </c>
      <c r="E203" s="37">
        <v>-13.0366</v>
      </c>
      <c r="F20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3"/>
      <c r="H203"/>
      <c r="I203"/>
    </row>
    <row r="204" spans="1:9" x14ac:dyDescent="0.25">
      <c r="A204" s="29">
        <v>46116</v>
      </c>
      <c r="B204" s="47">
        <v>4</v>
      </c>
      <c r="C204" s="47">
        <v>6</v>
      </c>
      <c r="D204" s="47">
        <v>11</v>
      </c>
      <c r="E204" s="37">
        <v>-12.581</v>
      </c>
      <c r="F20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4"/>
      <c r="H204"/>
      <c r="I204"/>
    </row>
    <row r="205" spans="1:9" x14ac:dyDescent="0.25">
      <c r="A205" s="29">
        <v>46116</v>
      </c>
      <c r="B205" s="47">
        <v>4</v>
      </c>
      <c r="C205" s="47">
        <v>6</v>
      </c>
      <c r="D205" s="47">
        <v>12</v>
      </c>
      <c r="E205" s="37">
        <v>-11.875</v>
      </c>
      <c r="F20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5"/>
      <c r="H205"/>
      <c r="I205"/>
    </row>
    <row r="206" spans="1:9" x14ac:dyDescent="0.25">
      <c r="A206" s="29">
        <v>46116</v>
      </c>
      <c r="B206" s="47">
        <v>4</v>
      </c>
      <c r="C206" s="47">
        <v>6</v>
      </c>
      <c r="D206" s="47">
        <v>13</v>
      </c>
      <c r="E206" s="37">
        <v>316.1046</v>
      </c>
      <c r="F20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6"/>
      <c r="H206"/>
      <c r="I206"/>
    </row>
    <row r="207" spans="1:9" x14ac:dyDescent="0.25">
      <c r="A207" s="29">
        <v>46116</v>
      </c>
      <c r="B207" s="47">
        <v>4</v>
      </c>
      <c r="C207" s="47">
        <v>6</v>
      </c>
      <c r="D207" s="47">
        <v>14</v>
      </c>
      <c r="E207" s="37">
        <v>591.47799999999995</v>
      </c>
      <c r="F20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7"/>
      <c r="H207"/>
      <c r="I207"/>
    </row>
    <row r="208" spans="1:9" x14ac:dyDescent="0.25">
      <c r="A208" s="29">
        <v>46116</v>
      </c>
      <c r="B208" s="47">
        <v>4</v>
      </c>
      <c r="C208" s="47">
        <v>6</v>
      </c>
      <c r="D208" s="47">
        <v>15</v>
      </c>
      <c r="E208" s="37">
        <v>-13.8735</v>
      </c>
      <c r="F20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8"/>
      <c r="H208"/>
      <c r="I208"/>
    </row>
    <row r="209" spans="1:9" x14ac:dyDescent="0.25">
      <c r="A209" s="29">
        <v>46116</v>
      </c>
      <c r="B209" s="47">
        <v>4</v>
      </c>
      <c r="C209" s="47">
        <v>6</v>
      </c>
      <c r="D209" s="47">
        <v>16</v>
      </c>
      <c r="E209" s="37">
        <v>-12.627800000000001</v>
      </c>
      <c r="F20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9"/>
      <c r="H209"/>
      <c r="I209"/>
    </row>
    <row r="210" spans="1:9" x14ac:dyDescent="0.25">
      <c r="A210" s="29">
        <v>46116</v>
      </c>
      <c r="B210" s="47">
        <v>4</v>
      </c>
      <c r="C210" s="47">
        <v>6</v>
      </c>
      <c r="D210" s="47">
        <v>17</v>
      </c>
      <c r="E210" s="37">
        <v>-8.9699000000000009</v>
      </c>
      <c r="F2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0"/>
      <c r="H210"/>
      <c r="I210"/>
    </row>
    <row r="211" spans="1:9" x14ac:dyDescent="0.25">
      <c r="A211" s="29">
        <v>46116</v>
      </c>
      <c r="B211" s="47">
        <v>4</v>
      </c>
      <c r="C211" s="47">
        <v>6</v>
      </c>
      <c r="D211" s="47">
        <v>18</v>
      </c>
      <c r="E211" s="37">
        <v>7.0936000000000003</v>
      </c>
      <c r="F2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1"/>
      <c r="H211"/>
      <c r="I211"/>
    </row>
    <row r="212" spans="1:9" x14ac:dyDescent="0.25">
      <c r="A212" s="29">
        <v>46116</v>
      </c>
      <c r="B212" s="47">
        <v>4</v>
      </c>
      <c r="C212" s="47">
        <v>6</v>
      </c>
      <c r="D212" s="47">
        <v>19</v>
      </c>
      <c r="E212" s="37">
        <v>22.818999999999999</v>
      </c>
      <c r="F2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2"/>
      <c r="H212"/>
      <c r="I212"/>
    </row>
    <row r="213" spans="1:9" x14ac:dyDescent="0.25">
      <c r="A213" s="29">
        <v>46116</v>
      </c>
      <c r="B213" s="47">
        <v>4</v>
      </c>
      <c r="C213" s="47">
        <v>6</v>
      </c>
      <c r="D213" s="47">
        <v>20</v>
      </c>
      <c r="E213" s="37">
        <v>20.068200000000001</v>
      </c>
      <c r="F2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3"/>
      <c r="H213"/>
      <c r="I213"/>
    </row>
    <row r="214" spans="1:9" x14ac:dyDescent="0.25">
      <c r="A214" s="29">
        <v>46116</v>
      </c>
      <c r="B214" s="47">
        <v>4</v>
      </c>
      <c r="C214" s="47">
        <v>6</v>
      </c>
      <c r="D214" s="47">
        <v>21</v>
      </c>
      <c r="E214" s="37">
        <v>18.2134</v>
      </c>
      <c r="F2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4"/>
      <c r="H214"/>
      <c r="I214"/>
    </row>
    <row r="215" spans="1:9" x14ac:dyDescent="0.25">
      <c r="A215" s="29">
        <v>46116</v>
      </c>
      <c r="B215" s="47">
        <v>4</v>
      </c>
      <c r="C215" s="47">
        <v>6</v>
      </c>
      <c r="D215" s="47">
        <v>22</v>
      </c>
      <c r="E215" s="37">
        <v>23.816600000000001</v>
      </c>
      <c r="F2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5"/>
      <c r="H215"/>
      <c r="I215"/>
    </row>
    <row r="216" spans="1:9" x14ac:dyDescent="0.25">
      <c r="A216" s="29">
        <v>46116</v>
      </c>
      <c r="B216" s="47">
        <v>4</v>
      </c>
      <c r="C216" s="47">
        <v>6</v>
      </c>
      <c r="D216" s="47">
        <v>23</v>
      </c>
      <c r="E216" s="37">
        <v>28.225999999999999</v>
      </c>
      <c r="F2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6"/>
      <c r="H216"/>
      <c r="I216"/>
    </row>
    <row r="217" spans="1:9" x14ac:dyDescent="0.25">
      <c r="A217" s="29">
        <v>46116</v>
      </c>
      <c r="B217" s="47">
        <v>4</v>
      </c>
      <c r="C217" s="47">
        <v>6</v>
      </c>
      <c r="D217" s="47">
        <v>24</v>
      </c>
      <c r="E217" s="37">
        <v>27.8339</v>
      </c>
      <c r="F2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7"/>
      <c r="H217"/>
      <c r="I217"/>
    </row>
    <row r="218" spans="1:9" x14ac:dyDescent="0.25">
      <c r="A218" s="29">
        <v>46117</v>
      </c>
      <c r="B218" s="47">
        <v>4</v>
      </c>
      <c r="C218" s="47">
        <v>7</v>
      </c>
      <c r="D218" s="47">
        <v>1</v>
      </c>
      <c r="E218" s="37">
        <v>17.438400000000001</v>
      </c>
      <c r="F2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8"/>
      <c r="H218"/>
      <c r="I218"/>
    </row>
    <row r="219" spans="1:9" x14ac:dyDescent="0.25">
      <c r="A219" s="29">
        <v>46117</v>
      </c>
      <c r="B219" s="47">
        <v>4</v>
      </c>
      <c r="C219" s="47">
        <v>7</v>
      </c>
      <c r="D219" s="47">
        <v>2</v>
      </c>
      <c r="E219" s="37">
        <v>16.2944</v>
      </c>
      <c r="F2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9"/>
      <c r="H219"/>
      <c r="I219"/>
    </row>
    <row r="220" spans="1:9" x14ac:dyDescent="0.25">
      <c r="A220" s="29">
        <v>46117</v>
      </c>
      <c r="B220" s="47">
        <v>4</v>
      </c>
      <c r="C220" s="47">
        <v>7</v>
      </c>
      <c r="D220" s="47">
        <v>3</v>
      </c>
      <c r="E220" s="37">
        <v>16.538499999999999</v>
      </c>
      <c r="F2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0"/>
      <c r="H220"/>
      <c r="I220"/>
    </row>
    <row r="221" spans="1:9" x14ac:dyDescent="0.25">
      <c r="A221" s="29">
        <v>46117</v>
      </c>
      <c r="B221" s="47">
        <v>4</v>
      </c>
      <c r="C221" s="47">
        <v>7</v>
      </c>
      <c r="D221" s="47">
        <v>4</v>
      </c>
      <c r="E221" s="37">
        <v>16.217500000000001</v>
      </c>
      <c r="F2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1"/>
      <c r="H221"/>
      <c r="I221"/>
    </row>
    <row r="222" spans="1:9" x14ac:dyDescent="0.25">
      <c r="A222" s="29">
        <v>46117</v>
      </c>
      <c r="B222" s="47">
        <v>4</v>
      </c>
      <c r="C222" s="47">
        <v>7</v>
      </c>
      <c r="D222" s="47">
        <v>5</v>
      </c>
      <c r="E222" s="37">
        <v>17.142900000000001</v>
      </c>
      <c r="F22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2"/>
      <c r="H222"/>
      <c r="I222"/>
    </row>
    <row r="223" spans="1:9" x14ac:dyDescent="0.25">
      <c r="A223" s="29">
        <v>46117</v>
      </c>
      <c r="B223" s="47">
        <v>4</v>
      </c>
      <c r="C223" s="47">
        <v>7</v>
      </c>
      <c r="D223" s="47">
        <v>6</v>
      </c>
      <c r="E223" s="37">
        <v>17.845400000000001</v>
      </c>
      <c r="F22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3"/>
      <c r="H223"/>
      <c r="I223"/>
    </row>
    <row r="224" spans="1:9" x14ac:dyDescent="0.25">
      <c r="A224" s="29">
        <v>46117</v>
      </c>
      <c r="B224" s="47">
        <v>4</v>
      </c>
      <c r="C224" s="47">
        <v>7</v>
      </c>
      <c r="D224" s="47">
        <v>7</v>
      </c>
      <c r="E224" s="37">
        <v>14.716900000000001</v>
      </c>
      <c r="F22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4"/>
      <c r="H224"/>
      <c r="I224"/>
    </row>
    <row r="225" spans="1:9" x14ac:dyDescent="0.25">
      <c r="A225" s="29">
        <v>46117</v>
      </c>
      <c r="B225" s="47">
        <v>4</v>
      </c>
      <c r="C225" s="47">
        <v>7</v>
      </c>
      <c r="D225" s="47">
        <v>8</v>
      </c>
      <c r="E225" s="37">
        <v>11.821</v>
      </c>
      <c r="F22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5"/>
      <c r="H225"/>
      <c r="I225"/>
    </row>
    <row r="226" spans="1:9" x14ac:dyDescent="0.25">
      <c r="A226" s="29">
        <v>46117</v>
      </c>
      <c r="B226" s="47">
        <v>4</v>
      </c>
      <c r="C226" s="47">
        <v>7</v>
      </c>
      <c r="D226" s="47">
        <v>9</v>
      </c>
      <c r="E226" s="37">
        <v>-7.4916</v>
      </c>
      <c r="F22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6"/>
      <c r="H226"/>
      <c r="I226"/>
    </row>
    <row r="227" spans="1:9" x14ac:dyDescent="0.25">
      <c r="A227" s="29">
        <v>46117</v>
      </c>
      <c r="B227" s="47">
        <v>4</v>
      </c>
      <c r="C227" s="47">
        <v>7</v>
      </c>
      <c r="D227" s="47">
        <v>10</v>
      </c>
      <c r="E227" s="37">
        <v>-15.9399</v>
      </c>
      <c r="F22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7"/>
      <c r="H227"/>
      <c r="I227"/>
    </row>
    <row r="228" spans="1:9" x14ac:dyDescent="0.25">
      <c r="A228" s="29">
        <v>46117</v>
      </c>
      <c r="B228" s="47">
        <v>4</v>
      </c>
      <c r="C228" s="47">
        <v>7</v>
      </c>
      <c r="D228" s="47">
        <v>11</v>
      </c>
      <c r="E228" s="37">
        <v>-19.093800000000002</v>
      </c>
      <c r="F22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8"/>
      <c r="H228"/>
      <c r="I228"/>
    </row>
    <row r="229" spans="1:9" x14ac:dyDescent="0.25">
      <c r="A229" s="29">
        <v>46117</v>
      </c>
      <c r="B229" s="47">
        <v>4</v>
      </c>
      <c r="C229" s="47">
        <v>7</v>
      </c>
      <c r="D229" s="47">
        <v>12</v>
      </c>
      <c r="E229" s="37">
        <v>-148.79320000000001</v>
      </c>
      <c r="F22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9"/>
      <c r="H229"/>
      <c r="I229"/>
    </row>
    <row r="230" spans="1:9" x14ac:dyDescent="0.25">
      <c r="A230" s="29">
        <v>46117</v>
      </c>
      <c r="B230" s="47">
        <v>4</v>
      </c>
      <c r="C230" s="47">
        <v>7</v>
      </c>
      <c r="D230" s="47">
        <v>13</v>
      </c>
      <c r="E230" s="37">
        <v>-8.6798000000000002</v>
      </c>
      <c r="F23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0"/>
      <c r="H230"/>
      <c r="I230"/>
    </row>
    <row r="231" spans="1:9" x14ac:dyDescent="0.25">
      <c r="A231" s="29">
        <v>46117</v>
      </c>
      <c r="B231" s="47">
        <v>4</v>
      </c>
      <c r="C231" s="47">
        <v>7</v>
      </c>
      <c r="D231" s="47">
        <v>14</v>
      </c>
      <c r="E231" s="37">
        <v>-8.6920999999999999</v>
      </c>
      <c r="F23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1"/>
      <c r="H231"/>
      <c r="I231"/>
    </row>
    <row r="232" spans="1:9" x14ac:dyDescent="0.25">
      <c r="A232" s="29">
        <v>46117</v>
      </c>
      <c r="B232" s="47">
        <v>4</v>
      </c>
      <c r="C232" s="47">
        <v>7</v>
      </c>
      <c r="D232" s="47">
        <v>15</v>
      </c>
      <c r="E232" s="37">
        <v>-9.9039999999999999</v>
      </c>
      <c r="F23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2"/>
      <c r="H232"/>
      <c r="I232"/>
    </row>
    <row r="233" spans="1:9" x14ac:dyDescent="0.25">
      <c r="A233" s="29">
        <v>46117</v>
      </c>
      <c r="B233" s="47">
        <v>4</v>
      </c>
      <c r="C233" s="47">
        <v>7</v>
      </c>
      <c r="D233" s="47">
        <v>16</v>
      </c>
      <c r="E233" s="37">
        <v>-10.714399999999999</v>
      </c>
      <c r="F23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3"/>
      <c r="H233"/>
      <c r="I233"/>
    </row>
    <row r="234" spans="1:9" x14ac:dyDescent="0.25">
      <c r="A234" s="29">
        <v>46117</v>
      </c>
      <c r="B234" s="47">
        <v>4</v>
      </c>
      <c r="C234" s="47">
        <v>7</v>
      </c>
      <c r="D234" s="47">
        <v>17</v>
      </c>
      <c r="E234" s="37">
        <v>-7.1916000000000002</v>
      </c>
      <c r="F23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4"/>
      <c r="H234"/>
      <c r="I234"/>
    </row>
    <row r="235" spans="1:9" x14ac:dyDescent="0.25">
      <c r="A235" s="29">
        <v>46117</v>
      </c>
      <c r="B235" s="47">
        <v>4</v>
      </c>
      <c r="C235" s="47">
        <v>7</v>
      </c>
      <c r="D235" s="47">
        <v>18</v>
      </c>
      <c r="E235" s="37">
        <v>7.1577000000000002</v>
      </c>
      <c r="F23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5"/>
      <c r="H235"/>
      <c r="I235"/>
    </row>
    <row r="236" spans="1:9" x14ac:dyDescent="0.25">
      <c r="A236" s="29">
        <v>46117</v>
      </c>
      <c r="B236" s="47">
        <v>4</v>
      </c>
      <c r="C236" s="47">
        <v>7</v>
      </c>
      <c r="D236" s="47">
        <v>19</v>
      </c>
      <c r="E236" s="37">
        <v>20.489000000000001</v>
      </c>
      <c r="F23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6"/>
      <c r="H236"/>
      <c r="I236"/>
    </row>
    <row r="237" spans="1:9" x14ac:dyDescent="0.25">
      <c r="A237" s="29">
        <v>46117</v>
      </c>
      <c r="B237" s="47">
        <v>4</v>
      </c>
      <c r="C237" s="47">
        <v>7</v>
      </c>
      <c r="D237" s="47">
        <v>20</v>
      </c>
      <c r="E237" s="37">
        <v>16.064599999999999</v>
      </c>
      <c r="F23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7"/>
      <c r="H237"/>
      <c r="I237"/>
    </row>
    <row r="238" spans="1:9" x14ac:dyDescent="0.25">
      <c r="A238" s="29">
        <v>46117</v>
      </c>
      <c r="B238" s="47">
        <v>4</v>
      </c>
      <c r="C238" s="47">
        <v>7</v>
      </c>
      <c r="D238" s="47">
        <v>21</v>
      </c>
      <c r="E238" s="37">
        <v>19.755299999999998</v>
      </c>
      <c r="F23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8"/>
      <c r="H238"/>
      <c r="I238"/>
    </row>
    <row r="239" spans="1:9" x14ac:dyDescent="0.25">
      <c r="A239" s="29">
        <v>46117</v>
      </c>
      <c r="B239" s="47">
        <v>4</v>
      </c>
      <c r="C239" s="47">
        <v>7</v>
      </c>
      <c r="D239" s="47">
        <v>22</v>
      </c>
      <c r="E239" s="37">
        <v>8.3391999999999999</v>
      </c>
      <c r="F23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9"/>
      <c r="H239"/>
      <c r="I239"/>
    </row>
    <row r="240" spans="1:9" x14ac:dyDescent="0.25">
      <c r="A240" s="29">
        <v>46117</v>
      </c>
      <c r="B240" s="47">
        <v>4</v>
      </c>
      <c r="C240" s="47">
        <v>7</v>
      </c>
      <c r="D240" s="47">
        <v>23</v>
      </c>
      <c r="E240" s="37">
        <v>12.241199999999999</v>
      </c>
      <c r="F24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0"/>
      <c r="H240"/>
      <c r="I240"/>
    </row>
    <row r="241" spans="1:9" x14ac:dyDescent="0.25">
      <c r="A241" s="29">
        <v>46117</v>
      </c>
      <c r="B241" s="47">
        <v>4</v>
      </c>
      <c r="C241" s="47">
        <v>7</v>
      </c>
      <c r="D241" s="47">
        <v>24</v>
      </c>
      <c r="E241" s="37">
        <v>13.8781</v>
      </c>
      <c r="F24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1"/>
      <c r="H241"/>
      <c r="I241"/>
    </row>
    <row r="242" spans="1:9" x14ac:dyDescent="0.25">
      <c r="A242" s="29">
        <v>46118</v>
      </c>
      <c r="B242" s="47">
        <v>4</v>
      </c>
      <c r="C242" s="47">
        <v>1</v>
      </c>
      <c r="D242" s="47">
        <v>1</v>
      </c>
      <c r="E242" s="37">
        <v>10.114800000000001</v>
      </c>
      <c r="F24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2"/>
      <c r="H242"/>
      <c r="I242"/>
    </row>
    <row r="243" spans="1:9" x14ac:dyDescent="0.25">
      <c r="A243" s="29">
        <v>46118</v>
      </c>
      <c r="B243" s="47">
        <v>4</v>
      </c>
      <c r="C243" s="47">
        <v>1</v>
      </c>
      <c r="D243" s="47">
        <v>2</v>
      </c>
      <c r="E243" s="37">
        <v>11.2568</v>
      </c>
      <c r="F24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3"/>
      <c r="H243"/>
      <c r="I243"/>
    </row>
    <row r="244" spans="1:9" x14ac:dyDescent="0.25">
      <c r="A244" s="29">
        <v>46118</v>
      </c>
      <c r="B244" s="47">
        <v>4</v>
      </c>
      <c r="C244" s="47">
        <v>1</v>
      </c>
      <c r="D244" s="47">
        <v>3</v>
      </c>
      <c r="E244" s="37">
        <v>11.818199999999999</v>
      </c>
      <c r="F24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4"/>
      <c r="H244"/>
      <c r="I244"/>
    </row>
    <row r="245" spans="1:9" x14ac:dyDescent="0.25">
      <c r="A245" s="29">
        <v>46118</v>
      </c>
      <c r="B245" s="47">
        <v>4</v>
      </c>
      <c r="C245" s="47">
        <v>1</v>
      </c>
      <c r="D245" s="47">
        <v>4</v>
      </c>
      <c r="E245" s="37">
        <v>13.964499999999999</v>
      </c>
      <c r="F24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5"/>
      <c r="H245"/>
      <c r="I245"/>
    </row>
    <row r="246" spans="1:9" x14ac:dyDescent="0.25">
      <c r="A246" s="29">
        <v>46118</v>
      </c>
      <c r="B246" s="47">
        <v>4</v>
      </c>
      <c r="C246" s="47">
        <v>1</v>
      </c>
      <c r="D246" s="47">
        <v>5</v>
      </c>
      <c r="E246" s="37">
        <v>14.868399999999999</v>
      </c>
      <c r="F24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6"/>
      <c r="H246"/>
      <c r="I246"/>
    </row>
    <row r="247" spans="1:9" x14ac:dyDescent="0.25">
      <c r="A247" s="29">
        <v>46118</v>
      </c>
      <c r="B247" s="47">
        <v>4</v>
      </c>
      <c r="C247" s="47">
        <v>1</v>
      </c>
      <c r="D247" s="47">
        <v>6</v>
      </c>
      <c r="E247" s="37">
        <v>15.7699</v>
      </c>
      <c r="F24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7"/>
      <c r="H247"/>
      <c r="I247"/>
    </row>
    <row r="248" spans="1:9" x14ac:dyDescent="0.25">
      <c r="A248" s="29">
        <v>46118</v>
      </c>
      <c r="B248" s="47">
        <v>4</v>
      </c>
      <c r="C248" s="47">
        <v>1</v>
      </c>
      <c r="D248" s="47">
        <v>7</v>
      </c>
      <c r="E248" s="37">
        <v>15.399800000000001</v>
      </c>
      <c r="F24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8"/>
      <c r="H248"/>
      <c r="I248"/>
    </row>
    <row r="249" spans="1:9" x14ac:dyDescent="0.25">
      <c r="A249" s="29">
        <v>46118</v>
      </c>
      <c r="B249" s="47">
        <v>4</v>
      </c>
      <c r="C249" s="47">
        <v>1</v>
      </c>
      <c r="D249" s="47">
        <v>8</v>
      </c>
      <c r="E249" s="37">
        <v>18.111000000000001</v>
      </c>
      <c r="F24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9"/>
      <c r="H249"/>
      <c r="I249"/>
    </row>
    <row r="250" spans="1:9" x14ac:dyDescent="0.25">
      <c r="A250" s="29">
        <v>46118</v>
      </c>
      <c r="B250" s="47">
        <v>4</v>
      </c>
      <c r="C250" s="47">
        <v>1</v>
      </c>
      <c r="D250" s="47">
        <v>9</v>
      </c>
      <c r="E250" s="37">
        <v>29.732600000000001</v>
      </c>
      <c r="F25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0"/>
      <c r="H250"/>
      <c r="I250"/>
    </row>
    <row r="251" spans="1:9" x14ac:dyDescent="0.25">
      <c r="A251" s="29">
        <v>46118</v>
      </c>
      <c r="B251" s="47">
        <v>4</v>
      </c>
      <c r="C251" s="47">
        <v>1</v>
      </c>
      <c r="D251" s="47">
        <v>10</v>
      </c>
      <c r="E251" s="37">
        <v>-0.48199999999999998</v>
      </c>
      <c r="F25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1"/>
      <c r="H251"/>
      <c r="I251"/>
    </row>
    <row r="252" spans="1:9" x14ac:dyDescent="0.25">
      <c r="A252" s="29">
        <v>46118</v>
      </c>
      <c r="B252" s="47">
        <v>4</v>
      </c>
      <c r="C252" s="47">
        <v>1</v>
      </c>
      <c r="D252" s="47">
        <v>11</v>
      </c>
      <c r="E252" s="37">
        <v>8.3755000000000006</v>
      </c>
      <c r="F25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2"/>
      <c r="H252"/>
      <c r="I252"/>
    </row>
    <row r="253" spans="1:9" x14ac:dyDescent="0.25">
      <c r="A253" s="29">
        <v>46118</v>
      </c>
      <c r="B253" s="47">
        <v>4</v>
      </c>
      <c r="C253" s="47">
        <v>1</v>
      </c>
      <c r="D253" s="47">
        <v>12</v>
      </c>
      <c r="E253" s="37">
        <v>5.056</v>
      </c>
      <c r="F25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3"/>
      <c r="H253"/>
      <c r="I253"/>
    </row>
    <row r="254" spans="1:9" x14ac:dyDescent="0.25">
      <c r="A254" s="29">
        <v>46118</v>
      </c>
      <c r="B254" s="47">
        <v>4</v>
      </c>
      <c r="C254" s="47">
        <v>1</v>
      </c>
      <c r="D254" s="47">
        <v>13</v>
      </c>
      <c r="E254" s="37">
        <v>7.8141999999999996</v>
      </c>
      <c r="F25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4"/>
      <c r="H254"/>
      <c r="I254"/>
    </row>
    <row r="255" spans="1:9" x14ac:dyDescent="0.25">
      <c r="A255" s="29">
        <v>46118</v>
      </c>
      <c r="B255" s="47">
        <v>4</v>
      </c>
      <c r="C255" s="47">
        <v>1</v>
      </c>
      <c r="D255" s="47">
        <v>14</v>
      </c>
      <c r="E255" s="37">
        <v>3.9838</v>
      </c>
      <c r="F25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5"/>
      <c r="H255"/>
      <c r="I255"/>
    </row>
    <row r="256" spans="1:9" x14ac:dyDescent="0.25">
      <c r="A256" s="29">
        <v>46118</v>
      </c>
      <c r="B256" s="47">
        <v>4</v>
      </c>
      <c r="C256" s="47">
        <v>1</v>
      </c>
      <c r="D256" s="47">
        <v>15</v>
      </c>
      <c r="E256" s="37">
        <v>7.5101000000000004</v>
      </c>
      <c r="F25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6"/>
      <c r="H256"/>
      <c r="I256"/>
    </row>
    <row r="257" spans="1:9" x14ac:dyDescent="0.25">
      <c r="A257" s="29">
        <v>46118</v>
      </c>
      <c r="B257" s="47">
        <v>4</v>
      </c>
      <c r="C257" s="47">
        <v>1</v>
      </c>
      <c r="D257" s="47">
        <v>16</v>
      </c>
      <c r="E257" s="37">
        <v>133.7824</v>
      </c>
      <c r="F25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7"/>
      <c r="H257"/>
      <c r="I257"/>
    </row>
    <row r="258" spans="1:9" x14ac:dyDescent="0.25">
      <c r="A258" s="29">
        <v>46118</v>
      </c>
      <c r="B258" s="47">
        <v>4</v>
      </c>
      <c r="C258" s="47">
        <v>1</v>
      </c>
      <c r="D258" s="47">
        <v>17</v>
      </c>
      <c r="E258" s="37">
        <v>-1.3369</v>
      </c>
      <c r="F25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8"/>
      <c r="H258"/>
      <c r="I258"/>
    </row>
    <row r="259" spans="1:9" x14ac:dyDescent="0.25">
      <c r="A259" s="29">
        <v>46118</v>
      </c>
      <c r="B259" s="47">
        <v>4</v>
      </c>
      <c r="C259" s="47">
        <v>1</v>
      </c>
      <c r="D259" s="47">
        <v>18</v>
      </c>
      <c r="E259" s="37">
        <v>1.6137999999999999</v>
      </c>
      <c r="F25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9"/>
      <c r="H259"/>
      <c r="I259"/>
    </row>
    <row r="260" spans="1:9" x14ac:dyDescent="0.25">
      <c r="A260" s="29">
        <v>46118</v>
      </c>
      <c r="B260" s="47">
        <v>4</v>
      </c>
      <c r="C260" s="47">
        <v>1</v>
      </c>
      <c r="D260" s="47">
        <v>19</v>
      </c>
      <c r="E260" s="37">
        <v>14.420500000000001</v>
      </c>
      <c r="F26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0"/>
      <c r="H260"/>
      <c r="I260"/>
    </row>
    <row r="261" spans="1:9" x14ac:dyDescent="0.25">
      <c r="A261" s="29">
        <v>46118</v>
      </c>
      <c r="B261" s="47">
        <v>4</v>
      </c>
      <c r="C261" s="47">
        <v>1</v>
      </c>
      <c r="D261" s="47">
        <v>20</v>
      </c>
      <c r="E261" s="37">
        <v>11.036799999999999</v>
      </c>
      <c r="F26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1"/>
      <c r="H261"/>
      <c r="I261"/>
    </row>
    <row r="262" spans="1:9" x14ac:dyDescent="0.25">
      <c r="A262" s="29">
        <v>46118</v>
      </c>
      <c r="B262" s="47">
        <v>4</v>
      </c>
      <c r="C262" s="47">
        <v>1</v>
      </c>
      <c r="D262" s="47">
        <v>21</v>
      </c>
      <c r="E262" s="37">
        <v>7.7347000000000001</v>
      </c>
      <c r="F26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2"/>
      <c r="H262"/>
      <c r="I262"/>
    </row>
    <row r="263" spans="1:9" x14ac:dyDescent="0.25">
      <c r="A263" s="29">
        <v>46118</v>
      </c>
      <c r="B263" s="47">
        <v>4</v>
      </c>
      <c r="C263" s="47">
        <v>1</v>
      </c>
      <c r="D263" s="47">
        <v>22</v>
      </c>
      <c r="E263" s="37">
        <v>9.9885999999999999</v>
      </c>
      <c r="F26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3"/>
      <c r="H263"/>
      <c r="I263"/>
    </row>
    <row r="264" spans="1:9" x14ac:dyDescent="0.25">
      <c r="A264" s="29">
        <v>46118</v>
      </c>
      <c r="B264" s="47">
        <v>4</v>
      </c>
      <c r="C264" s="47">
        <v>1</v>
      </c>
      <c r="D264" s="47">
        <v>23</v>
      </c>
      <c r="E264" s="37">
        <v>9.4019999999999992</v>
      </c>
      <c r="F26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4"/>
      <c r="H264"/>
      <c r="I264"/>
    </row>
    <row r="265" spans="1:9" x14ac:dyDescent="0.25">
      <c r="A265" s="29">
        <v>46118</v>
      </c>
      <c r="B265" s="47">
        <v>4</v>
      </c>
      <c r="C265" s="47">
        <v>1</v>
      </c>
      <c r="D265" s="47">
        <v>24</v>
      </c>
      <c r="E265" s="37">
        <v>10.7552</v>
      </c>
      <c r="F26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5"/>
      <c r="H265"/>
      <c r="I265"/>
    </row>
    <row r="266" spans="1:9" x14ac:dyDescent="0.25">
      <c r="A266" s="29">
        <v>46119</v>
      </c>
      <c r="B266" s="47">
        <v>4</v>
      </c>
      <c r="C266" s="47">
        <v>2</v>
      </c>
      <c r="D266" s="47">
        <v>1</v>
      </c>
      <c r="E266" s="37">
        <v>4.7900999999999998</v>
      </c>
      <c r="F26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6"/>
      <c r="H266"/>
      <c r="I266"/>
    </row>
    <row r="267" spans="1:9" x14ac:dyDescent="0.25">
      <c r="A267" s="29">
        <v>46119</v>
      </c>
      <c r="B267" s="47">
        <v>4</v>
      </c>
      <c r="C267" s="47">
        <v>2</v>
      </c>
      <c r="D267" s="47">
        <v>2</v>
      </c>
      <c r="E267" s="37">
        <v>4.5448000000000004</v>
      </c>
      <c r="F26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7"/>
      <c r="H267"/>
      <c r="I267"/>
    </row>
    <row r="268" spans="1:9" x14ac:dyDescent="0.25">
      <c r="A268" s="29">
        <v>46119</v>
      </c>
      <c r="B268" s="47">
        <v>4</v>
      </c>
      <c r="C268" s="47">
        <v>2</v>
      </c>
      <c r="D268" s="47">
        <v>3</v>
      </c>
      <c r="E268" s="37">
        <v>4.5273000000000003</v>
      </c>
      <c r="F26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8"/>
      <c r="H268"/>
      <c r="I268"/>
    </row>
    <row r="269" spans="1:9" x14ac:dyDescent="0.25">
      <c r="A269" s="29">
        <v>46119</v>
      </c>
      <c r="B269" s="47">
        <v>4</v>
      </c>
      <c r="C269" s="47">
        <v>2</v>
      </c>
      <c r="D269" s="47">
        <v>4</v>
      </c>
      <c r="E269" s="37">
        <v>4.5486000000000004</v>
      </c>
      <c r="F26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9"/>
      <c r="H269"/>
      <c r="I269"/>
    </row>
    <row r="270" spans="1:9" x14ac:dyDescent="0.25">
      <c r="A270" s="29">
        <v>46119</v>
      </c>
      <c r="B270" s="47">
        <v>4</v>
      </c>
      <c r="C270" s="47">
        <v>2</v>
      </c>
      <c r="D270" s="47">
        <v>5</v>
      </c>
      <c r="E270" s="37">
        <v>11.388</v>
      </c>
      <c r="F27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0"/>
      <c r="H270"/>
      <c r="I270"/>
    </row>
    <row r="271" spans="1:9" x14ac:dyDescent="0.25">
      <c r="A271" s="29">
        <v>46119</v>
      </c>
      <c r="B271" s="47">
        <v>4</v>
      </c>
      <c r="C271" s="47">
        <v>2</v>
      </c>
      <c r="D271" s="47">
        <v>6</v>
      </c>
      <c r="E271" s="37">
        <v>6.0438000000000001</v>
      </c>
      <c r="F27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1"/>
      <c r="H271"/>
      <c r="I271"/>
    </row>
    <row r="272" spans="1:9" x14ac:dyDescent="0.25">
      <c r="A272" s="29">
        <v>46119</v>
      </c>
      <c r="B272" s="47">
        <v>4</v>
      </c>
      <c r="C272" s="47">
        <v>2</v>
      </c>
      <c r="D272" s="47">
        <v>7</v>
      </c>
      <c r="E272" s="37">
        <v>11.173400000000001</v>
      </c>
      <c r="F27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2"/>
      <c r="H272"/>
      <c r="I272"/>
    </row>
    <row r="273" spans="1:9" x14ac:dyDescent="0.25">
      <c r="A273" s="29">
        <v>46119</v>
      </c>
      <c r="B273" s="47">
        <v>4</v>
      </c>
      <c r="C273" s="47">
        <v>2</v>
      </c>
      <c r="D273" s="47">
        <v>8</v>
      </c>
      <c r="E273" s="37">
        <v>-4.1841999999999997</v>
      </c>
      <c r="F27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3"/>
      <c r="H273"/>
      <c r="I273"/>
    </row>
    <row r="274" spans="1:9" x14ac:dyDescent="0.25">
      <c r="A274" s="29">
        <v>46119</v>
      </c>
      <c r="B274" s="47">
        <v>4</v>
      </c>
      <c r="C274" s="47">
        <v>2</v>
      </c>
      <c r="D274" s="47">
        <v>9</v>
      </c>
      <c r="E274" s="37">
        <v>-11.300700000000001</v>
      </c>
      <c r="F27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4"/>
      <c r="H274"/>
      <c r="I274"/>
    </row>
    <row r="275" spans="1:9" x14ac:dyDescent="0.25">
      <c r="A275" s="29">
        <v>46119</v>
      </c>
      <c r="B275" s="47">
        <v>4</v>
      </c>
      <c r="C275" s="47">
        <v>2</v>
      </c>
      <c r="D275" s="47">
        <v>10</v>
      </c>
      <c r="E275" s="37">
        <v>-14.356</v>
      </c>
      <c r="F27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5"/>
      <c r="H275"/>
      <c r="I275"/>
    </row>
    <row r="276" spans="1:9" x14ac:dyDescent="0.25">
      <c r="A276" s="29">
        <v>46119</v>
      </c>
      <c r="B276" s="47">
        <v>4</v>
      </c>
      <c r="C276" s="47">
        <v>2</v>
      </c>
      <c r="D276" s="47">
        <v>11</v>
      </c>
      <c r="E276" s="37">
        <v>206.05889999999999</v>
      </c>
      <c r="F27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6"/>
      <c r="H276"/>
      <c r="I276"/>
    </row>
    <row r="277" spans="1:9" x14ac:dyDescent="0.25">
      <c r="A277" s="29">
        <v>46119</v>
      </c>
      <c r="B277" s="47">
        <v>4</v>
      </c>
      <c r="C277" s="47">
        <v>2</v>
      </c>
      <c r="D277" s="47">
        <v>12</v>
      </c>
      <c r="E277" s="37">
        <v>-12.521699999999999</v>
      </c>
      <c r="F27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7"/>
      <c r="H277"/>
      <c r="I277"/>
    </row>
    <row r="278" spans="1:9" x14ac:dyDescent="0.25">
      <c r="A278" s="29">
        <v>46119</v>
      </c>
      <c r="B278" s="47">
        <v>4</v>
      </c>
      <c r="C278" s="47">
        <v>2</v>
      </c>
      <c r="D278" s="47">
        <v>13</v>
      </c>
      <c r="E278" s="37">
        <v>-12.501300000000001</v>
      </c>
      <c r="F27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8"/>
      <c r="H278"/>
      <c r="I278"/>
    </row>
    <row r="279" spans="1:9" x14ac:dyDescent="0.25">
      <c r="A279" s="29">
        <v>46119</v>
      </c>
      <c r="B279" s="47">
        <v>4</v>
      </c>
      <c r="C279" s="47">
        <v>2</v>
      </c>
      <c r="D279" s="47">
        <v>14</v>
      </c>
      <c r="E279" s="37">
        <v>-11.695600000000001</v>
      </c>
      <c r="F27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9"/>
      <c r="H279"/>
      <c r="I279"/>
    </row>
    <row r="280" spans="1:9" x14ac:dyDescent="0.25">
      <c r="A280" s="29">
        <v>46119</v>
      </c>
      <c r="B280" s="47">
        <v>4</v>
      </c>
      <c r="C280" s="47">
        <v>2</v>
      </c>
      <c r="D280" s="47">
        <v>15</v>
      </c>
      <c r="E280" s="37">
        <v>-11.991099999999999</v>
      </c>
      <c r="F28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0"/>
      <c r="H280"/>
      <c r="I280"/>
    </row>
    <row r="281" spans="1:9" x14ac:dyDescent="0.25">
      <c r="A281" s="29">
        <v>46119</v>
      </c>
      <c r="B281" s="47">
        <v>4</v>
      </c>
      <c r="C281" s="47">
        <v>2</v>
      </c>
      <c r="D281" s="47">
        <v>16</v>
      </c>
      <c r="E281" s="37">
        <v>-12.357900000000001</v>
      </c>
      <c r="F28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1"/>
      <c r="H281"/>
      <c r="I281"/>
    </row>
    <row r="282" spans="1:9" x14ac:dyDescent="0.25">
      <c r="A282" s="29">
        <v>46119</v>
      </c>
      <c r="B282" s="47">
        <v>4</v>
      </c>
      <c r="C282" s="47">
        <v>2</v>
      </c>
      <c r="D282" s="47">
        <v>17</v>
      </c>
      <c r="E282" s="37">
        <v>-11.8581</v>
      </c>
      <c r="F28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2"/>
      <c r="H282"/>
      <c r="I282"/>
    </row>
    <row r="283" spans="1:9" x14ac:dyDescent="0.25">
      <c r="A283" s="29">
        <v>46119</v>
      </c>
      <c r="B283" s="47">
        <v>4</v>
      </c>
      <c r="C283" s="47">
        <v>2</v>
      </c>
      <c r="D283" s="47">
        <v>18</v>
      </c>
      <c r="E283" s="37">
        <v>-36.2502</v>
      </c>
      <c r="F28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3"/>
      <c r="H283"/>
      <c r="I283"/>
    </row>
    <row r="284" spans="1:9" x14ac:dyDescent="0.25">
      <c r="A284" s="29">
        <v>46119</v>
      </c>
      <c r="B284" s="47">
        <v>4</v>
      </c>
      <c r="C284" s="47">
        <v>2</v>
      </c>
      <c r="D284" s="47">
        <v>19</v>
      </c>
      <c r="E284" s="37">
        <v>15.4262</v>
      </c>
      <c r="F28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4"/>
      <c r="H284"/>
      <c r="I284"/>
    </row>
    <row r="285" spans="1:9" x14ac:dyDescent="0.25">
      <c r="A285" s="29">
        <v>46119</v>
      </c>
      <c r="B285" s="47">
        <v>4</v>
      </c>
      <c r="C285" s="47">
        <v>2</v>
      </c>
      <c r="D285" s="47">
        <v>20</v>
      </c>
      <c r="E285" s="37">
        <v>10.7455</v>
      </c>
      <c r="F28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5"/>
      <c r="H285"/>
      <c r="I285"/>
    </row>
    <row r="286" spans="1:9" x14ac:dyDescent="0.25">
      <c r="A286" s="29">
        <v>46119</v>
      </c>
      <c r="B286" s="47">
        <v>4</v>
      </c>
      <c r="C286" s="47">
        <v>2</v>
      </c>
      <c r="D286" s="47">
        <v>21</v>
      </c>
      <c r="E286" s="37">
        <v>8.6491000000000007</v>
      </c>
      <c r="F28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6"/>
      <c r="H286"/>
      <c r="I286"/>
    </row>
    <row r="287" spans="1:9" x14ac:dyDescent="0.25">
      <c r="A287" s="29">
        <v>46119</v>
      </c>
      <c r="B287" s="47">
        <v>4</v>
      </c>
      <c r="C287" s="47">
        <v>2</v>
      </c>
      <c r="D287" s="47">
        <v>22</v>
      </c>
      <c r="E287" s="37">
        <v>9.8856999999999999</v>
      </c>
      <c r="F28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7"/>
      <c r="H287"/>
      <c r="I287"/>
    </row>
    <row r="288" spans="1:9" x14ac:dyDescent="0.25">
      <c r="A288" s="29">
        <v>46119</v>
      </c>
      <c r="B288" s="47">
        <v>4</v>
      </c>
      <c r="C288" s="47">
        <v>2</v>
      </c>
      <c r="D288" s="47">
        <v>23</v>
      </c>
      <c r="E288" s="37">
        <v>11.928699999999999</v>
      </c>
      <c r="F28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8"/>
      <c r="H288"/>
      <c r="I288"/>
    </row>
    <row r="289" spans="1:9" x14ac:dyDescent="0.25">
      <c r="A289" s="29">
        <v>46119</v>
      </c>
      <c r="B289" s="47">
        <v>4</v>
      </c>
      <c r="C289" s="47">
        <v>2</v>
      </c>
      <c r="D289" s="47">
        <v>24</v>
      </c>
      <c r="E289" s="37">
        <v>12.4437</v>
      </c>
      <c r="F28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9"/>
      <c r="H289"/>
      <c r="I289"/>
    </row>
    <row r="290" spans="1:9" x14ac:dyDescent="0.25">
      <c r="A290" s="29">
        <v>46120</v>
      </c>
      <c r="B290" s="47">
        <v>4</v>
      </c>
      <c r="C290" s="47">
        <v>3</v>
      </c>
      <c r="D290" s="47">
        <v>1</v>
      </c>
      <c r="E290" s="37">
        <v>9.8908000000000005</v>
      </c>
      <c r="F29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0"/>
      <c r="H290"/>
      <c r="I290"/>
    </row>
    <row r="291" spans="1:9" x14ac:dyDescent="0.25">
      <c r="A291" s="29">
        <v>46120</v>
      </c>
      <c r="B291" s="47">
        <v>4</v>
      </c>
      <c r="C291" s="47">
        <v>3</v>
      </c>
      <c r="D291" s="47">
        <v>2</v>
      </c>
      <c r="E291" s="37">
        <v>7.6668000000000003</v>
      </c>
      <c r="F29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1"/>
      <c r="H291"/>
      <c r="I291"/>
    </row>
    <row r="292" spans="1:9" x14ac:dyDescent="0.25">
      <c r="A292" s="29">
        <v>46120</v>
      </c>
      <c r="B292" s="47">
        <v>4</v>
      </c>
      <c r="C292" s="47">
        <v>3</v>
      </c>
      <c r="D292" s="47">
        <v>3</v>
      </c>
      <c r="E292" s="37">
        <v>8.4949999999999992</v>
      </c>
      <c r="F29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2"/>
      <c r="H292"/>
      <c r="I292"/>
    </row>
    <row r="293" spans="1:9" x14ac:dyDescent="0.25">
      <c r="A293" s="29">
        <v>46120</v>
      </c>
      <c r="B293" s="47">
        <v>4</v>
      </c>
      <c r="C293" s="47">
        <v>3</v>
      </c>
      <c r="D293" s="47">
        <v>4</v>
      </c>
      <c r="E293" s="37">
        <v>8.7703000000000007</v>
      </c>
      <c r="F29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3"/>
      <c r="H293"/>
      <c r="I293"/>
    </row>
    <row r="294" spans="1:9" x14ac:dyDescent="0.25">
      <c r="A294" s="29">
        <v>46120</v>
      </c>
      <c r="B294" s="47">
        <v>4</v>
      </c>
      <c r="C294" s="47">
        <v>3</v>
      </c>
      <c r="D294" s="47">
        <v>5</v>
      </c>
      <c r="E294" s="37">
        <v>10.1</v>
      </c>
      <c r="F29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4"/>
      <c r="H294"/>
      <c r="I294"/>
    </row>
    <row r="295" spans="1:9" x14ac:dyDescent="0.25">
      <c r="A295" s="29">
        <v>46120</v>
      </c>
      <c r="B295" s="47">
        <v>4</v>
      </c>
      <c r="C295" s="47">
        <v>3</v>
      </c>
      <c r="D295" s="47">
        <v>6</v>
      </c>
      <c r="E295" s="37">
        <v>10.0197</v>
      </c>
      <c r="F29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5"/>
      <c r="H295"/>
      <c r="I295"/>
    </row>
    <row r="296" spans="1:9" x14ac:dyDescent="0.25">
      <c r="A296" s="29">
        <v>46120</v>
      </c>
      <c r="B296" s="47">
        <v>4</v>
      </c>
      <c r="C296" s="47">
        <v>3</v>
      </c>
      <c r="D296" s="47">
        <v>7</v>
      </c>
      <c r="E296" s="37">
        <v>12.648</v>
      </c>
      <c r="F29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6"/>
      <c r="H296"/>
      <c r="I296"/>
    </row>
    <row r="297" spans="1:9" x14ac:dyDescent="0.25">
      <c r="A297" s="29">
        <v>46120</v>
      </c>
      <c r="B297" s="47">
        <v>4</v>
      </c>
      <c r="C297" s="47">
        <v>3</v>
      </c>
      <c r="D297" s="47">
        <v>8</v>
      </c>
      <c r="E297" s="37">
        <v>1.0692999999999999</v>
      </c>
      <c r="F29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7"/>
      <c r="H297"/>
      <c r="I297"/>
    </row>
    <row r="298" spans="1:9" x14ac:dyDescent="0.25">
      <c r="A298" s="29">
        <v>46120</v>
      </c>
      <c r="B298" s="47">
        <v>4</v>
      </c>
      <c r="C298" s="47">
        <v>3</v>
      </c>
      <c r="D298" s="47">
        <v>9</v>
      </c>
      <c r="E298" s="37">
        <v>-5.4077999999999999</v>
      </c>
      <c r="F29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8"/>
      <c r="H298"/>
      <c r="I298"/>
    </row>
    <row r="299" spans="1:9" x14ac:dyDescent="0.25">
      <c r="A299" s="29">
        <v>46120</v>
      </c>
      <c r="B299" s="47">
        <v>4</v>
      </c>
      <c r="C299" s="47">
        <v>3</v>
      </c>
      <c r="D299" s="47">
        <v>10</v>
      </c>
      <c r="E299" s="37">
        <v>-9.2894000000000005</v>
      </c>
      <c r="F29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9"/>
      <c r="H299"/>
      <c r="I299"/>
    </row>
    <row r="300" spans="1:9" x14ac:dyDescent="0.25">
      <c r="A300" s="29">
        <v>46120</v>
      </c>
      <c r="B300" s="47">
        <v>4</v>
      </c>
      <c r="C300" s="47">
        <v>3</v>
      </c>
      <c r="D300" s="47">
        <v>11</v>
      </c>
      <c r="E300" s="37">
        <v>-8.3164999999999996</v>
      </c>
      <c r="F30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0"/>
      <c r="H300"/>
      <c r="I300"/>
    </row>
    <row r="301" spans="1:9" x14ac:dyDescent="0.25">
      <c r="A301" s="29">
        <v>46120</v>
      </c>
      <c r="B301" s="47">
        <v>4</v>
      </c>
      <c r="C301" s="47">
        <v>3</v>
      </c>
      <c r="D301" s="47">
        <v>12</v>
      </c>
      <c r="E301" s="37">
        <v>-5.7521000000000004</v>
      </c>
      <c r="F30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1"/>
      <c r="H301"/>
      <c r="I301"/>
    </row>
    <row r="302" spans="1:9" x14ac:dyDescent="0.25">
      <c r="A302" s="29">
        <v>46120</v>
      </c>
      <c r="B302" s="47">
        <v>4</v>
      </c>
      <c r="C302" s="47">
        <v>3</v>
      </c>
      <c r="D302" s="47">
        <v>13</v>
      </c>
      <c r="E302" s="37">
        <v>-6.3019999999999996</v>
      </c>
      <c r="F30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2"/>
      <c r="H302"/>
      <c r="I302"/>
    </row>
    <row r="303" spans="1:9" x14ac:dyDescent="0.25">
      <c r="A303" s="29">
        <v>46120</v>
      </c>
      <c r="B303" s="47">
        <v>4</v>
      </c>
      <c r="C303" s="47">
        <v>3</v>
      </c>
      <c r="D303" s="47">
        <v>14</v>
      </c>
      <c r="E303" s="37">
        <v>-5.6862000000000004</v>
      </c>
      <c r="F30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3"/>
      <c r="H303"/>
      <c r="I303"/>
    </row>
    <row r="304" spans="1:9" x14ac:dyDescent="0.25">
      <c r="A304" s="29">
        <v>46120</v>
      </c>
      <c r="B304" s="47">
        <v>4</v>
      </c>
      <c r="C304" s="47">
        <v>3</v>
      </c>
      <c r="D304" s="47">
        <v>15</v>
      </c>
      <c r="E304" s="37">
        <v>-4.6802000000000001</v>
      </c>
      <c r="F30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4"/>
      <c r="H304"/>
      <c r="I304"/>
    </row>
    <row r="305" spans="1:9" x14ac:dyDescent="0.25">
      <c r="A305" s="29">
        <v>46120</v>
      </c>
      <c r="B305" s="47">
        <v>4</v>
      </c>
      <c r="C305" s="47">
        <v>3</v>
      </c>
      <c r="D305" s="47">
        <v>16</v>
      </c>
      <c r="E305" s="37">
        <v>-5.9161999999999999</v>
      </c>
      <c r="F30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5"/>
      <c r="H305"/>
      <c r="I305"/>
    </row>
    <row r="306" spans="1:9" x14ac:dyDescent="0.25">
      <c r="A306" s="29">
        <v>46120</v>
      </c>
      <c r="B306" s="47">
        <v>4</v>
      </c>
      <c r="C306" s="47">
        <v>3</v>
      </c>
      <c r="D306" s="47">
        <v>17</v>
      </c>
      <c r="E306" s="37">
        <v>-5.3806000000000003</v>
      </c>
      <c r="F30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6"/>
      <c r="H306"/>
      <c r="I306"/>
    </row>
    <row r="307" spans="1:9" x14ac:dyDescent="0.25">
      <c r="A307" s="29">
        <v>46120</v>
      </c>
      <c r="B307" s="47">
        <v>4</v>
      </c>
      <c r="C307" s="47">
        <v>3</v>
      </c>
      <c r="D307" s="47">
        <v>18</v>
      </c>
      <c r="E307" s="37">
        <v>7.7874999999999996</v>
      </c>
      <c r="F30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7"/>
      <c r="H307"/>
      <c r="I307"/>
    </row>
    <row r="308" spans="1:9" x14ac:dyDescent="0.25">
      <c r="A308" s="29">
        <v>46120</v>
      </c>
      <c r="B308" s="47">
        <v>4</v>
      </c>
      <c r="C308" s="47">
        <v>3</v>
      </c>
      <c r="D308" s="47">
        <v>19</v>
      </c>
      <c r="E308" s="37">
        <v>24.0442</v>
      </c>
      <c r="F30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8"/>
      <c r="H308"/>
      <c r="I308"/>
    </row>
    <row r="309" spans="1:9" x14ac:dyDescent="0.25">
      <c r="A309" s="29">
        <v>46120</v>
      </c>
      <c r="B309" s="47">
        <v>4</v>
      </c>
      <c r="C309" s="47">
        <v>3</v>
      </c>
      <c r="D309" s="47">
        <v>20</v>
      </c>
      <c r="E309" s="37">
        <v>21.0823</v>
      </c>
      <c r="F30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9"/>
      <c r="H309"/>
      <c r="I309"/>
    </row>
    <row r="310" spans="1:9" x14ac:dyDescent="0.25">
      <c r="A310" s="29">
        <v>46120</v>
      </c>
      <c r="B310" s="47">
        <v>4</v>
      </c>
      <c r="C310" s="47">
        <v>3</v>
      </c>
      <c r="D310" s="47">
        <v>21</v>
      </c>
      <c r="E310" s="37">
        <v>15.8154</v>
      </c>
      <c r="F3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0"/>
      <c r="H310"/>
      <c r="I310"/>
    </row>
    <row r="311" spans="1:9" x14ac:dyDescent="0.25">
      <c r="A311" s="29">
        <v>46120</v>
      </c>
      <c r="B311" s="47">
        <v>4</v>
      </c>
      <c r="C311" s="47">
        <v>3</v>
      </c>
      <c r="D311" s="47">
        <v>22</v>
      </c>
      <c r="E311" s="37">
        <v>17.8291</v>
      </c>
      <c r="F3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1"/>
      <c r="H311"/>
      <c r="I311"/>
    </row>
    <row r="312" spans="1:9" x14ac:dyDescent="0.25">
      <c r="A312" s="29">
        <v>46120</v>
      </c>
      <c r="B312" s="47">
        <v>4</v>
      </c>
      <c r="C312" s="47">
        <v>3</v>
      </c>
      <c r="D312" s="47">
        <v>23</v>
      </c>
      <c r="E312" s="37">
        <v>18.803599999999999</v>
      </c>
      <c r="F3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2"/>
      <c r="H312"/>
      <c r="I312"/>
    </row>
    <row r="313" spans="1:9" x14ac:dyDescent="0.25">
      <c r="A313" s="29">
        <v>46120</v>
      </c>
      <c r="B313" s="47">
        <v>4</v>
      </c>
      <c r="C313" s="47">
        <v>3</v>
      </c>
      <c r="D313" s="47">
        <v>24</v>
      </c>
      <c r="E313" s="37">
        <v>17.556799999999999</v>
      </c>
      <c r="F3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3"/>
      <c r="H313"/>
      <c r="I313"/>
    </row>
    <row r="314" spans="1:9" x14ac:dyDescent="0.25">
      <c r="A314" s="29">
        <v>46121</v>
      </c>
      <c r="B314" s="47">
        <v>4</v>
      </c>
      <c r="C314" s="47">
        <v>4</v>
      </c>
      <c r="D314" s="47">
        <v>1</v>
      </c>
      <c r="E314" s="37">
        <v>19.2028</v>
      </c>
      <c r="F3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4"/>
      <c r="H314"/>
      <c r="I314"/>
    </row>
    <row r="315" spans="1:9" x14ac:dyDescent="0.25">
      <c r="A315" s="29">
        <v>46121</v>
      </c>
      <c r="B315" s="47">
        <v>4</v>
      </c>
      <c r="C315" s="47">
        <v>4</v>
      </c>
      <c r="D315" s="47">
        <v>2</v>
      </c>
      <c r="E315" s="37">
        <v>18.860600000000002</v>
      </c>
      <c r="F3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5"/>
      <c r="H315"/>
      <c r="I315"/>
    </row>
    <row r="316" spans="1:9" x14ac:dyDescent="0.25">
      <c r="A316" s="29">
        <v>46121</v>
      </c>
      <c r="B316" s="47">
        <v>4</v>
      </c>
      <c r="C316" s="47">
        <v>4</v>
      </c>
      <c r="D316" s="47">
        <v>3</v>
      </c>
      <c r="E316" s="37">
        <v>17.978200000000001</v>
      </c>
      <c r="F3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6"/>
      <c r="H316"/>
      <c r="I316"/>
    </row>
    <row r="317" spans="1:9" x14ac:dyDescent="0.25">
      <c r="A317" s="29">
        <v>46121</v>
      </c>
      <c r="B317" s="47">
        <v>4</v>
      </c>
      <c r="C317" s="47">
        <v>4</v>
      </c>
      <c r="D317" s="47">
        <v>4</v>
      </c>
      <c r="E317" s="37">
        <v>19.150200000000002</v>
      </c>
      <c r="F3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7"/>
      <c r="H317"/>
      <c r="I317"/>
    </row>
    <row r="318" spans="1:9" x14ac:dyDescent="0.25">
      <c r="A318" s="29">
        <v>46121</v>
      </c>
      <c r="B318" s="47">
        <v>4</v>
      </c>
      <c r="C318" s="47">
        <v>4</v>
      </c>
      <c r="D318" s="47">
        <v>5</v>
      </c>
      <c r="E318" s="37">
        <v>18.828199999999999</v>
      </c>
      <c r="F3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8"/>
      <c r="H318"/>
      <c r="I318"/>
    </row>
    <row r="319" spans="1:9" x14ac:dyDescent="0.25">
      <c r="A319" s="29">
        <v>46121</v>
      </c>
      <c r="B319" s="47">
        <v>4</v>
      </c>
      <c r="C319" s="47">
        <v>4</v>
      </c>
      <c r="D319" s="47">
        <v>6</v>
      </c>
      <c r="E319" s="37">
        <v>14.9169</v>
      </c>
      <c r="F3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9"/>
      <c r="H319"/>
      <c r="I319"/>
    </row>
    <row r="320" spans="1:9" x14ac:dyDescent="0.25">
      <c r="A320" s="29">
        <v>46121</v>
      </c>
      <c r="B320" s="47">
        <v>4</v>
      </c>
      <c r="C320" s="47">
        <v>4</v>
      </c>
      <c r="D320" s="47">
        <v>7</v>
      </c>
      <c r="E320" s="37">
        <v>17.758900000000001</v>
      </c>
      <c r="F3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0"/>
      <c r="H320"/>
      <c r="I320"/>
    </row>
    <row r="321" spans="1:9" x14ac:dyDescent="0.25">
      <c r="A321" s="29">
        <v>46121</v>
      </c>
      <c r="B321" s="47">
        <v>4</v>
      </c>
      <c r="C321" s="47">
        <v>4</v>
      </c>
      <c r="D321" s="47">
        <v>8</v>
      </c>
      <c r="E321" s="37">
        <v>11.473599999999999</v>
      </c>
      <c r="F3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1"/>
      <c r="H321"/>
      <c r="I321"/>
    </row>
    <row r="322" spans="1:9" x14ac:dyDescent="0.25">
      <c r="A322" s="29">
        <v>46121</v>
      </c>
      <c r="B322" s="47">
        <v>4</v>
      </c>
      <c r="C322" s="47">
        <v>4</v>
      </c>
      <c r="D322" s="47">
        <v>9</v>
      </c>
      <c r="E322" s="37">
        <v>4.8842999999999996</v>
      </c>
      <c r="F32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2"/>
      <c r="H322"/>
      <c r="I322"/>
    </row>
    <row r="323" spans="1:9" x14ac:dyDescent="0.25">
      <c r="A323" s="29">
        <v>46121</v>
      </c>
      <c r="B323" s="47">
        <v>4</v>
      </c>
      <c r="C323" s="47">
        <v>4</v>
      </c>
      <c r="D323" s="47">
        <v>10</v>
      </c>
      <c r="E323" s="37">
        <v>3.7871000000000001</v>
      </c>
      <c r="F32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3"/>
      <c r="H323"/>
      <c r="I323"/>
    </row>
    <row r="324" spans="1:9" x14ac:dyDescent="0.25">
      <c r="A324" s="29">
        <v>46121</v>
      </c>
      <c r="B324" s="47">
        <v>4</v>
      </c>
      <c r="C324" s="47">
        <v>4</v>
      </c>
      <c r="D324" s="47">
        <v>11</v>
      </c>
      <c r="E324" s="37">
        <v>5.1448999999999998</v>
      </c>
      <c r="F32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4"/>
      <c r="H324"/>
      <c r="I324"/>
    </row>
    <row r="325" spans="1:9" x14ac:dyDescent="0.25">
      <c r="A325" s="29">
        <v>46121</v>
      </c>
      <c r="B325" s="47">
        <v>4</v>
      </c>
      <c r="C325" s="47">
        <v>4</v>
      </c>
      <c r="D325" s="47">
        <v>12</v>
      </c>
      <c r="E325" s="37">
        <v>6.3243</v>
      </c>
      <c r="F32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5"/>
      <c r="H325"/>
      <c r="I325"/>
    </row>
    <row r="326" spans="1:9" x14ac:dyDescent="0.25">
      <c r="A326" s="29">
        <v>46121</v>
      </c>
      <c r="B326" s="47">
        <v>4</v>
      </c>
      <c r="C326" s="47">
        <v>4</v>
      </c>
      <c r="D326" s="47">
        <v>13</v>
      </c>
      <c r="E326" s="37">
        <v>2.5154000000000001</v>
      </c>
      <c r="F32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6"/>
      <c r="H326"/>
      <c r="I326"/>
    </row>
    <row r="327" spans="1:9" x14ac:dyDescent="0.25">
      <c r="A327" s="29">
        <v>46121</v>
      </c>
      <c r="B327" s="47">
        <v>4</v>
      </c>
      <c r="C327" s="47">
        <v>4</v>
      </c>
      <c r="D327" s="47">
        <v>14</v>
      </c>
      <c r="E327" s="37">
        <v>1.0424</v>
      </c>
      <c r="F32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7"/>
      <c r="H327"/>
      <c r="I327"/>
    </row>
    <row r="328" spans="1:9" x14ac:dyDescent="0.25">
      <c r="A328" s="29">
        <v>46121</v>
      </c>
      <c r="B328" s="47">
        <v>4</v>
      </c>
      <c r="C328" s="47">
        <v>4</v>
      </c>
      <c r="D328" s="47">
        <v>15</v>
      </c>
      <c r="E328" s="37">
        <v>4.0336999999999996</v>
      </c>
      <c r="F32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8"/>
      <c r="H328"/>
      <c r="I328"/>
    </row>
    <row r="329" spans="1:9" x14ac:dyDescent="0.25">
      <c r="A329" s="29">
        <v>46121</v>
      </c>
      <c r="B329" s="47">
        <v>4</v>
      </c>
      <c r="C329" s="47">
        <v>4</v>
      </c>
      <c r="D329" s="47">
        <v>16</v>
      </c>
      <c r="E329" s="37">
        <v>4.9778000000000002</v>
      </c>
      <c r="F32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9"/>
      <c r="H329"/>
      <c r="I329"/>
    </row>
    <row r="330" spans="1:9" x14ac:dyDescent="0.25">
      <c r="A330" s="29">
        <v>46121</v>
      </c>
      <c r="B330" s="47">
        <v>4</v>
      </c>
      <c r="C330" s="47">
        <v>4</v>
      </c>
      <c r="D330" s="47">
        <v>17</v>
      </c>
      <c r="E330" s="37">
        <v>7.0755999999999997</v>
      </c>
      <c r="F33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0"/>
      <c r="H330"/>
      <c r="I330"/>
    </row>
    <row r="331" spans="1:9" x14ac:dyDescent="0.25">
      <c r="A331" s="29">
        <v>46121</v>
      </c>
      <c r="B331" s="47">
        <v>4</v>
      </c>
      <c r="C331" s="47">
        <v>4</v>
      </c>
      <c r="D331" s="47">
        <v>18</v>
      </c>
      <c r="E331" s="37">
        <v>31.851500000000001</v>
      </c>
      <c r="F33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1"/>
      <c r="H331"/>
      <c r="I331"/>
    </row>
    <row r="332" spans="1:9" x14ac:dyDescent="0.25">
      <c r="A332" s="29">
        <v>46121</v>
      </c>
      <c r="B332" s="47">
        <v>4</v>
      </c>
      <c r="C332" s="47">
        <v>4</v>
      </c>
      <c r="D332" s="47">
        <v>19</v>
      </c>
      <c r="E332" s="37">
        <v>13.934100000000001</v>
      </c>
      <c r="F33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2"/>
      <c r="H332"/>
      <c r="I332"/>
    </row>
    <row r="333" spans="1:9" x14ac:dyDescent="0.25">
      <c r="A333" s="29">
        <v>46121</v>
      </c>
      <c r="B333" s="47">
        <v>4</v>
      </c>
      <c r="C333" s="47">
        <v>4</v>
      </c>
      <c r="D333" s="47">
        <v>20</v>
      </c>
      <c r="E333" s="37">
        <v>16.965800000000002</v>
      </c>
      <c r="F33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3"/>
      <c r="H333"/>
      <c r="I333"/>
    </row>
    <row r="334" spans="1:9" x14ac:dyDescent="0.25">
      <c r="A334" s="29">
        <v>46121</v>
      </c>
      <c r="B334" s="47">
        <v>4</v>
      </c>
      <c r="C334" s="47">
        <v>4</v>
      </c>
      <c r="D334" s="47">
        <v>21</v>
      </c>
      <c r="E334" s="37">
        <v>17.514700000000001</v>
      </c>
      <c r="F33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4"/>
      <c r="H334"/>
      <c r="I334"/>
    </row>
    <row r="335" spans="1:9" x14ac:dyDescent="0.25">
      <c r="A335" s="29">
        <v>46121</v>
      </c>
      <c r="B335" s="47">
        <v>4</v>
      </c>
      <c r="C335" s="47">
        <v>4</v>
      </c>
      <c r="D335" s="47">
        <v>22</v>
      </c>
      <c r="E335" s="37">
        <v>18.189900000000002</v>
      </c>
      <c r="F33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5"/>
      <c r="H335"/>
      <c r="I335"/>
    </row>
    <row r="336" spans="1:9" x14ac:dyDescent="0.25">
      <c r="A336" s="29">
        <v>46121</v>
      </c>
      <c r="B336" s="47">
        <v>4</v>
      </c>
      <c r="C336" s="47">
        <v>4</v>
      </c>
      <c r="D336" s="47">
        <v>23</v>
      </c>
      <c r="E336" s="37">
        <v>16.793199999999999</v>
      </c>
      <c r="F33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6"/>
      <c r="H336"/>
      <c r="I336"/>
    </row>
    <row r="337" spans="1:9" x14ac:dyDescent="0.25">
      <c r="A337" s="29">
        <v>46121</v>
      </c>
      <c r="B337" s="47">
        <v>4</v>
      </c>
      <c r="C337" s="47">
        <v>4</v>
      </c>
      <c r="D337" s="47">
        <v>24</v>
      </c>
      <c r="E337" s="37">
        <v>17.2471</v>
      </c>
      <c r="F33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7"/>
      <c r="H337"/>
      <c r="I337"/>
    </row>
    <row r="338" spans="1:9" x14ac:dyDescent="0.25">
      <c r="A338" s="29">
        <v>46122</v>
      </c>
      <c r="B338" s="47">
        <v>4</v>
      </c>
      <c r="C338" s="47">
        <v>5</v>
      </c>
      <c r="D338" s="47">
        <v>1</v>
      </c>
      <c r="E338" s="37">
        <v>20.378900000000002</v>
      </c>
      <c r="F33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8"/>
      <c r="H338"/>
      <c r="I338"/>
    </row>
    <row r="339" spans="1:9" x14ac:dyDescent="0.25">
      <c r="A339" s="29">
        <v>46122</v>
      </c>
      <c r="B339" s="47">
        <v>4</v>
      </c>
      <c r="C339" s="47">
        <v>5</v>
      </c>
      <c r="D339" s="47">
        <v>2</v>
      </c>
      <c r="E339" s="37">
        <v>24.3857</v>
      </c>
      <c r="F33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9"/>
      <c r="H339"/>
      <c r="I339"/>
    </row>
    <row r="340" spans="1:9" x14ac:dyDescent="0.25">
      <c r="A340" s="29">
        <v>46122</v>
      </c>
      <c r="B340" s="47">
        <v>4</v>
      </c>
      <c r="C340" s="47">
        <v>5</v>
      </c>
      <c r="D340" s="47">
        <v>3</v>
      </c>
      <c r="E340" s="37">
        <v>28.37</v>
      </c>
      <c r="F34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0"/>
      <c r="H340"/>
      <c r="I340"/>
    </row>
    <row r="341" spans="1:9" x14ac:dyDescent="0.25">
      <c r="A341" s="29">
        <v>46122</v>
      </c>
      <c r="B341" s="47">
        <v>4</v>
      </c>
      <c r="C341" s="47">
        <v>5</v>
      </c>
      <c r="D341" s="47">
        <v>4</v>
      </c>
      <c r="E341" s="37">
        <v>21.2318</v>
      </c>
      <c r="F34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1"/>
      <c r="H341"/>
      <c r="I341"/>
    </row>
    <row r="342" spans="1:9" x14ac:dyDescent="0.25">
      <c r="A342" s="29">
        <v>46122</v>
      </c>
      <c r="B342" s="47">
        <v>4</v>
      </c>
      <c r="C342" s="47">
        <v>5</v>
      </c>
      <c r="D342" s="47">
        <v>5</v>
      </c>
      <c r="E342" s="37">
        <v>19.9861</v>
      </c>
      <c r="F34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2"/>
      <c r="H342"/>
      <c r="I342"/>
    </row>
    <row r="343" spans="1:9" x14ac:dyDescent="0.25">
      <c r="A343" s="29">
        <v>46122</v>
      </c>
      <c r="B343" s="47">
        <v>4</v>
      </c>
      <c r="C343" s="47">
        <v>5</v>
      </c>
      <c r="D343" s="47">
        <v>6</v>
      </c>
      <c r="E343" s="37">
        <v>22.952100000000002</v>
      </c>
      <c r="F34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3"/>
      <c r="H343"/>
      <c r="I343"/>
    </row>
    <row r="344" spans="1:9" x14ac:dyDescent="0.25">
      <c r="A344" s="29">
        <v>46122</v>
      </c>
      <c r="B344" s="47">
        <v>4</v>
      </c>
      <c r="C344" s="47">
        <v>5</v>
      </c>
      <c r="D344" s="47">
        <v>7</v>
      </c>
      <c r="E344" s="37">
        <v>29.346900000000002</v>
      </c>
      <c r="F34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4"/>
      <c r="H344"/>
      <c r="I344"/>
    </row>
    <row r="345" spans="1:9" x14ac:dyDescent="0.25">
      <c r="A345" s="29">
        <v>46122</v>
      </c>
      <c r="B345" s="47">
        <v>4</v>
      </c>
      <c r="C345" s="47">
        <v>5</v>
      </c>
      <c r="D345" s="47">
        <v>8</v>
      </c>
      <c r="E345" s="37">
        <v>28.229099999999999</v>
      </c>
      <c r="F34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5"/>
      <c r="H345"/>
      <c r="I345"/>
    </row>
    <row r="346" spans="1:9" x14ac:dyDescent="0.25">
      <c r="A346" s="29">
        <v>46122</v>
      </c>
      <c r="B346" s="47">
        <v>4</v>
      </c>
      <c r="C346" s="47">
        <v>5</v>
      </c>
      <c r="D346" s="47">
        <v>9</v>
      </c>
      <c r="E346" s="37">
        <v>19.474299999999999</v>
      </c>
      <c r="F34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6"/>
      <c r="H346"/>
      <c r="I346"/>
    </row>
    <row r="347" spans="1:9" x14ac:dyDescent="0.25">
      <c r="A347" s="29">
        <v>46122</v>
      </c>
      <c r="B347" s="47">
        <v>4</v>
      </c>
      <c r="C347" s="47">
        <v>5</v>
      </c>
      <c r="D347" s="47">
        <v>10</v>
      </c>
      <c r="E347" s="37">
        <v>12.0464</v>
      </c>
      <c r="F34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7"/>
      <c r="H347"/>
      <c r="I347"/>
    </row>
    <row r="348" spans="1:9" x14ac:dyDescent="0.25">
      <c r="A348" s="29">
        <v>46122</v>
      </c>
      <c r="B348" s="47">
        <v>4</v>
      </c>
      <c r="C348" s="47">
        <v>5</v>
      </c>
      <c r="D348" s="47">
        <v>11</v>
      </c>
      <c r="E348" s="37">
        <v>11.4468</v>
      </c>
      <c r="F34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8"/>
      <c r="H348"/>
      <c r="I348"/>
    </row>
    <row r="349" spans="1:9" x14ac:dyDescent="0.25">
      <c r="A349" s="29">
        <v>46122</v>
      </c>
      <c r="B349" s="47">
        <v>4</v>
      </c>
      <c r="C349" s="47">
        <v>5</v>
      </c>
      <c r="D349" s="47">
        <v>12</v>
      </c>
      <c r="E349" s="37">
        <v>4.2236000000000002</v>
      </c>
      <c r="F34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9"/>
      <c r="H349"/>
      <c r="I349"/>
    </row>
    <row r="350" spans="1:9" x14ac:dyDescent="0.25">
      <c r="A350" s="29">
        <v>46122</v>
      </c>
      <c r="B350" s="47">
        <v>4</v>
      </c>
      <c r="C350" s="47">
        <v>5</v>
      </c>
      <c r="D350" s="47">
        <v>13</v>
      </c>
      <c r="E350" s="37">
        <v>7.9006999999999996</v>
      </c>
      <c r="F35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0"/>
      <c r="H350"/>
      <c r="I350"/>
    </row>
    <row r="351" spans="1:9" x14ac:dyDescent="0.25">
      <c r="A351" s="29">
        <v>46122</v>
      </c>
      <c r="B351" s="47">
        <v>4</v>
      </c>
      <c r="C351" s="47">
        <v>5</v>
      </c>
      <c r="D351" s="47">
        <v>14</v>
      </c>
      <c r="E351" s="37">
        <v>80.0976</v>
      </c>
      <c r="F35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1"/>
      <c r="H351"/>
      <c r="I351"/>
    </row>
    <row r="352" spans="1:9" x14ac:dyDescent="0.25">
      <c r="A352" s="29">
        <v>46122</v>
      </c>
      <c r="B352" s="47">
        <v>4</v>
      </c>
      <c r="C352" s="47">
        <v>5</v>
      </c>
      <c r="D352" s="47">
        <v>15</v>
      </c>
      <c r="E352" s="37">
        <v>8.1800999999999995</v>
      </c>
      <c r="F35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2"/>
      <c r="H352"/>
      <c r="I352"/>
    </row>
    <row r="353" spans="1:9" x14ac:dyDescent="0.25">
      <c r="A353" s="29">
        <v>46122</v>
      </c>
      <c r="B353" s="47">
        <v>4</v>
      </c>
      <c r="C353" s="47">
        <v>5</v>
      </c>
      <c r="D353" s="47">
        <v>16</v>
      </c>
      <c r="E353" s="37">
        <v>-0.25650000000000001</v>
      </c>
      <c r="F35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3"/>
      <c r="H353"/>
      <c r="I353"/>
    </row>
    <row r="354" spans="1:9" x14ac:dyDescent="0.25">
      <c r="A354" s="29">
        <v>46122</v>
      </c>
      <c r="B354" s="47">
        <v>4</v>
      </c>
      <c r="C354" s="47">
        <v>5</v>
      </c>
      <c r="D354" s="47">
        <v>17</v>
      </c>
      <c r="E354" s="37">
        <v>0.70240000000000002</v>
      </c>
      <c r="F35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4"/>
      <c r="H354"/>
      <c r="I354"/>
    </row>
    <row r="355" spans="1:9" x14ac:dyDescent="0.25">
      <c r="A355" s="29">
        <v>46122</v>
      </c>
      <c r="B355" s="47">
        <v>4</v>
      </c>
      <c r="C355" s="47">
        <v>5</v>
      </c>
      <c r="D355" s="47">
        <v>18</v>
      </c>
      <c r="E355" s="37">
        <v>10.245900000000001</v>
      </c>
      <c r="F35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5"/>
      <c r="H355"/>
      <c r="I355"/>
    </row>
    <row r="356" spans="1:9" x14ac:dyDescent="0.25">
      <c r="A356" s="29">
        <v>46122</v>
      </c>
      <c r="B356" s="47">
        <v>4</v>
      </c>
      <c r="C356" s="47">
        <v>5</v>
      </c>
      <c r="D356" s="47">
        <v>19</v>
      </c>
      <c r="E356" s="37">
        <v>24.365300000000001</v>
      </c>
      <c r="F35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6"/>
      <c r="H356"/>
      <c r="I356"/>
    </row>
    <row r="357" spans="1:9" x14ac:dyDescent="0.25">
      <c r="A357" s="29">
        <v>46122</v>
      </c>
      <c r="B357" s="47">
        <v>4</v>
      </c>
      <c r="C357" s="47">
        <v>5</v>
      </c>
      <c r="D357" s="47">
        <v>20</v>
      </c>
      <c r="E357" s="37">
        <v>21.529199999999999</v>
      </c>
      <c r="F35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7"/>
      <c r="H357"/>
      <c r="I357"/>
    </row>
    <row r="358" spans="1:9" x14ac:dyDescent="0.25">
      <c r="A358" s="29">
        <v>46122</v>
      </c>
      <c r="B358" s="47">
        <v>4</v>
      </c>
      <c r="C358" s="47">
        <v>5</v>
      </c>
      <c r="D358" s="47">
        <v>21</v>
      </c>
      <c r="E358" s="37">
        <v>22.394500000000001</v>
      </c>
      <c r="F35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8"/>
      <c r="H358"/>
      <c r="I358"/>
    </row>
    <row r="359" spans="1:9" x14ac:dyDescent="0.25">
      <c r="A359" s="29">
        <v>46122</v>
      </c>
      <c r="B359" s="47">
        <v>4</v>
      </c>
      <c r="C359" s="47">
        <v>5</v>
      </c>
      <c r="D359" s="47">
        <v>22</v>
      </c>
      <c r="E359" s="37">
        <v>20.435199999999998</v>
      </c>
      <c r="F35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9"/>
      <c r="H359"/>
      <c r="I359"/>
    </row>
    <row r="360" spans="1:9" x14ac:dyDescent="0.25">
      <c r="A360" s="29">
        <v>46122</v>
      </c>
      <c r="B360" s="47">
        <v>4</v>
      </c>
      <c r="C360" s="47">
        <v>5</v>
      </c>
      <c r="D360" s="47">
        <v>23</v>
      </c>
      <c r="E360" s="37">
        <v>22.935400000000001</v>
      </c>
      <c r="F36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0"/>
      <c r="H360"/>
      <c r="I360"/>
    </row>
    <row r="361" spans="1:9" x14ac:dyDescent="0.25">
      <c r="A361" s="29">
        <v>46122</v>
      </c>
      <c r="B361" s="47">
        <v>4</v>
      </c>
      <c r="C361" s="47">
        <v>5</v>
      </c>
      <c r="D361" s="47">
        <v>24</v>
      </c>
      <c r="E361" s="37">
        <v>15.7226</v>
      </c>
      <c r="F36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1"/>
      <c r="H361"/>
      <c r="I361"/>
    </row>
    <row r="362" spans="1:9" x14ac:dyDescent="0.25">
      <c r="A362" s="29">
        <v>46123</v>
      </c>
      <c r="B362" s="47">
        <v>4</v>
      </c>
      <c r="C362" s="47">
        <v>6</v>
      </c>
      <c r="D362" s="47">
        <v>1</v>
      </c>
      <c r="E362" s="37">
        <v>12.0136</v>
      </c>
      <c r="F36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2"/>
      <c r="H362"/>
      <c r="I362"/>
    </row>
    <row r="363" spans="1:9" x14ac:dyDescent="0.25">
      <c r="A363" s="29">
        <v>46123</v>
      </c>
      <c r="B363" s="47">
        <v>4</v>
      </c>
      <c r="C363" s="47">
        <v>6</v>
      </c>
      <c r="D363" s="47">
        <v>2</v>
      </c>
      <c r="E363" s="37">
        <v>13.133900000000001</v>
      </c>
      <c r="F36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3"/>
      <c r="H363"/>
      <c r="I363"/>
    </row>
    <row r="364" spans="1:9" x14ac:dyDescent="0.25">
      <c r="A364" s="29">
        <v>46123</v>
      </c>
      <c r="B364" s="47">
        <v>4</v>
      </c>
      <c r="C364" s="47">
        <v>6</v>
      </c>
      <c r="D364" s="47">
        <v>3</v>
      </c>
      <c r="E364" s="37">
        <v>13.3485</v>
      </c>
      <c r="F36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4"/>
      <c r="H364"/>
      <c r="I364"/>
    </row>
    <row r="365" spans="1:9" x14ac:dyDescent="0.25">
      <c r="A365" s="29">
        <v>46123</v>
      </c>
      <c r="B365" s="47">
        <v>4</v>
      </c>
      <c r="C365" s="47">
        <v>6</v>
      </c>
      <c r="D365" s="47">
        <v>4</v>
      </c>
      <c r="E365" s="37">
        <v>16.945900000000002</v>
      </c>
      <c r="F36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5"/>
      <c r="H365"/>
      <c r="I365"/>
    </row>
    <row r="366" spans="1:9" x14ac:dyDescent="0.25">
      <c r="A366" s="29">
        <v>46123</v>
      </c>
      <c r="B366" s="47">
        <v>4</v>
      </c>
      <c r="C366" s="47">
        <v>6</v>
      </c>
      <c r="D366" s="47">
        <v>5</v>
      </c>
      <c r="E366" s="37">
        <v>14.575799999999999</v>
      </c>
      <c r="F36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6"/>
      <c r="H366"/>
      <c r="I366"/>
    </row>
    <row r="367" spans="1:9" x14ac:dyDescent="0.25">
      <c r="A367" s="29">
        <v>46123</v>
      </c>
      <c r="B367" s="47">
        <v>4</v>
      </c>
      <c r="C367" s="47">
        <v>6</v>
      </c>
      <c r="D367" s="47">
        <v>6</v>
      </c>
      <c r="E367" s="37">
        <v>16.9847</v>
      </c>
      <c r="F36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7"/>
      <c r="H367"/>
      <c r="I367"/>
    </row>
    <row r="368" spans="1:9" x14ac:dyDescent="0.25">
      <c r="A368" s="29">
        <v>46123</v>
      </c>
      <c r="B368" s="47">
        <v>4</v>
      </c>
      <c r="C368" s="47">
        <v>6</v>
      </c>
      <c r="D368" s="47">
        <v>7</v>
      </c>
      <c r="E368" s="37">
        <v>12.932700000000001</v>
      </c>
      <c r="F36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8"/>
      <c r="H368"/>
      <c r="I368"/>
    </row>
    <row r="369" spans="1:9" x14ac:dyDescent="0.25">
      <c r="A369" s="29">
        <v>46123</v>
      </c>
      <c r="B369" s="47">
        <v>4</v>
      </c>
      <c r="C369" s="47">
        <v>6</v>
      </c>
      <c r="D369" s="47">
        <v>8</v>
      </c>
      <c r="E369" s="37">
        <v>1.0861000000000001</v>
      </c>
      <c r="F36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9"/>
      <c r="H369"/>
      <c r="I369"/>
    </row>
    <row r="370" spans="1:9" x14ac:dyDescent="0.25">
      <c r="A370" s="29">
        <v>46123</v>
      </c>
      <c r="B370" s="47">
        <v>4</v>
      </c>
      <c r="C370" s="47">
        <v>6</v>
      </c>
      <c r="D370" s="47">
        <v>9</v>
      </c>
      <c r="E370" s="37">
        <v>-9.1027000000000005</v>
      </c>
      <c r="F37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0"/>
      <c r="H370"/>
      <c r="I370"/>
    </row>
    <row r="371" spans="1:9" x14ac:dyDescent="0.25">
      <c r="A371" s="29">
        <v>46123</v>
      </c>
      <c r="B371" s="47">
        <v>4</v>
      </c>
      <c r="C371" s="47">
        <v>6</v>
      </c>
      <c r="D371" s="47">
        <v>10</v>
      </c>
      <c r="E371" s="37">
        <v>-11.799899999999999</v>
      </c>
      <c r="F37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1"/>
      <c r="H371"/>
      <c r="I371"/>
    </row>
    <row r="372" spans="1:9" x14ac:dyDescent="0.25">
      <c r="A372" s="29">
        <v>46123</v>
      </c>
      <c r="B372" s="47">
        <v>4</v>
      </c>
      <c r="C372" s="47">
        <v>6</v>
      </c>
      <c r="D372" s="47">
        <v>11</v>
      </c>
      <c r="E372" s="37">
        <v>-8.4966000000000008</v>
      </c>
      <c r="F37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2"/>
      <c r="H372"/>
      <c r="I372"/>
    </row>
    <row r="373" spans="1:9" x14ac:dyDescent="0.25">
      <c r="A373" s="29">
        <v>46123</v>
      </c>
      <c r="B373" s="47">
        <v>4</v>
      </c>
      <c r="C373" s="47">
        <v>6</v>
      </c>
      <c r="D373" s="47">
        <v>12</v>
      </c>
      <c r="E373" s="37">
        <v>-13.377800000000001</v>
      </c>
      <c r="F37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3"/>
      <c r="H373"/>
      <c r="I373"/>
    </row>
    <row r="374" spans="1:9" x14ac:dyDescent="0.25">
      <c r="A374" s="29">
        <v>46123</v>
      </c>
      <c r="B374" s="47">
        <v>4</v>
      </c>
      <c r="C374" s="47">
        <v>6</v>
      </c>
      <c r="D374" s="47">
        <v>13</v>
      </c>
      <c r="E374" s="37">
        <v>-14.9209</v>
      </c>
      <c r="F37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4"/>
      <c r="H374"/>
      <c r="I374"/>
    </row>
    <row r="375" spans="1:9" x14ac:dyDescent="0.25">
      <c r="A375" s="29">
        <v>46123</v>
      </c>
      <c r="B375" s="47">
        <v>4</v>
      </c>
      <c r="C375" s="47">
        <v>6</v>
      </c>
      <c r="D375" s="47">
        <v>14</v>
      </c>
      <c r="E375" s="37">
        <v>-16.6998</v>
      </c>
      <c r="F37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5"/>
      <c r="H375"/>
      <c r="I375"/>
    </row>
    <row r="376" spans="1:9" x14ac:dyDescent="0.25">
      <c r="A376" s="29">
        <v>46123</v>
      </c>
      <c r="B376" s="47">
        <v>4</v>
      </c>
      <c r="C376" s="47">
        <v>6</v>
      </c>
      <c r="D376" s="47">
        <v>15</v>
      </c>
      <c r="E376" s="37">
        <v>-16.158000000000001</v>
      </c>
      <c r="F37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6"/>
      <c r="H376"/>
      <c r="I376"/>
    </row>
    <row r="377" spans="1:9" x14ac:dyDescent="0.25">
      <c r="A377" s="29">
        <v>46123</v>
      </c>
      <c r="B377" s="47">
        <v>4</v>
      </c>
      <c r="C377" s="47">
        <v>6</v>
      </c>
      <c r="D377" s="47">
        <v>16</v>
      </c>
      <c r="E377" s="37">
        <v>-18.977399999999999</v>
      </c>
      <c r="F37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7"/>
      <c r="H377"/>
      <c r="I377"/>
    </row>
    <row r="378" spans="1:9" x14ac:dyDescent="0.25">
      <c r="A378" s="29">
        <v>46123</v>
      </c>
      <c r="B378" s="47">
        <v>4</v>
      </c>
      <c r="C378" s="47">
        <v>6</v>
      </c>
      <c r="D378" s="47">
        <v>17</v>
      </c>
      <c r="E378" s="37">
        <v>-20.665700000000001</v>
      </c>
      <c r="F37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8"/>
      <c r="H378"/>
      <c r="I378"/>
    </row>
    <row r="379" spans="1:9" x14ac:dyDescent="0.25">
      <c r="A379" s="29">
        <v>46123</v>
      </c>
      <c r="B379" s="47">
        <v>4</v>
      </c>
      <c r="C379" s="47">
        <v>6</v>
      </c>
      <c r="D379" s="47">
        <v>18</v>
      </c>
      <c r="E379" s="37">
        <v>-5.0926</v>
      </c>
      <c r="F37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9"/>
      <c r="H379"/>
      <c r="I379"/>
    </row>
    <row r="380" spans="1:9" x14ac:dyDescent="0.25">
      <c r="A380" s="29">
        <v>46123</v>
      </c>
      <c r="B380" s="47">
        <v>4</v>
      </c>
      <c r="C380" s="47">
        <v>6</v>
      </c>
      <c r="D380" s="47">
        <v>19</v>
      </c>
      <c r="E380" s="37">
        <v>13.8424</v>
      </c>
      <c r="F38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0"/>
      <c r="H380"/>
      <c r="I380"/>
    </row>
    <row r="381" spans="1:9" x14ac:dyDescent="0.25">
      <c r="A381" s="29">
        <v>46123</v>
      </c>
      <c r="B381" s="47">
        <v>4</v>
      </c>
      <c r="C381" s="47">
        <v>6</v>
      </c>
      <c r="D381" s="47">
        <v>20</v>
      </c>
      <c r="E381" s="37">
        <v>12.3203</v>
      </c>
      <c r="F38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1"/>
      <c r="H381"/>
      <c r="I381"/>
    </row>
    <row r="382" spans="1:9" x14ac:dyDescent="0.25">
      <c r="A382" s="29">
        <v>46123</v>
      </c>
      <c r="B382" s="47">
        <v>4</v>
      </c>
      <c r="C382" s="47">
        <v>6</v>
      </c>
      <c r="D382" s="47">
        <v>21</v>
      </c>
      <c r="E382" s="37">
        <v>16.271100000000001</v>
      </c>
      <c r="F38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2"/>
      <c r="H382"/>
      <c r="I382"/>
    </row>
    <row r="383" spans="1:9" x14ac:dyDescent="0.25">
      <c r="A383" s="29">
        <v>46123</v>
      </c>
      <c r="B383" s="47">
        <v>4</v>
      </c>
      <c r="C383" s="47">
        <v>6</v>
      </c>
      <c r="D383" s="47">
        <v>22</v>
      </c>
      <c r="E383" s="37">
        <v>10.9137</v>
      </c>
      <c r="F38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3"/>
      <c r="H383"/>
      <c r="I383"/>
    </row>
    <row r="384" spans="1:9" x14ac:dyDescent="0.25">
      <c r="A384" s="29">
        <v>46123</v>
      </c>
      <c r="B384" s="47">
        <v>4</v>
      </c>
      <c r="C384" s="47">
        <v>6</v>
      </c>
      <c r="D384" s="47">
        <v>23</v>
      </c>
      <c r="E384" s="37">
        <v>11.567500000000001</v>
      </c>
      <c r="F38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4"/>
      <c r="H384"/>
      <c r="I384"/>
    </row>
    <row r="385" spans="1:9" x14ac:dyDescent="0.25">
      <c r="A385" s="29">
        <v>46123</v>
      </c>
      <c r="B385" s="47">
        <v>4</v>
      </c>
      <c r="C385" s="47">
        <v>6</v>
      </c>
      <c r="D385" s="47">
        <v>24</v>
      </c>
      <c r="E385" s="37">
        <v>9.9269999999999996</v>
      </c>
      <c r="F38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5"/>
      <c r="H385"/>
      <c r="I385"/>
    </row>
    <row r="386" spans="1:9" x14ac:dyDescent="0.25">
      <c r="A386" s="29">
        <v>46124</v>
      </c>
      <c r="B386" s="47">
        <v>4</v>
      </c>
      <c r="C386" s="47">
        <v>7</v>
      </c>
      <c r="D386" s="47">
        <v>1</v>
      </c>
      <c r="E386" s="37">
        <v>11.8489</v>
      </c>
      <c r="F38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6"/>
      <c r="H386"/>
      <c r="I386"/>
    </row>
    <row r="387" spans="1:9" x14ac:dyDescent="0.25">
      <c r="A387" s="29">
        <v>46124</v>
      </c>
      <c r="B387" s="47">
        <v>4</v>
      </c>
      <c r="C387" s="47">
        <v>7</v>
      </c>
      <c r="D387" s="47">
        <v>2</v>
      </c>
      <c r="E387" s="37">
        <v>10.556100000000001</v>
      </c>
      <c r="F38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7"/>
      <c r="H387"/>
      <c r="I387"/>
    </row>
    <row r="388" spans="1:9" x14ac:dyDescent="0.25">
      <c r="A388" s="29">
        <v>46124</v>
      </c>
      <c r="B388" s="47">
        <v>4</v>
      </c>
      <c r="C388" s="47">
        <v>7</v>
      </c>
      <c r="D388" s="47">
        <v>3</v>
      </c>
      <c r="E388" s="37">
        <v>10.4026</v>
      </c>
      <c r="F38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8"/>
      <c r="H388"/>
      <c r="I388"/>
    </row>
    <row r="389" spans="1:9" x14ac:dyDescent="0.25">
      <c r="A389" s="29">
        <v>46124</v>
      </c>
      <c r="B389" s="47">
        <v>4</v>
      </c>
      <c r="C389" s="47">
        <v>7</v>
      </c>
      <c r="D389" s="47">
        <v>4</v>
      </c>
      <c r="E389" s="37">
        <v>9.6574000000000009</v>
      </c>
      <c r="F38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9"/>
      <c r="H389"/>
      <c r="I389"/>
    </row>
    <row r="390" spans="1:9" x14ac:dyDescent="0.25">
      <c r="A390" s="29">
        <v>46124</v>
      </c>
      <c r="B390" s="47">
        <v>4</v>
      </c>
      <c r="C390" s="47">
        <v>7</v>
      </c>
      <c r="D390" s="47">
        <v>5</v>
      </c>
      <c r="E390" s="37">
        <v>9.2390000000000008</v>
      </c>
      <c r="F39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0"/>
      <c r="H390"/>
      <c r="I390"/>
    </row>
    <row r="391" spans="1:9" x14ac:dyDescent="0.25">
      <c r="A391" s="29">
        <v>46124</v>
      </c>
      <c r="B391" s="47">
        <v>4</v>
      </c>
      <c r="C391" s="47">
        <v>7</v>
      </c>
      <c r="D391" s="47">
        <v>6</v>
      </c>
      <c r="E391" s="37">
        <v>8.4536999999999995</v>
      </c>
      <c r="F39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1"/>
      <c r="H391"/>
      <c r="I391"/>
    </row>
    <row r="392" spans="1:9" x14ac:dyDescent="0.25">
      <c r="A392" s="29">
        <v>46124</v>
      </c>
      <c r="B392" s="47">
        <v>4</v>
      </c>
      <c r="C392" s="47">
        <v>7</v>
      </c>
      <c r="D392" s="47">
        <v>7</v>
      </c>
      <c r="E392" s="37">
        <v>5.7126000000000001</v>
      </c>
      <c r="F39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2"/>
      <c r="H392"/>
      <c r="I392"/>
    </row>
    <row r="393" spans="1:9" x14ac:dyDescent="0.25">
      <c r="A393" s="29">
        <v>46124</v>
      </c>
      <c r="B393" s="47">
        <v>4</v>
      </c>
      <c r="C393" s="47">
        <v>7</v>
      </c>
      <c r="D393" s="47">
        <v>8</v>
      </c>
      <c r="E393" s="37">
        <v>1.133</v>
      </c>
      <c r="F39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3"/>
      <c r="H393"/>
      <c r="I393"/>
    </row>
    <row r="394" spans="1:9" x14ac:dyDescent="0.25">
      <c r="A394" s="29">
        <v>46124</v>
      </c>
      <c r="B394" s="47">
        <v>4</v>
      </c>
      <c r="C394" s="47">
        <v>7</v>
      </c>
      <c r="D394" s="47">
        <v>9</v>
      </c>
      <c r="E394" s="37">
        <v>-4.8034999999999997</v>
      </c>
      <c r="F39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4"/>
      <c r="H394"/>
      <c r="I394"/>
    </row>
    <row r="395" spans="1:9" x14ac:dyDescent="0.25">
      <c r="A395" s="29">
        <v>46124</v>
      </c>
      <c r="B395" s="47">
        <v>4</v>
      </c>
      <c r="C395" s="47">
        <v>7</v>
      </c>
      <c r="D395" s="47">
        <v>10</v>
      </c>
      <c r="E395" s="37">
        <v>-12.317299999999999</v>
      </c>
      <c r="F39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5"/>
      <c r="H395"/>
      <c r="I395"/>
    </row>
    <row r="396" spans="1:9" x14ac:dyDescent="0.25">
      <c r="A396" s="29">
        <v>46124</v>
      </c>
      <c r="B396" s="47">
        <v>4</v>
      </c>
      <c r="C396" s="47">
        <v>7</v>
      </c>
      <c r="D396" s="47">
        <v>11</v>
      </c>
      <c r="E396" s="37">
        <v>-16.959700000000002</v>
      </c>
      <c r="F39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6"/>
      <c r="H396"/>
      <c r="I396"/>
    </row>
    <row r="397" spans="1:9" x14ac:dyDescent="0.25">
      <c r="A397" s="29">
        <v>46124</v>
      </c>
      <c r="B397" s="47">
        <v>4</v>
      </c>
      <c r="C397" s="47">
        <v>7</v>
      </c>
      <c r="D397" s="47">
        <v>12</v>
      </c>
      <c r="E397" s="37">
        <v>-15.729799999999999</v>
      </c>
      <c r="F39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7"/>
      <c r="H397"/>
      <c r="I397"/>
    </row>
    <row r="398" spans="1:9" x14ac:dyDescent="0.25">
      <c r="A398" s="29">
        <v>46124</v>
      </c>
      <c r="B398" s="47">
        <v>4</v>
      </c>
      <c r="C398" s="47">
        <v>7</v>
      </c>
      <c r="D398" s="47">
        <v>13</v>
      </c>
      <c r="E398" s="37">
        <v>-15.1174</v>
      </c>
      <c r="F39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8"/>
      <c r="H398"/>
      <c r="I398"/>
    </row>
    <row r="399" spans="1:9" x14ac:dyDescent="0.25">
      <c r="A399" s="29">
        <v>46124</v>
      </c>
      <c r="B399" s="47">
        <v>4</v>
      </c>
      <c r="C399" s="47">
        <v>7</v>
      </c>
      <c r="D399" s="47">
        <v>14</v>
      </c>
      <c r="E399" s="37">
        <v>-14.075799999999999</v>
      </c>
      <c r="F39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9"/>
      <c r="H399"/>
      <c r="I399"/>
    </row>
    <row r="400" spans="1:9" x14ac:dyDescent="0.25">
      <c r="A400" s="29">
        <v>46124</v>
      </c>
      <c r="B400" s="47">
        <v>4</v>
      </c>
      <c r="C400" s="47">
        <v>7</v>
      </c>
      <c r="D400" s="47">
        <v>15</v>
      </c>
      <c r="E400" s="37">
        <v>-12.247400000000001</v>
      </c>
      <c r="F40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0"/>
      <c r="H400"/>
      <c r="I400"/>
    </row>
    <row r="401" spans="1:9" x14ac:dyDescent="0.25">
      <c r="A401" s="29">
        <v>46124</v>
      </c>
      <c r="B401" s="47">
        <v>4</v>
      </c>
      <c r="C401" s="47">
        <v>7</v>
      </c>
      <c r="D401" s="47">
        <v>16</v>
      </c>
      <c r="E401" s="37">
        <v>-14.8614</v>
      </c>
      <c r="F40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1"/>
      <c r="H401"/>
      <c r="I401"/>
    </row>
    <row r="402" spans="1:9" x14ac:dyDescent="0.25">
      <c r="A402" s="29">
        <v>46124</v>
      </c>
      <c r="B402" s="47">
        <v>4</v>
      </c>
      <c r="C402" s="47">
        <v>7</v>
      </c>
      <c r="D402" s="47">
        <v>17</v>
      </c>
      <c r="E402" s="37">
        <v>5.4927000000000001</v>
      </c>
      <c r="F40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2"/>
      <c r="H402"/>
      <c r="I402"/>
    </row>
    <row r="403" spans="1:9" x14ac:dyDescent="0.25">
      <c r="A403" s="29">
        <v>46124</v>
      </c>
      <c r="B403" s="47">
        <v>4</v>
      </c>
      <c r="C403" s="47">
        <v>7</v>
      </c>
      <c r="D403" s="47">
        <v>18</v>
      </c>
      <c r="E403" s="37">
        <v>-2.06</v>
      </c>
      <c r="F40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3"/>
      <c r="H403"/>
      <c r="I403"/>
    </row>
    <row r="404" spans="1:9" x14ac:dyDescent="0.25">
      <c r="A404" s="29">
        <v>46124</v>
      </c>
      <c r="B404" s="47">
        <v>4</v>
      </c>
      <c r="C404" s="47">
        <v>7</v>
      </c>
      <c r="D404" s="47">
        <v>19</v>
      </c>
      <c r="E404" s="37">
        <v>10.0471</v>
      </c>
      <c r="F40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4"/>
      <c r="H404"/>
      <c r="I404"/>
    </row>
    <row r="405" spans="1:9" x14ac:dyDescent="0.25">
      <c r="A405" s="29">
        <v>46124</v>
      </c>
      <c r="B405" s="47">
        <v>4</v>
      </c>
      <c r="C405" s="47">
        <v>7</v>
      </c>
      <c r="D405" s="47">
        <v>20</v>
      </c>
      <c r="E405" s="37">
        <v>6.6227999999999998</v>
      </c>
      <c r="F40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5"/>
      <c r="H405"/>
      <c r="I405"/>
    </row>
    <row r="406" spans="1:9" x14ac:dyDescent="0.25">
      <c r="A406" s="29">
        <v>46124</v>
      </c>
      <c r="B406" s="47">
        <v>4</v>
      </c>
      <c r="C406" s="47">
        <v>7</v>
      </c>
      <c r="D406" s="47">
        <v>21</v>
      </c>
      <c r="E406" s="37">
        <v>9.3588000000000005</v>
      </c>
      <c r="F40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6"/>
      <c r="H406"/>
      <c r="I406"/>
    </row>
    <row r="407" spans="1:9" x14ac:dyDescent="0.25">
      <c r="A407" s="29">
        <v>46124</v>
      </c>
      <c r="B407" s="47">
        <v>4</v>
      </c>
      <c r="C407" s="47">
        <v>7</v>
      </c>
      <c r="D407" s="47">
        <v>22</v>
      </c>
      <c r="E407" s="37">
        <v>9.4437999999999995</v>
      </c>
      <c r="F40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7"/>
      <c r="H407"/>
      <c r="I407"/>
    </row>
    <row r="408" spans="1:9" x14ac:dyDescent="0.25">
      <c r="A408" s="29">
        <v>46124</v>
      </c>
      <c r="B408" s="47">
        <v>4</v>
      </c>
      <c r="C408" s="47">
        <v>7</v>
      </c>
      <c r="D408" s="47">
        <v>23</v>
      </c>
      <c r="E408" s="37">
        <v>11.219900000000001</v>
      </c>
      <c r="F40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8"/>
      <c r="H408"/>
      <c r="I408"/>
    </row>
    <row r="409" spans="1:9" x14ac:dyDescent="0.25">
      <c r="A409" s="29">
        <v>46124</v>
      </c>
      <c r="B409" s="47">
        <v>4</v>
      </c>
      <c r="C409" s="47">
        <v>7</v>
      </c>
      <c r="D409" s="47">
        <v>24</v>
      </c>
      <c r="E409" s="37">
        <v>9.7332999999999998</v>
      </c>
      <c r="F40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9"/>
      <c r="H409"/>
      <c r="I409"/>
    </row>
    <row r="410" spans="1:9" x14ac:dyDescent="0.25">
      <c r="A410" s="29">
        <v>46125</v>
      </c>
      <c r="B410" s="47">
        <v>4</v>
      </c>
      <c r="C410" s="47">
        <v>1</v>
      </c>
      <c r="D410" s="47">
        <v>1</v>
      </c>
      <c r="E410" s="37">
        <v>12.4276</v>
      </c>
      <c r="F4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0"/>
      <c r="H410"/>
      <c r="I410"/>
    </row>
    <row r="411" spans="1:9" x14ac:dyDescent="0.25">
      <c r="A411" s="29">
        <v>46125</v>
      </c>
      <c r="B411" s="47">
        <v>4</v>
      </c>
      <c r="C411" s="47">
        <v>1</v>
      </c>
      <c r="D411" s="47">
        <v>2</v>
      </c>
      <c r="E411" s="37">
        <v>9.3455999999999992</v>
      </c>
      <c r="F4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1"/>
      <c r="H411"/>
      <c r="I411"/>
    </row>
    <row r="412" spans="1:9" x14ac:dyDescent="0.25">
      <c r="A412" s="29">
        <v>46125</v>
      </c>
      <c r="B412" s="47">
        <v>4</v>
      </c>
      <c r="C412" s="47">
        <v>1</v>
      </c>
      <c r="D412" s="47">
        <v>3</v>
      </c>
      <c r="E412" s="37">
        <v>9.0919000000000008</v>
      </c>
      <c r="F4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2"/>
      <c r="H412"/>
      <c r="I412"/>
    </row>
    <row r="413" spans="1:9" x14ac:dyDescent="0.25">
      <c r="A413" s="29">
        <v>46125</v>
      </c>
      <c r="B413" s="47">
        <v>4</v>
      </c>
      <c r="C413" s="47">
        <v>1</v>
      </c>
      <c r="D413" s="47">
        <v>4</v>
      </c>
      <c r="E413" s="37">
        <v>9.1439000000000004</v>
      </c>
      <c r="F4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3"/>
      <c r="H413"/>
      <c r="I413"/>
    </row>
    <row r="414" spans="1:9" x14ac:dyDescent="0.25">
      <c r="A414" s="29">
        <v>46125</v>
      </c>
      <c r="B414" s="47">
        <v>4</v>
      </c>
      <c r="C414" s="47">
        <v>1</v>
      </c>
      <c r="D414" s="47">
        <v>5</v>
      </c>
      <c r="E414" s="37">
        <v>8.1588999999999992</v>
      </c>
      <c r="F4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4"/>
      <c r="H414"/>
      <c r="I414"/>
    </row>
    <row r="415" spans="1:9" x14ac:dyDescent="0.25">
      <c r="A415" s="29">
        <v>46125</v>
      </c>
      <c r="B415" s="47">
        <v>4</v>
      </c>
      <c r="C415" s="47">
        <v>1</v>
      </c>
      <c r="D415" s="47">
        <v>6</v>
      </c>
      <c r="E415" s="37">
        <v>9.3397000000000006</v>
      </c>
      <c r="F4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5"/>
      <c r="H415"/>
      <c r="I415"/>
    </row>
    <row r="416" spans="1:9" x14ac:dyDescent="0.25">
      <c r="A416" s="29">
        <v>46125</v>
      </c>
      <c r="B416" s="47">
        <v>4</v>
      </c>
      <c r="C416" s="47">
        <v>1</v>
      </c>
      <c r="D416" s="47">
        <v>7</v>
      </c>
      <c r="E416" s="37">
        <v>9.2652999999999999</v>
      </c>
      <c r="F4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6"/>
      <c r="H416"/>
      <c r="I416"/>
    </row>
    <row r="417" spans="1:9" x14ac:dyDescent="0.25">
      <c r="A417" s="29">
        <v>46125</v>
      </c>
      <c r="B417" s="47">
        <v>4</v>
      </c>
      <c r="C417" s="47">
        <v>1</v>
      </c>
      <c r="D417" s="47">
        <v>8</v>
      </c>
      <c r="E417" s="37">
        <v>573.59460000000001</v>
      </c>
      <c r="F4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7"/>
      <c r="H417"/>
      <c r="I417"/>
    </row>
    <row r="418" spans="1:9" x14ac:dyDescent="0.25">
      <c r="A418" s="29">
        <v>46125</v>
      </c>
      <c r="B418" s="47">
        <v>4</v>
      </c>
      <c r="C418" s="47">
        <v>1</v>
      </c>
      <c r="D418" s="47">
        <v>9</v>
      </c>
      <c r="E418" s="37">
        <v>-3.0918000000000001</v>
      </c>
      <c r="F4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8"/>
      <c r="H418"/>
      <c r="I418"/>
    </row>
    <row r="419" spans="1:9" x14ac:dyDescent="0.25">
      <c r="A419" s="29">
        <v>46125</v>
      </c>
      <c r="B419" s="47">
        <v>4</v>
      </c>
      <c r="C419" s="47">
        <v>1</v>
      </c>
      <c r="D419" s="47">
        <v>10</v>
      </c>
      <c r="E419" s="37">
        <v>-2.5619999999999998</v>
      </c>
      <c r="F4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9"/>
      <c r="H419"/>
      <c r="I419"/>
    </row>
    <row r="420" spans="1:9" x14ac:dyDescent="0.25">
      <c r="A420" s="29">
        <v>46125</v>
      </c>
      <c r="B420" s="47">
        <v>4</v>
      </c>
      <c r="C420" s="47">
        <v>1</v>
      </c>
      <c r="D420" s="47">
        <v>11</v>
      </c>
      <c r="E420" s="37">
        <v>-9.4667999999999992</v>
      </c>
      <c r="F4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0"/>
      <c r="H420"/>
      <c r="I420"/>
    </row>
    <row r="421" spans="1:9" x14ac:dyDescent="0.25">
      <c r="A421" s="29">
        <v>46125</v>
      </c>
      <c r="B421" s="47">
        <v>4</v>
      </c>
      <c r="C421" s="47">
        <v>1</v>
      </c>
      <c r="D421" s="47">
        <v>12</v>
      </c>
      <c r="E421" s="37">
        <v>-11.2592</v>
      </c>
      <c r="F4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1"/>
      <c r="H421"/>
      <c r="I421"/>
    </row>
    <row r="422" spans="1:9" x14ac:dyDescent="0.25">
      <c r="A422" s="29">
        <v>46125</v>
      </c>
      <c r="B422" s="47">
        <v>4</v>
      </c>
      <c r="C422" s="47">
        <v>1</v>
      </c>
      <c r="D422" s="47">
        <v>13</v>
      </c>
      <c r="E422" s="37">
        <v>-10.838800000000001</v>
      </c>
      <c r="F42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2"/>
      <c r="H422"/>
      <c r="I422"/>
    </row>
    <row r="423" spans="1:9" x14ac:dyDescent="0.25">
      <c r="A423" s="29">
        <v>46125</v>
      </c>
      <c r="B423" s="47">
        <v>4</v>
      </c>
      <c r="C423" s="47">
        <v>1</v>
      </c>
      <c r="D423" s="47">
        <v>14</v>
      </c>
      <c r="E423" s="37">
        <v>-10.0114</v>
      </c>
      <c r="F42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3"/>
      <c r="H423"/>
      <c r="I423"/>
    </row>
    <row r="424" spans="1:9" x14ac:dyDescent="0.25">
      <c r="A424" s="29">
        <v>46125</v>
      </c>
      <c r="B424" s="47">
        <v>4</v>
      </c>
      <c r="C424" s="47">
        <v>1</v>
      </c>
      <c r="D424" s="47">
        <v>15</v>
      </c>
      <c r="E424" s="37">
        <v>-8.9651999999999994</v>
      </c>
      <c r="F42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4"/>
      <c r="H424"/>
      <c r="I424"/>
    </row>
    <row r="425" spans="1:9" x14ac:dyDescent="0.25">
      <c r="A425" s="29">
        <v>46125</v>
      </c>
      <c r="B425" s="47">
        <v>4</v>
      </c>
      <c r="C425" s="47">
        <v>1</v>
      </c>
      <c r="D425" s="47">
        <v>16</v>
      </c>
      <c r="E425" s="37">
        <v>-8.5161999999999995</v>
      </c>
      <c r="F42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5"/>
      <c r="H425"/>
      <c r="I425"/>
    </row>
    <row r="426" spans="1:9" x14ac:dyDescent="0.25">
      <c r="A426" s="29">
        <v>46125</v>
      </c>
      <c r="B426" s="47">
        <v>4</v>
      </c>
      <c r="C426" s="47">
        <v>1</v>
      </c>
      <c r="D426" s="47">
        <v>17</v>
      </c>
      <c r="E426" s="37">
        <v>-7.2690000000000001</v>
      </c>
      <c r="F42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6"/>
      <c r="H426"/>
      <c r="I426"/>
    </row>
    <row r="427" spans="1:9" x14ac:dyDescent="0.25">
      <c r="A427" s="29">
        <v>46125</v>
      </c>
      <c r="B427" s="47">
        <v>4</v>
      </c>
      <c r="C427" s="47">
        <v>1</v>
      </c>
      <c r="D427" s="47">
        <v>18</v>
      </c>
      <c r="E427" s="37">
        <v>-2.8835999999999999</v>
      </c>
      <c r="F42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7"/>
      <c r="H427"/>
      <c r="I427"/>
    </row>
    <row r="428" spans="1:9" x14ac:dyDescent="0.25">
      <c r="A428" s="29">
        <v>46125</v>
      </c>
      <c r="B428" s="47">
        <v>4</v>
      </c>
      <c r="C428" s="47">
        <v>1</v>
      </c>
      <c r="D428" s="47">
        <v>19</v>
      </c>
      <c r="E428" s="37">
        <v>6.9184000000000001</v>
      </c>
      <c r="F42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8"/>
      <c r="H428"/>
      <c r="I428"/>
    </row>
    <row r="429" spans="1:9" x14ac:dyDescent="0.25">
      <c r="A429" s="29">
        <v>46125</v>
      </c>
      <c r="B429" s="47">
        <v>4</v>
      </c>
      <c r="C429" s="47">
        <v>1</v>
      </c>
      <c r="D429" s="47">
        <v>20</v>
      </c>
      <c r="E429" s="37">
        <v>11.387600000000001</v>
      </c>
      <c r="F42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9"/>
      <c r="H429"/>
      <c r="I429"/>
    </row>
    <row r="430" spans="1:9" x14ac:dyDescent="0.25">
      <c r="A430" s="29">
        <v>46125</v>
      </c>
      <c r="B430" s="47">
        <v>4</v>
      </c>
      <c r="C430" s="47">
        <v>1</v>
      </c>
      <c r="D430" s="47">
        <v>21</v>
      </c>
      <c r="E430" s="37">
        <v>8.5966000000000005</v>
      </c>
      <c r="F43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0"/>
      <c r="H430"/>
      <c r="I430"/>
    </row>
    <row r="431" spans="1:9" x14ac:dyDescent="0.25">
      <c r="A431" s="29">
        <v>46125</v>
      </c>
      <c r="B431" s="47">
        <v>4</v>
      </c>
      <c r="C431" s="47">
        <v>1</v>
      </c>
      <c r="D431" s="47">
        <v>22</v>
      </c>
      <c r="E431" s="37">
        <v>8.5030999999999999</v>
      </c>
      <c r="F43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1"/>
      <c r="H431"/>
      <c r="I431"/>
    </row>
    <row r="432" spans="1:9" x14ac:dyDescent="0.25">
      <c r="A432" s="29">
        <v>46125</v>
      </c>
      <c r="B432" s="47">
        <v>4</v>
      </c>
      <c r="C432" s="47">
        <v>1</v>
      </c>
      <c r="D432" s="47">
        <v>23</v>
      </c>
      <c r="E432" s="37">
        <v>7.9977</v>
      </c>
      <c r="F43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2"/>
      <c r="H432"/>
      <c r="I432"/>
    </row>
    <row r="433" spans="1:9" x14ac:dyDescent="0.25">
      <c r="A433" s="29">
        <v>46125</v>
      </c>
      <c r="B433" s="47">
        <v>4</v>
      </c>
      <c r="C433" s="47">
        <v>1</v>
      </c>
      <c r="D433" s="47">
        <v>24</v>
      </c>
      <c r="E433" s="37">
        <v>6.5655999999999999</v>
      </c>
      <c r="F43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3"/>
      <c r="H433"/>
      <c r="I433"/>
    </row>
    <row r="434" spans="1:9" x14ac:dyDescent="0.25">
      <c r="A434" s="29">
        <v>46126</v>
      </c>
      <c r="B434" s="47">
        <v>4</v>
      </c>
      <c r="C434" s="47">
        <v>2</v>
      </c>
      <c r="D434" s="47">
        <v>1</v>
      </c>
      <c r="E434" s="37">
        <v>8.3097999999999992</v>
      </c>
      <c r="F43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4"/>
      <c r="H434"/>
      <c r="I434"/>
    </row>
    <row r="435" spans="1:9" x14ac:dyDescent="0.25">
      <c r="A435" s="29">
        <v>46126</v>
      </c>
      <c r="B435" s="47">
        <v>4</v>
      </c>
      <c r="C435" s="47">
        <v>2</v>
      </c>
      <c r="D435" s="47">
        <v>2</v>
      </c>
      <c r="E435" s="37">
        <v>8.4567999999999994</v>
      </c>
      <c r="F43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5"/>
      <c r="H435"/>
      <c r="I435"/>
    </row>
    <row r="436" spans="1:9" x14ac:dyDescent="0.25">
      <c r="A436" s="29">
        <v>46126</v>
      </c>
      <c r="B436" s="47">
        <v>4</v>
      </c>
      <c r="C436" s="47">
        <v>2</v>
      </c>
      <c r="D436" s="47">
        <v>3</v>
      </c>
      <c r="E436" s="37">
        <v>8.2882999999999996</v>
      </c>
      <c r="F43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6"/>
      <c r="H436"/>
      <c r="I436"/>
    </row>
    <row r="437" spans="1:9" x14ac:dyDescent="0.25">
      <c r="A437" s="29">
        <v>46126</v>
      </c>
      <c r="B437" s="47">
        <v>4</v>
      </c>
      <c r="C437" s="47">
        <v>2</v>
      </c>
      <c r="D437" s="47">
        <v>4</v>
      </c>
      <c r="E437" s="37">
        <v>8.4113000000000007</v>
      </c>
      <c r="F43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7"/>
      <c r="H437"/>
      <c r="I437"/>
    </row>
    <row r="438" spans="1:9" x14ac:dyDescent="0.25">
      <c r="A438" s="29">
        <v>46126</v>
      </c>
      <c r="B438" s="47">
        <v>4</v>
      </c>
      <c r="C438" s="47">
        <v>2</v>
      </c>
      <c r="D438" s="47">
        <v>5</v>
      </c>
      <c r="E438" s="37">
        <v>9.1774000000000004</v>
      </c>
      <c r="F43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8"/>
      <c r="H438"/>
      <c r="I438"/>
    </row>
    <row r="439" spans="1:9" x14ac:dyDescent="0.25">
      <c r="A439" s="29">
        <v>46126</v>
      </c>
      <c r="B439" s="47">
        <v>4</v>
      </c>
      <c r="C439" s="47">
        <v>2</v>
      </c>
      <c r="D439" s="47">
        <v>6</v>
      </c>
      <c r="E439" s="37">
        <v>8.5649999999999995</v>
      </c>
      <c r="F43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9"/>
      <c r="H439"/>
      <c r="I439"/>
    </row>
    <row r="440" spans="1:9" x14ac:dyDescent="0.25">
      <c r="A440" s="29">
        <v>46126</v>
      </c>
      <c r="B440" s="47">
        <v>4</v>
      </c>
      <c r="C440" s="47">
        <v>2</v>
      </c>
      <c r="D440" s="47">
        <v>7</v>
      </c>
      <c r="E440" s="37">
        <v>9.4855999999999998</v>
      </c>
      <c r="F44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0"/>
      <c r="H440"/>
      <c r="I440"/>
    </row>
    <row r="441" spans="1:9" x14ac:dyDescent="0.25">
      <c r="A441" s="29">
        <v>46126</v>
      </c>
      <c r="B441" s="47">
        <v>4</v>
      </c>
      <c r="C441" s="47">
        <v>2</v>
      </c>
      <c r="D441" s="47">
        <v>8</v>
      </c>
      <c r="E441" s="37">
        <v>-1.4663999999999999</v>
      </c>
      <c r="F44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1"/>
      <c r="H441"/>
      <c r="I441"/>
    </row>
    <row r="442" spans="1:9" x14ac:dyDescent="0.25">
      <c r="A442" s="29">
        <v>46126</v>
      </c>
      <c r="B442" s="47">
        <v>4</v>
      </c>
      <c r="C442" s="47">
        <v>2</v>
      </c>
      <c r="D442" s="47">
        <v>9</v>
      </c>
      <c r="E442" s="37">
        <v>-9.6496999999999993</v>
      </c>
      <c r="F44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2"/>
      <c r="H442"/>
      <c r="I442"/>
    </row>
    <row r="443" spans="1:9" x14ac:dyDescent="0.25">
      <c r="A443" s="29">
        <v>46126</v>
      </c>
      <c r="B443" s="47">
        <v>4</v>
      </c>
      <c r="C443" s="47">
        <v>2</v>
      </c>
      <c r="D443" s="47">
        <v>10</v>
      </c>
      <c r="E443" s="37">
        <v>-10.484</v>
      </c>
      <c r="F44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3"/>
      <c r="H443"/>
      <c r="I443"/>
    </row>
    <row r="444" spans="1:9" x14ac:dyDescent="0.25">
      <c r="A444" s="29">
        <v>46126</v>
      </c>
      <c r="B444" s="47">
        <v>4</v>
      </c>
      <c r="C444" s="47">
        <v>2</v>
      </c>
      <c r="D444" s="47">
        <v>11</v>
      </c>
      <c r="E444" s="37">
        <v>-16.584700000000002</v>
      </c>
      <c r="F44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4"/>
      <c r="H444"/>
      <c r="I444"/>
    </row>
    <row r="445" spans="1:9" x14ac:dyDescent="0.25">
      <c r="A445" s="29">
        <v>46126</v>
      </c>
      <c r="B445" s="47">
        <v>4</v>
      </c>
      <c r="C445" s="47">
        <v>2</v>
      </c>
      <c r="D445" s="47">
        <v>12</v>
      </c>
      <c r="E445" s="37">
        <v>-15.9587</v>
      </c>
      <c r="F44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5"/>
      <c r="H445"/>
      <c r="I445"/>
    </row>
    <row r="446" spans="1:9" x14ac:dyDescent="0.25">
      <c r="A446" s="29">
        <v>46126</v>
      </c>
      <c r="B446" s="47">
        <v>4</v>
      </c>
      <c r="C446" s="47">
        <v>2</v>
      </c>
      <c r="D446" s="47">
        <v>13</v>
      </c>
      <c r="E446" s="37">
        <v>-11.4802</v>
      </c>
      <c r="F44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6"/>
      <c r="H446"/>
      <c r="I446"/>
    </row>
    <row r="447" spans="1:9" x14ac:dyDescent="0.25">
      <c r="A447" s="29">
        <v>46126</v>
      </c>
      <c r="B447" s="47">
        <v>4</v>
      </c>
      <c r="C447" s="47">
        <v>2</v>
      </c>
      <c r="D447" s="47">
        <v>14</v>
      </c>
      <c r="E447" s="37">
        <v>-14.867000000000001</v>
      </c>
      <c r="F44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7"/>
      <c r="H447"/>
      <c r="I447"/>
    </row>
    <row r="448" spans="1:9" x14ac:dyDescent="0.25">
      <c r="A448" s="29">
        <v>46126</v>
      </c>
      <c r="B448" s="47">
        <v>4</v>
      </c>
      <c r="C448" s="47">
        <v>2</v>
      </c>
      <c r="D448" s="47">
        <v>15</v>
      </c>
      <c r="E448" s="37">
        <v>-12.954800000000001</v>
      </c>
      <c r="F44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8"/>
      <c r="H448"/>
      <c r="I448"/>
    </row>
    <row r="449" spans="1:9" x14ac:dyDescent="0.25">
      <c r="A449" s="29">
        <v>46126</v>
      </c>
      <c r="B449" s="47">
        <v>4</v>
      </c>
      <c r="C449" s="47">
        <v>2</v>
      </c>
      <c r="D449" s="47">
        <v>16</v>
      </c>
      <c r="E449" s="37">
        <v>-9.3688000000000002</v>
      </c>
      <c r="F44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9"/>
      <c r="H449"/>
      <c r="I449"/>
    </row>
    <row r="450" spans="1:9" x14ac:dyDescent="0.25">
      <c r="A450" s="29">
        <v>46126</v>
      </c>
      <c r="B450" s="47">
        <v>4</v>
      </c>
      <c r="C450" s="47">
        <v>2</v>
      </c>
      <c r="D450" s="47">
        <v>17</v>
      </c>
      <c r="E450" s="37">
        <v>-5.1348000000000003</v>
      </c>
      <c r="F45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0"/>
      <c r="H450"/>
      <c r="I450"/>
    </row>
    <row r="451" spans="1:9" x14ac:dyDescent="0.25">
      <c r="A451" s="29">
        <v>46126</v>
      </c>
      <c r="B451" s="47">
        <v>4</v>
      </c>
      <c r="C451" s="47">
        <v>2</v>
      </c>
      <c r="D451" s="47">
        <v>18</v>
      </c>
      <c r="E451" s="37">
        <v>-4.8141999999999996</v>
      </c>
      <c r="F45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1"/>
      <c r="H451"/>
      <c r="I451"/>
    </row>
    <row r="452" spans="1:9" x14ac:dyDescent="0.25">
      <c r="A452" s="29">
        <v>46126</v>
      </c>
      <c r="B452" s="47">
        <v>4</v>
      </c>
      <c r="C452" s="47">
        <v>2</v>
      </c>
      <c r="D452" s="47">
        <v>19</v>
      </c>
      <c r="E452" s="37">
        <v>6.9687000000000001</v>
      </c>
      <c r="F45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2"/>
      <c r="H452"/>
      <c r="I452"/>
    </row>
    <row r="453" spans="1:9" x14ac:dyDescent="0.25">
      <c r="A453" s="29">
        <v>46126</v>
      </c>
      <c r="B453" s="47">
        <v>4</v>
      </c>
      <c r="C453" s="47">
        <v>2</v>
      </c>
      <c r="D453" s="47">
        <v>20</v>
      </c>
      <c r="E453" s="37">
        <v>16.000599999999999</v>
      </c>
      <c r="F45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3"/>
      <c r="H453"/>
      <c r="I453"/>
    </row>
    <row r="454" spans="1:9" x14ac:dyDescent="0.25">
      <c r="A454" s="29">
        <v>46126</v>
      </c>
      <c r="B454" s="47">
        <v>4</v>
      </c>
      <c r="C454" s="47">
        <v>2</v>
      </c>
      <c r="D454" s="47">
        <v>21</v>
      </c>
      <c r="E454" s="37">
        <v>10.9238</v>
      </c>
      <c r="F45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4"/>
      <c r="H454"/>
      <c r="I454"/>
    </row>
    <row r="455" spans="1:9" x14ac:dyDescent="0.25">
      <c r="A455" s="29">
        <v>46126</v>
      </c>
      <c r="B455" s="47">
        <v>4</v>
      </c>
      <c r="C455" s="47">
        <v>2</v>
      </c>
      <c r="D455" s="47">
        <v>22</v>
      </c>
      <c r="E455" s="37">
        <v>10.081899999999999</v>
      </c>
      <c r="F45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5"/>
      <c r="H455"/>
      <c r="I455"/>
    </row>
    <row r="456" spans="1:9" x14ac:dyDescent="0.25">
      <c r="A456" s="29">
        <v>46126</v>
      </c>
      <c r="B456" s="47">
        <v>4</v>
      </c>
      <c r="C456" s="47">
        <v>2</v>
      </c>
      <c r="D456" s="47">
        <v>23</v>
      </c>
      <c r="E456" s="37">
        <v>10.492699999999999</v>
      </c>
      <c r="F45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6"/>
      <c r="H456"/>
      <c r="I456"/>
    </row>
    <row r="457" spans="1:9" x14ac:dyDescent="0.25">
      <c r="A457" s="29">
        <v>46126</v>
      </c>
      <c r="B457" s="47">
        <v>4</v>
      </c>
      <c r="C457" s="47">
        <v>2</v>
      </c>
      <c r="D457" s="47">
        <v>24</v>
      </c>
      <c r="E457" s="37">
        <v>9.1226000000000003</v>
      </c>
      <c r="F45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7"/>
      <c r="H457"/>
      <c r="I457"/>
    </row>
    <row r="458" spans="1:9" x14ac:dyDescent="0.25">
      <c r="A458" s="29">
        <v>46127</v>
      </c>
      <c r="B458" s="47">
        <v>4</v>
      </c>
      <c r="C458" s="47">
        <v>3</v>
      </c>
      <c r="D458" s="47">
        <v>1</v>
      </c>
      <c r="E458" s="37">
        <v>9.3935999999999993</v>
      </c>
      <c r="F45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8"/>
      <c r="H458"/>
      <c r="I458"/>
    </row>
    <row r="459" spans="1:9" x14ac:dyDescent="0.25">
      <c r="A459" s="29">
        <v>46127</v>
      </c>
      <c r="B459" s="47">
        <v>4</v>
      </c>
      <c r="C459" s="47">
        <v>3</v>
      </c>
      <c r="D459" s="47">
        <v>2</v>
      </c>
      <c r="E459" s="37">
        <v>10.403700000000001</v>
      </c>
      <c r="F45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9"/>
      <c r="H459"/>
      <c r="I459"/>
    </row>
    <row r="460" spans="1:9" x14ac:dyDescent="0.25">
      <c r="A460" s="29">
        <v>46127</v>
      </c>
      <c r="B460" s="47">
        <v>4</v>
      </c>
      <c r="C460" s="47">
        <v>3</v>
      </c>
      <c r="D460" s="47">
        <v>3</v>
      </c>
      <c r="E460" s="37">
        <v>9.1288999999999998</v>
      </c>
      <c r="F46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0"/>
      <c r="H460"/>
      <c r="I460"/>
    </row>
    <row r="461" spans="1:9" x14ac:dyDescent="0.25">
      <c r="A461" s="29">
        <v>46127</v>
      </c>
      <c r="B461" s="47">
        <v>4</v>
      </c>
      <c r="C461" s="47">
        <v>3</v>
      </c>
      <c r="D461" s="47">
        <v>4</v>
      </c>
      <c r="E461" s="37">
        <v>9.8697999999999997</v>
      </c>
      <c r="F46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1"/>
      <c r="H461"/>
      <c r="I461"/>
    </row>
    <row r="462" spans="1:9" x14ac:dyDescent="0.25">
      <c r="A462" s="29">
        <v>46127</v>
      </c>
      <c r="B462" s="47">
        <v>4</v>
      </c>
      <c r="C462" s="47">
        <v>3</v>
      </c>
      <c r="D462" s="47">
        <v>5</v>
      </c>
      <c r="E462" s="37">
        <v>9.0736000000000008</v>
      </c>
      <c r="F46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2"/>
      <c r="H462"/>
      <c r="I462"/>
    </row>
    <row r="463" spans="1:9" x14ac:dyDescent="0.25">
      <c r="A463" s="29">
        <v>46127</v>
      </c>
      <c r="B463" s="47">
        <v>4</v>
      </c>
      <c r="C463" s="47">
        <v>3</v>
      </c>
      <c r="D463" s="47">
        <v>6</v>
      </c>
      <c r="E463" s="37">
        <v>11.836499999999999</v>
      </c>
      <c r="F46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3"/>
      <c r="H463"/>
      <c r="I463"/>
    </row>
    <row r="464" spans="1:9" x14ac:dyDescent="0.25">
      <c r="A464" s="29">
        <v>46127</v>
      </c>
      <c r="B464" s="47">
        <v>4</v>
      </c>
      <c r="C464" s="47">
        <v>3</v>
      </c>
      <c r="D464" s="47">
        <v>7</v>
      </c>
      <c r="E464" s="37">
        <v>7.1022999999999996</v>
      </c>
      <c r="F46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4"/>
      <c r="H464"/>
      <c r="I464"/>
    </row>
    <row r="465" spans="1:9" x14ac:dyDescent="0.25">
      <c r="A465" s="29">
        <v>46127</v>
      </c>
      <c r="B465" s="47">
        <v>4</v>
      </c>
      <c r="C465" s="47">
        <v>3</v>
      </c>
      <c r="D465" s="47">
        <v>8</v>
      </c>
      <c r="E465" s="37">
        <v>-0.84460000000000002</v>
      </c>
      <c r="F46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5"/>
      <c r="H465"/>
      <c r="I465"/>
    </row>
    <row r="466" spans="1:9" x14ac:dyDescent="0.25">
      <c r="A466" s="29">
        <v>46127</v>
      </c>
      <c r="B466" s="47">
        <v>4</v>
      </c>
      <c r="C466" s="47">
        <v>3</v>
      </c>
      <c r="D466" s="47">
        <v>9</v>
      </c>
      <c r="E466" s="37">
        <v>-10.328200000000001</v>
      </c>
      <c r="F46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6"/>
      <c r="H466"/>
      <c r="I466"/>
    </row>
    <row r="467" spans="1:9" x14ac:dyDescent="0.25">
      <c r="A467" s="29">
        <v>46127</v>
      </c>
      <c r="B467" s="47">
        <v>4</v>
      </c>
      <c r="C467" s="47">
        <v>3</v>
      </c>
      <c r="D467" s="47">
        <v>10</v>
      </c>
      <c r="E467" s="37">
        <v>-9.2952999999999992</v>
      </c>
      <c r="F46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7"/>
      <c r="H467"/>
      <c r="I467"/>
    </row>
    <row r="468" spans="1:9" x14ac:dyDescent="0.25">
      <c r="A468" s="29">
        <v>46127</v>
      </c>
      <c r="B468" s="47">
        <v>4</v>
      </c>
      <c r="C468" s="47">
        <v>3</v>
      </c>
      <c r="D468" s="47">
        <v>11</v>
      </c>
      <c r="E468" s="37">
        <v>-17.406400000000001</v>
      </c>
      <c r="F46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8"/>
      <c r="H468"/>
      <c r="I468"/>
    </row>
    <row r="469" spans="1:9" x14ac:dyDescent="0.25">
      <c r="A469" s="29">
        <v>46127</v>
      </c>
      <c r="B469" s="47">
        <v>4</v>
      </c>
      <c r="C469" s="47">
        <v>3</v>
      </c>
      <c r="D469" s="47">
        <v>12</v>
      </c>
      <c r="E469" s="37">
        <v>-27.957000000000001</v>
      </c>
      <c r="F46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9"/>
      <c r="H469"/>
      <c r="I469"/>
    </row>
    <row r="470" spans="1:9" x14ac:dyDescent="0.25">
      <c r="A470" s="29">
        <v>46127</v>
      </c>
      <c r="B470" s="47">
        <v>4</v>
      </c>
      <c r="C470" s="47">
        <v>3</v>
      </c>
      <c r="D470" s="47">
        <v>13</v>
      </c>
      <c r="E470" s="37">
        <v>-29.418199999999999</v>
      </c>
      <c r="F47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0"/>
      <c r="H470"/>
      <c r="I470"/>
    </row>
    <row r="471" spans="1:9" x14ac:dyDescent="0.25">
      <c r="A471" s="29">
        <v>46127</v>
      </c>
      <c r="B471" s="47">
        <v>4</v>
      </c>
      <c r="C471" s="47">
        <v>3</v>
      </c>
      <c r="D471" s="47">
        <v>14</v>
      </c>
      <c r="E471" s="37">
        <v>-18.013500000000001</v>
      </c>
      <c r="F47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1"/>
      <c r="H471"/>
      <c r="I471"/>
    </row>
    <row r="472" spans="1:9" x14ac:dyDescent="0.25">
      <c r="A472" s="29">
        <v>46127</v>
      </c>
      <c r="B472" s="47">
        <v>4</v>
      </c>
      <c r="C472" s="47">
        <v>3</v>
      </c>
      <c r="D472" s="47">
        <v>15</v>
      </c>
      <c r="E472" s="37">
        <v>-4.9816000000000003</v>
      </c>
      <c r="F47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2"/>
      <c r="H472"/>
      <c r="I472"/>
    </row>
    <row r="473" spans="1:9" x14ac:dyDescent="0.25">
      <c r="A473" s="29">
        <v>46127</v>
      </c>
      <c r="B473" s="47">
        <v>4</v>
      </c>
      <c r="C473" s="47">
        <v>3</v>
      </c>
      <c r="D473" s="47">
        <v>16</v>
      </c>
      <c r="E473" s="37">
        <v>-24.900600000000001</v>
      </c>
      <c r="F47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3"/>
      <c r="H473"/>
      <c r="I473"/>
    </row>
    <row r="474" spans="1:9" x14ac:dyDescent="0.25">
      <c r="A474" s="29">
        <v>46127</v>
      </c>
      <c r="B474" s="47">
        <v>4</v>
      </c>
      <c r="C474" s="47">
        <v>3</v>
      </c>
      <c r="D474" s="47">
        <v>17</v>
      </c>
      <c r="E474" s="37">
        <v>-20.086500000000001</v>
      </c>
      <c r="F47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4"/>
      <c r="H474"/>
      <c r="I474"/>
    </row>
    <row r="475" spans="1:9" x14ac:dyDescent="0.25">
      <c r="A475" s="29">
        <v>46127</v>
      </c>
      <c r="B475" s="47">
        <v>4</v>
      </c>
      <c r="C475" s="47">
        <v>3</v>
      </c>
      <c r="D475" s="47">
        <v>18</v>
      </c>
      <c r="E475" s="37">
        <v>-0.80679999999999996</v>
      </c>
      <c r="F47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5"/>
      <c r="H475"/>
      <c r="I475"/>
    </row>
    <row r="476" spans="1:9" x14ac:dyDescent="0.25">
      <c r="A476" s="29">
        <v>46127</v>
      </c>
      <c r="B476" s="47">
        <v>4</v>
      </c>
      <c r="C476" s="47">
        <v>3</v>
      </c>
      <c r="D476" s="47">
        <v>19</v>
      </c>
      <c r="E476" s="37">
        <v>16.0549</v>
      </c>
      <c r="F47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6"/>
      <c r="H476"/>
      <c r="I476"/>
    </row>
    <row r="477" spans="1:9" x14ac:dyDescent="0.25">
      <c r="A477" s="29">
        <v>46127</v>
      </c>
      <c r="B477" s="47">
        <v>4</v>
      </c>
      <c r="C477" s="47">
        <v>3</v>
      </c>
      <c r="D477" s="47">
        <v>20</v>
      </c>
      <c r="E477" s="37">
        <v>9.4039000000000001</v>
      </c>
      <c r="F47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7"/>
      <c r="H477"/>
      <c r="I477"/>
    </row>
    <row r="478" spans="1:9" x14ac:dyDescent="0.25">
      <c r="A478" s="29">
        <v>46127</v>
      </c>
      <c r="B478" s="47">
        <v>4</v>
      </c>
      <c r="C478" s="47">
        <v>3</v>
      </c>
      <c r="D478" s="47">
        <v>21</v>
      </c>
      <c r="E478" s="37">
        <v>8.4514999999999993</v>
      </c>
      <c r="F47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8"/>
      <c r="H478"/>
      <c r="I478"/>
    </row>
    <row r="479" spans="1:9" x14ac:dyDescent="0.25">
      <c r="A479" s="29">
        <v>46127</v>
      </c>
      <c r="B479" s="47">
        <v>4</v>
      </c>
      <c r="C479" s="47">
        <v>3</v>
      </c>
      <c r="D479" s="47">
        <v>22</v>
      </c>
      <c r="E479" s="37">
        <v>9.2258999999999993</v>
      </c>
      <c r="F47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9"/>
      <c r="H479"/>
      <c r="I479"/>
    </row>
    <row r="480" spans="1:9" x14ac:dyDescent="0.25">
      <c r="A480" s="29">
        <v>46127</v>
      </c>
      <c r="B480" s="47">
        <v>4</v>
      </c>
      <c r="C480" s="47">
        <v>3</v>
      </c>
      <c r="D480" s="47">
        <v>23</v>
      </c>
      <c r="E480" s="37">
        <v>10.121499999999999</v>
      </c>
      <c r="F48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0"/>
      <c r="H480"/>
      <c r="I480"/>
    </row>
    <row r="481" spans="1:9" x14ac:dyDescent="0.25">
      <c r="A481" s="29">
        <v>46127</v>
      </c>
      <c r="B481" s="47">
        <v>4</v>
      </c>
      <c r="C481" s="47">
        <v>3</v>
      </c>
      <c r="D481" s="47">
        <v>24</v>
      </c>
      <c r="E481" s="37">
        <v>10.3003</v>
      </c>
      <c r="F48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1"/>
      <c r="H481"/>
      <c r="I481"/>
    </row>
    <row r="482" spans="1:9" x14ac:dyDescent="0.25">
      <c r="A482" s="29">
        <v>46128</v>
      </c>
      <c r="B482" s="47">
        <v>4</v>
      </c>
      <c r="C482" s="47">
        <v>4</v>
      </c>
      <c r="D482" s="47">
        <v>1</v>
      </c>
      <c r="E482" s="37">
        <v>8.5274999999999999</v>
      </c>
      <c r="F48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2"/>
      <c r="H482"/>
      <c r="I482"/>
    </row>
    <row r="483" spans="1:9" x14ac:dyDescent="0.25">
      <c r="A483" s="29">
        <v>46128</v>
      </c>
      <c r="B483" s="47">
        <v>4</v>
      </c>
      <c r="C483" s="47">
        <v>4</v>
      </c>
      <c r="D483" s="47">
        <v>2</v>
      </c>
      <c r="E483" s="37">
        <v>9.2004999999999999</v>
      </c>
      <c r="F48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3"/>
      <c r="H483"/>
      <c r="I483"/>
    </row>
    <row r="484" spans="1:9" x14ac:dyDescent="0.25">
      <c r="A484" s="29">
        <v>46128</v>
      </c>
      <c r="B484" s="47">
        <v>4</v>
      </c>
      <c r="C484" s="47">
        <v>4</v>
      </c>
      <c r="D484" s="47">
        <v>3</v>
      </c>
      <c r="E484" s="37">
        <v>7.4633000000000003</v>
      </c>
      <c r="F48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4"/>
      <c r="H484"/>
      <c r="I484"/>
    </row>
    <row r="485" spans="1:9" x14ac:dyDescent="0.25">
      <c r="A485" s="29">
        <v>46128</v>
      </c>
      <c r="B485" s="47">
        <v>4</v>
      </c>
      <c r="C485" s="47">
        <v>4</v>
      </c>
      <c r="D485" s="47">
        <v>4</v>
      </c>
      <c r="E485" s="37">
        <v>7.56</v>
      </c>
      <c r="F48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5"/>
      <c r="H485"/>
      <c r="I485"/>
    </row>
    <row r="486" spans="1:9" x14ac:dyDescent="0.25">
      <c r="A486" s="29">
        <v>46128</v>
      </c>
      <c r="B486" s="47">
        <v>4</v>
      </c>
      <c r="C486" s="47">
        <v>4</v>
      </c>
      <c r="D486" s="47">
        <v>5</v>
      </c>
      <c r="E486" s="37">
        <v>7.4341999999999997</v>
      </c>
      <c r="F48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6"/>
      <c r="H486"/>
      <c r="I486"/>
    </row>
    <row r="487" spans="1:9" x14ac:dyDescent="0.25">
      <c r="A487" s="29">
        <v>46128</v>
      </c>
      <c r="B487" s="47">
        <v>4</v>
      </c>
      <c r="C487" s="47">
        <v>4</v>
      </c>
      <c r="D487" s="47">
        <v>6</v>
      </c>
      <c r="E487" s="37">
        <v>9.7894000000000005</v>
      </c>
      <c r="F48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7"/>
      <c r="H487"/>
      <c r="I487"/>
    </row>
    <row r="488" spans="1:9" x14ac:dyDescent="0.25">
      <c r="A488" s="29">
        <v>46128</v>
      </c>
      <c r="B488" s="47">
        <v>4</v>
      </c>
      <c r="C488" s="47">
        <v>4</v>
      </c>
      <c r="D488" s="47">
        <v>7</v>
      </c>
      <c r="E488" s="37">
        <v>9.6105999999999998</v>
      </c>
      <c r="F48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8"/>
      <c r="H488"/>
      <c r="I488"/>
    </row>
    <row r="489" spans="1:9" x14ac:dyDescent="0.25">
      <c r="A489" s="29">
        <v>46128</v>
      </c>
      <c r="B489" s="47">
        <v>4</v>
      </c>
      <c r="C489" s="47">
        <v>4</v>
      </c>
      <c r="D489" s="47">
        <v>8</v>
      </c>
      <c r="E489" s="37">
        <v>14.821999999999999</v>
      </c>
      <c r="F48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9"/>
      <c r="H489"/>
      <c r="I489"/>
    </row>
    <row r="490" spans="1:9" x14ac:dyDescent="0.25">
      <c r="A490" s="29">
        <v>46128</v>
      </c>
      <c r="B490" s="47">
        <v>4</v>
      </c>
      <c r="C490" s="47">
        <v>4</v>
      </c>
      <c r="D490" s="47">
        <v>9</v>
      </c>
      <c r="E490" s="37">
        <v>13.577400000000001</v>
      </c>
      <c r="F49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0"/>
      <c r="H490"/>
      <c r="I490"/>
    </row>
    <row r="491" spans="1:9" x14ac:dyDescent="0.25">
      <c r="A491" s="29">
        <v>46128</v>
      </c>
      <c r="B491" s="47">
        <v>4</v>
      </c>
      <c r="C491" s="47">
        <v>4</v>
      </c>
      <c r="D491" s="47">
        <v>10</v>
      </c>
      <c r="E491" s="37">
        <v>-0.50629999999999997</v>
      </c>
      <c r="F49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1"/>
      <c r="H491"/>
      <c r="I491"/>
    </row>
    <row r="492" spans="1:9" x14ac:dyDescent="0.25">
      <c r="A492" s="29">
        <v>46128</v>
      </c>
      <c r="B492" s="47">
        <v>4</v>
      </c>
      <c r="C492" s="47">
        <v>4</v>
      </c>
      <c r="D492" s="47">
        <v>11</v>
      </c>
      <c r="E492" s="37">
        <v>-2.6244000000000001</v>
      </c>
      <c r="F49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2"/>
      <c r="H492"/>
      <c r="I492"/>
    </row>
    <row r="493" spans="1:9" x14ac:dyDescent="0.25">
      <c r="A493" s="29">
        <v>46128</v>
      </c>
      <c r="B493" s="47">
        <v>4</v>
      </c>
      <c r="C493" s="47">
        <v>4</v>
      </c>
      <c r="D493" s="47">
        <v>12</v>
      </c>
      <c r="E493" s="37">
        <v>-6.7154999999999996</v>
      </c>
      <c r="F49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3"/>
      <c r="H493"/>
      <c r="I493"/>
    </row>
    <row r="494" spans="1:9" x14ac:dyDescent="0.25">
      <c r="A494" s="29">
        <v>46128</v>
      </c>
      <c r="B494" s="47">
        <v>4</v>
      </c>
      <c r="C494" s="47">
        <v>4</v>
      </c>
      <c r="D494" s="47">
        <v>13</v>
      </c>
      <c r="E494" s="37">
        <v>-8.3766999999999996</v>
      </c>
      <c r="F49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4"/>
      <c r="H494"/>
      <c r="I494"/>
    </row>
    <row r="495" spans="1:9" x14ac:dyDescent="0.25">
      <c r="A495" s="29">
        <v>46128</v>
      </c>
      <c r="B495" s="47">
        <v>4</v>
      </c>
      <c r="C495" s="47">
        <v>4</v>
      </c>
      <c r="D495" s="47">
        <v>14</v>
      </c>
      <c r="E495" s="37">
        <v>-20.802</v>
      </c>
      <c r="F49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5"/>
      <c r="H495"/>
      <c r="I495"/>
    </row>
    <row r="496" spans="1:9" x14ac:dyDescent="0.25">
      <c r="A496" s="29">
        <v>46128</v>
      </c>
      <c r="B496" s="47">
        <v>4</v>
      </c>
      <c r="C496" s="47">
        <v>4</v>
      </c>
      <c r="D496" s="47">
        <v>15</v>
      </c>
      <c r="E496" s="37">
        <v>-24.307600000000001</v>
      </c>
      <c r="F49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6"/>
      <c r="H496"/>
      <c r="I496"/>
    </row>
    <row r="497" spans="1:9" x14ac:dyDescent="0.25">
      <c r="A497" s="29">
        <v>46128</v>
      </c>
      <c r="B497" s="47">
        <v>4</v>
      </c>
      <c r="C497" s="47">
        <v>4</v>
      </c>
      <c r="D497" s="47">
        <v>16</v>
      </c>
      <c r="E497" s="37">
        <v>-16.66</v>
      </c>
      <c r="F49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7"/>
      <c r="H497"/>
      <c r="I497"/>
    </row>
    <row r="498" spans="1:9" x14ac:dyDescent="0.25">
      <c r="A498" s="29">
        <v>46128</v>
      </c>
      <c r="B498" s="47">
        <v>4</v>
      </c>
      <c r="C498" s="47">
        <v>4</v>
      </c>
      <c r="D498" s="47">
        <v>17</v>
      </c>
      <c r="E498" s="37">
        <v>-11.5044</v>
      </c>
      <c r="F49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8"/>
      <c r="H498"/>
      <c r="I498"/>
    </row>
    <row r="499" spans="1:9" x14ac:dyDescent="0.25">
      <c r="A499" s="29">
        <v>46128</v>
      </c>
      <c r="B499" s="47">
        <v>4</v>
      </c>
      <c r="C499" s="47">
        <v>4</v>
      </c>
      <c r="D499" s="47">
        <v>18</v>
      </c>
      <c r="E499" s="37">
        <v>-7.8948999999999998</v>
      </c>
      <c r="F49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9"/>
      <c r="H499"/>
      <c r="I499"/>
    </row>
    <row r="500" spans="1:9" x14ac:dyDescent="0.25">
      <c r="A500" s="29">
        <v>46128</v>
      </c>
      <c r="B500" s="47">
        <v>4</v>
      </c>
      <c r="C500" s="47">
        <v>4</v>
      </c>
      <c r="D500" s="47">
        <v>19</v>
      </c>
      <c r="E500" s="37">
        <v>8.6433</v>
      </c>
      <c r="F50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0"/>
      <c r="H500"/>
      <c r="I500"/>
    </row>
    <row r="501" spans="1:9" x14ac:dyDescent="0.25">
      <c r="A501" s="29">
        <v>46128</v>
      </c>
      <c r="B501" s="47">
        <v>4</v>
      </c>
      <c r="C501" s="47">
        <v>4</v>
      </c>
      <c r="D501" s="47">
        <v>20</v>
      </c>
      <c r="E501" s="37">
        <v>11.0846</v>
      </c>
      <c r="F50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1"/>
      <c r="H501"/>
      <c r="I501"/>
    </row>
    <row r="502" spans="1:9" x14ac:dyDescent="0.25">
      <c r="A502" s="29">
        <v>46128</v>
      </c>
      <c r="B502" s="47">
        <v>4</v>
      </c>
      <c r="C502" s="47">
        <v>4</v>
      </c>
      <c r="D502" s="47">
        <v>21</v>
      </c>
      <c r="E502" s="37">
        <v>11.356299999999999</v>
      </c>
      <c r="F50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2"/>
      <c r="H502"/>
      <c r="I502"/>
    </row>
    <row r="503" spans="1:9" x14ac:dyDescent="0.25">
      <c r="A503" s="29">
        <v>46128</v>
      </c>
      <c r="B503" s="47">
        <v>4</v>
      </c>
      <c r="C503" s="47">
        <v>4</v>
      </c>
      <c r="D503" s="47">
        <v>22</v>
      </c>
      <c r="E503" s="37">
        <v>12.662699999999999</v>
      </c>
      <c r="F50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3"/>
      <c r="H503"/>
      <c r="I503"/>
    </row>
    <row r="504" spans="1:9" x14ac:dyDescent="0.25">
      <c r="A504" s="29">
        <v>46128</v>
      </c>
      <c r="B504" s="47">
        <v>4</v>
      </c>
      <c r="C504" s="47">
        <v>4</v>
      </c>
      <c r="D504" s="47">
        <v>23</v>
      </c>
      <c r="E504" s="37">
        <v>7.8521000000000001</v>
      </c>
      <c r="F50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4"/>
      <c r="H504"/>
      <c r="I504"/>
    </row>
    <row r="505" spans="1:9" x14ac:dyDescent="0.25">
      <c r="A505" s="29">
        <v>46128</v>
      </c>
      <c r="B505" s="47">
        <v>4</v>
      </c>
      <c r="C505" s="47">
        <v>4</v>
      </c>
      <c r="D505" s="47">
        <v>24</v>
      </c>
      <c r="E505" s="37">
        <v>9.3884000000000007</v>
      </c>
      <c r="F50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5"/>
      <c r="H505"/>
      <c r="I505"/>
    </row>
    <row r="506" spans="1:9" x14ac:dyDescent="0.25">
      <c r="A506" s="29">
        <v>46129</v>
      </c>
      <c r="B506" s="47">
        <v>4</v>
      </c>
      <c r="C506" s="47">
        <v>5</v>
      </c>
      <c r="D506" s="47">
        <v>1</v>
      </c>
      <c r="E506" s="37">
        <v>9.7767999999999997</v>
      </c>
      <c r="F50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6"/>
      <c r="H506"/>
      <c r="I506"/>
    </row>
    <row r="507" spans="1:9" x14ac:dyDescent="0.25">
      <c r="A507" s="29">
        <v>46129</v>
      </c>
      <c r="B507" s="47">
        <v>4</v>
      </c>
      <c r="C507" s="47">
        <v>5</v>
      </c>
      <c r="D507" s="47">
        <v>2</v>
      </c>
      <c r="E507" s="37">
        <v>9.4840999999999998</v>
      </c>
      <c r="F50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7"/>
      <c r="H507"/>
      <c r="I507"/>
    </row>
    <row r="508" spans="1:9" x14ac:dyDescent="0.25">
      <c r="A508" s="29">
        <v>46129</v>
      </c>
      <c r="B508" s="47">
        <v>4</v>
      </c>
      <c r="C508" s="47">
        <v>5</v>
      </c>
      <c r="D508" s="47">
        <v>3</v>
      </c>
      <c r="E508" s="37">
        <v>8.5076999999999998</v>
      </c>
      <c r="F50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8"/>
      <c r="H508"/>
      <c r="I508"/>
    </row>
    <row r="509" spans="1:9" x14ac:dyDescent="0.25">
      <c r="A509" s="29">
        <v>46129</v>
      </c>
      <c r="B509" s="47">
        <v>4</v>
      </c>
      <c r="C509" s="47">
        <v>5</v>
      </c>
      <c r="D509" s="47">
        <v>4</v>
      </c>
      <c r="E509" s="37">
        <v>9.7101000000000006</v>
      </c>
      <c r="F50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9"/>
      <c r="H509"/>
      <c r="I509"/>
    </row>
    <row r="510" spans="1:9" x14ac:dyDescent="0.25">
      <c r="A510" s="29">
        <v>46129</v>
      </c>
      <c r="B510" s="47">
        <v>4</v>
      </c>
      <c r="C510" s="47">
        <v>5</v>
      </c>
      <c r="D510" s="47">
        <v>5</v>
      </c>
      <c r="E510" s="37">
        <v>13.071</v>
      </c>
      <c r="F5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0"/>
      <c r="H510"/>
      <c r="I510"/>
    </row>
    <row r="511" spans="1:9" x14ac:dyDescent="0.25">
      <c r="A511" s="29">
        <v>46129</v>
      </c>
      <c r="B511" s="47">
        <v>4</v>
      </c>
      <c r="C511" s="47">
        <v>5</v>
      </c>
      <c r="D511" s="47">
        <v>6</v>
      </c>
      <c r="E511" s="37">
        <v>15.576499999999999</v>
      </c>
      <c r="F5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1"/>
      <c r="H511"/>
      <c r="I511"/>
    </row>
    <row r="512" spans="1:9" x14ac:dyDescent="0.25">
      <c r="A512" s="29">
        <v>46129</v>
      </c>
      <c r="B512" s="47">
        <v>4</v>
      </c>
      <c r="C512" s="47">
        <v>5</v>
      </c>
      <c r="D512" s="47">
        <v>7</v>
      </c>
      <c r="E512" s="37">
        <v>18.366099999999999</v>
      </c>
      <c r="F5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2"/>
      <c r="H512"/>
      <c r="I512"/>
    </row>
    <row r="513" spans="1:9" x14ac:dyDescent="0.25">
      <c r="A513" s="29">
        <v>46129</v>
      </c>
      <c r="B513" s="47">
        <v>4</v>
      </c>
      <c r="C513" s="47">
        <v>5</v>
      </c>
      <c r="D513" s="47">
        <v>8</v>
      </c>
      <c r="E513" s="37">
        <v>-3.5366</v>
      </c>
      <c r="F5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3"/>
      <c r="H513"/>
      <c r="I513"/>
    </row>
    <row r="514" spans="1:9" x14ac:dyDescent="0.25">
      <c r="A514" s="29">
        <v>46129</v>
      </c>
      <c r="B514" s="47">
        <v>4</v>
      </c>
      <c r="C514" s="47">
        <v>5</v>
      </c>
      <c r="D514" s="47">
        <v>9</v>
      </c>
      <c r="E514" s="37">
        <v>-2.7383999999999999</v>
      </c>
      <c r="F5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4"/>
      <c r="H514"/>
      <c r="I514"/>
    </row>
    <row r="515" spans="1:9" x14ac:dyDescent="0.25">
      <c r="A515" s="29">
        <v>46129</v>
      </c>
      <c r="B515" s="47">
        <v>4</v>
      </c>
      <c r="C515" s="47">
        <v>5</v>
      </c>
      <c r="D515" s="47">
        <v>10</v>
      </c>
      <c r="E515" s="37">
        <v>-22.726900000000001</v>
      </c>
      <c r="F5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5"/>
      <c r="H515"/>
      <c r="I515"/>
    </row>
    <row r="516" spans="1:9" x14ac:dyDescent="0.25">
      <c r="A516" s="29">
        <v>46129</v>
      </c>
      <c r="B516" s="47">
        <v>4</v>
      </c>
      <c r="C516" s="47">
        <v>5</v>
      </c>
      <c r="D516" s="47">
        <v>11</v>
      </c>
      <c r="E516" s="37">
        <v>-27.6798</v>
      </c>
      <c r="F5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6"/>
      <c r="H516"/>
      <c r="I516"/>
    </row>
    <row r="517" spans="1:9" x14ac:dyDescent="0.25">
      <c r="A517" s="29">
        <v>46129</v>
      </c>
      <c r="B517" s="47">
        <v>4</v>
      </c>
      <c r="C517" s="47">
        <v>5</v>
      </c>
      <c r="D517" s="47">
        <v>12</v>
      </c>
      <c r="E517" s="37">
        <v>-27.258600000000001</v>
      </c>
      <c r="F5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7"/>
      <c r="H517"/>
      <c r="I517"/>
    </row>
    <row r="518" spans="1:9" x14ac:dyDescent="0.25">
      <c r="A518" s="29">
        <v>46129</v>
      </c>
      <c r="B518" s="47">
        <v>4</v>
      </c>
      <c r="C518" s="47">
        <v>5</v>
      </c>
      <c r="D518" s="47">
        <v>13</v>
      </c>
      <c r="E518" s="37">
        <v>-27.1206</v>
      </c>
      <c r="F5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8"/>
      <c r="H518"/>
      <c r="I518"/>
    </row>
    <row r="519" spans="1:9" x14ac:dyDescent="0.25">
      <c r="A519" s="29">
        <v>46129</v>
      </c>
      <c r="B519" s="47">
        <v>4</v>
      </c>
      <c r="C519" s="47">
        <v>5</v>
      </c>
      <c r="D519" s="47">
        <v>14</v>
      </c>
      <c r="E519" s="37">
        <v>-24.639099999999999</v>
      </c>
      <c r="F5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9"/>
      <c r="H519"/>
      <c r="I519"/>
    </row>
    <row r="520" spans="1:9" x14ac:dyDescent="0.25">
      <c r="A520" s="29">
        <v>46129</v>
      </c>
      <c r="B520" s="47">
        <v>4</v>
      </c>
      <c r="C520" s="47">
        <v>5</v>
      </c>
      <c r="D520" s="47">
        <v>15</v>
      </c>
      <c r="E520" s="37">
        <v>-19.921099999999999</v>
      </c>
      <c r="F5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0"/>
      <c r="H520"/>
      <c r="I520"/>
    </row>
    <row r="521" spans="1:9" x14ac:dyDescent="0.25">
      <c r="A521" s="29">
        <v>46129</v>
      </c>
      <c r="B521" s="47">
        <v>4</v>
      </c>
      <c r="C521" s="47">
        <v>5</v>
      </c>
      <c r="D521" s="47">
        <v>16</v>
      </c>
      <c r="E521" s="37">
        <v>-14.0915</v>
      </c>
      <c r="F5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1"/>
      <c r="H521"/>
      <c r="I521"/>
    </row>
    <row r="522" spans="1:9" x14ac:dyDescent="0.25">
      <c r="A522" s="29">
        <v>46129</v>
      </c>
      <c r="B522" s="47">
        <v>4</v>
      </c>
      <c r="C522" s="47">
        <v>5</v>
      </c>
      <c r="D522" s="47">
        <v>17</v>
      </c>
      <c r="E522" s="37">
        <v>-15.120799999999999</v>
      </c>
      <c r="F52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2"/>
      <c r="H522"/>
      <c r="I522"/>
    </row>
    <row r="523" spans="1:9" x14ac:dyDescent="0.25">
      <c r="A523" s="29">
        <v>46129</v>
      </c>
      <c r="B523" s="47">
        <v>4</v>
      </c>
      <c r="C523" s="47">
        <v>5</v>
      </c>
      <c r="D523" s="47">
        <v>18</v>
      </c>
      <c r="E523" s="37">
        <v>-4.3212000000000002</v>
      </c>
      <c r="F52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3"/>
      <c r="H523"/>
      <c r="I523"/>
    </row>
    <row r="524" spans="1:9" x14ac:dyDescent="0.25">
      <c r="A524" s="29">
        <v>46129</v>
      </c>
      <c r="B524" s="47">
        <v>4</v>
      </c>
      <c r="C524" s="47">
        <v>5</v>
      </c>
      <c r="D524" s="47">
        <v>19</v>
      </c>
      <c r="E524" s="37">
        <v>12.8268</v>
      </c>
      <c r="F52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4"/>
      <c r="H524"/>
      <c r="I524"/>
    </row>
    <row r="525" spans="1:9" x14ac:dyDescent="0.25">
      <c r="A525" s="29">
        <v>46129</v>
      </c>
      <c r="B525" s="47">
        <v>4</v>
      </c>
      <c r="C525" s="47">
        <v>5</v>
      </c>
      <c r="D525" s="47">
        <v>20</v>
      </c>
      <c r="E525" s="37">
        <v>10.628500000000001</v>
      </c>
      <c r="F52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5"/>
      <c r="H525"/>
      <c r="I525"/>
    </row>
    <row r="526" spans="1:9" x14ac:dyDescent="0.25">
      <c r="A526" s="29">
        <v>46129</v>
      </c>
      <c r="B526" s="47">
        <v>4</v>
      </c>
      <c r="C526" s="47">
        <v>5</v>
      </c>
      <c r="D526" s="47">
        <v>21</v>
      </c>
      <c r="E526" s="37">
        <v>15.683199999999999</v>
      </c>
      <c r="F52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6"/>
      <c r="H526"/>
      <c r="I526"/>
    </row>
    <row r="527" spans="1:9" x14ac:dyDescent="0.25">
      <c r="A527" s="29">
        <v>46129</v>
      </c>
      <c r="B527" s="47">
        <v>4</v>
      </c>
      <c r="C527" s="47">
        <v>5</v>
      </c>
      <c r="D527" s="47">
        <v>22</v>
      </c>
      <c r="E527" s="37">
        <v>17.1813</v>
      </c>
      <c r="F52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7"/>
      <c r="H527"/>
      <c r="I527"/>
    </row>
    <row r="528" spans="1:9" x14ac:dyDescent="0.25">
      <c r="A528" s="29">
        <v>46129</v>
      </c>
      <c r="B528" s="47">
        <v>4</v>
      </c>
      <c r="C528" s="47">
        <v>5</v>
      </c>
      <c r="D528" s="47">
        <v>23</v>
      </c>
      <c r="E528" s="37">
        <v>20.100000000000001</v>
      </c>
      <c r="F52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8"/>
      <c r="H528"/>
      <c r="I528"/>
    </row>
    <row r="529" spans="1:9" x14ac:dyDescent="0.25">
      <c r="A529" s="29">
        <v>46129</v>
      </c>
      <c r="B529" s="47">
        <v>4</v>
      </c>
      <c r="C529" s="47">
        <v>5</v>
      </c>
      <c r="D529" s="47">
        <v>24</v>
      </c>
      <c r="E529" s="37">
        <v>17.0288</v>
      </c>
      <c r="F52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9"/>
      <c r="H529"/>
      <c r="I529"/>
    </row>
    <row r="530" spans="1:9" x14ac:dyDescent="0.25">
      <c r="A530" s="29">
        <v>46130</v>
      </c>
      <c r="B530" s="47">
        <v>4</v>
      </c>
      <c r="C530" s="47">
        <v>6</v>
      </c>
      <c r="D530" s="47">
        <v>1</v>
      </c>
      <c r="E530" s="37">
        <v>16.386900000000001</v>
      </c>
      <c r="F53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0"/>
      <c r="H530"/>
      <c r="I530"/>
    </row>
    <row r="531" spans="1:9" x14ac:dyDescent="0.25">
      <c r="A531" s="29">
        <v>46130</v>
      </c>
      <c r="B531" s="47">
        <v>4</v>
      </c>
      <c r="C531" s="47">
        <v>6</v>
      </c>
      <c r="D531" s="47">
        <v>2</v>
      </c>
      <c r="E531" s="37">
        <v>14.1625</v>
      </c>
      <c r="F53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1"/>
      <c r="H531"/>
      <c r="I531"/>
    </row>
    <row r="532" spans="1:9" x14ac:dyDescent="0.25">
      <c r="A532" s="29">
        <v>46130</v>
      </c>
      <c r="B532" s="47">
        <v>4</v>
      </c>
      <c r="C532" s="47">
        <v>6</v>
      </c>
      <c r="D532" s="47">
        <v>3</v>
      </c>
      <c r="E532" s="37">
        <v>10.623100000000001</v>
      </c>
      <c r="F53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2"/>
      <c r="H532"/>
      <c r="I532"/>
    </row>
    <row r="533" spans="1:9" x14ac:dyDescent="0.25">
      <c r="A533" s="29">
        <v>46130</v>
      </c>
      <c r="B533" s="47">
        <v>4</v>
      </c>
      <c r="C533" s="47">
        <v>6</v>
      </c>
      <c r="D533" s="47">
        <v>4</v>
      </c>
      <c r="E533" s="37">
        <v>15.6876</v>
      </c>
      <c r="F53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3"/>
      <c r="H533"/>
      <c r="I533"/>
    </row>
    <row r="534" spans="1:9" x14ac:dyDescent="0.25">
      <c r="A534" s="29">
        <v>46130</v>
      </c>
      <c r="B534" s="47">
        <v>4</v>
      </c>
      <c r="C534" s="47">
        <v>6</v>
      </c>
      <c r="D534" s="47">
        <v>5</v>
      </c>
      <c r="E534" s="37">
        <v>15.8034</v>
      </c>
      <c r="F53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4"/>
      <c r="H534"/>
      <c r="I534"/>
    </row>
    <row r="535" spans="1:9" x14ac:dyDescent="0.25">
      <c r="A535" s="29">
        <v>46130</v>
      </c>
      <c r="B535" s="47">
        <v>4</v>
      </c>
      <c r="C535" s="47">
        <v>6</v>
      </c>
      <c r="D535" s="47">
        <v>6</v>
      </c>
      <c r="E535" s="37">
        <v>19.519600000000001</v>
      </c>
      <c r="F53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5"/>
      <c r="H535"/>
      <c r="I535"/>
    </row>
    <row r="536" spans="1:9" x14ac:dyDescent="0.25">
      <c r="A536" s="29">
        <v>46130</v>
      </c>
      <c r="B536" s="47">
        <v>4</v>
      </c>
      <c r="C536" s="47">
        <v>6</v>
      </c>
      <c r="D536" s="47">
        <v>7</v>
      </c>
      <c r="E536" s="37">
        <v>-7.0286</v>
      </c>
      <c r="F53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6"/>
      <c r="H536"/>
      <c r="I536"/>
    </row>
    <row r="537" spans="1:9" x14ac:dyDescent="0.25">
      <c r="A537" s="29">
        <v>46130</v>
      </c>
      <c r="B537" s="47">
        <v>4</v>
      </c>
      <c r="C537" s="47">
        <v>6</v>
      </c>
      <c r="D537" s="47">
        <v>8</v>
      </c>
      <c r="E537" s="37">
        <v>-7.9157000000000002</v>
      </c>
      <c r="F53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7"/>
      <c r="H537"/>
      <c r="I537"/>
    </row>
    <row r="538" spans="1:9" x14ac:dyDescent="0.25">
      <c r="A538" s="29">
        <v>46130</v>
      </c>
      <c r="B538" s="47">
        <v>4</v>
      </c>
      <c r="C538" s="47">
        <v>6</v>
      </c>
      <c r="D538" s="47">
        <v>9</v>
      </c>
      <c r="E538" s="37">
        <v>-10.783200000000001</v>
      </c>
      <c r="F53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8"/>
      <c r="H538"/>
      <c r="I538"/>
    </row>
    <row r="539" spans="1:9" x14ac:dyDescent="0.25">
      <c r="A539" s="29">
        <v>46130</v>
      </c>
      <c r="B539" s="47">
        <v>4</v>
      </c>
      <c r="C539" s="47">
        <v>6</v>
      </c>
      <c r="D539" s="47">
        <v>10</v>
      </c>
      <c r="E539" s="37">
        <v>-13.504099999999999</v>
      </c>
      <c r="F53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9"/>
      <c r="H539"/>
      <c r="I539"/>
    </row>
    <row r="540" spans="1:9" x14ac:dyDescent="0.25">
      <c r="A540" s="29">
        <v>46130</v>
      </c>
      <c r="B540" s="47">
        <v>4</v>
      </c>
      <c r="C540" s="47">
        <v>6</v>
      </c>
      <c r="D540" s="47">
        <v>11</v>
      </c>
      <c r="E540" s="37">
        <v>-12.773400000000001</v>
      </c>
      <c r="F54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0"/>
      <c r="H540"/>
      <c r="I540"/>
    </row>
    <row r="541" spans="1:9" x14ac:dyDescent="0.25">
      <c r="A541" s="29">
        <v>46130</v>
      </c>
      <c r="B541" s="47">
        <v>4</v>
      </c>
      <c r="C541" s="47">
        <v>6</v>
      </c>
      <c r="D541" s="47">
        <v>12</v>
      </c>
      <c r="E541" s="37">
        <v>-12.387600000000001</v>
      </c>
      <c r="F54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1"/>
      <c r="H541"/>
      <c r="I541"/>
    </row>
    <row r="542" spans="1:9" x14ac:dyDescent="0.25">
      <c r="A542" s="29">
        <v>46130</v>
      </c>
      <c r="B542" s="47">
        <v>4</v>
      </c>
      <c r="C542" s="47">
        <v>6</v>
      </c>
      <c r="D542" s="47">
        <v>13</v>
      </c>
      <c r="E542" s="37">
        <v>-12.6266</v>
      </c>
      <c r="F54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2"/>
      <c r="H542"/>
      <c r="I542"/>
    </row>
    <row r="543" spans="1:9" x14ac:dyDescent="0.25">
      <c r="A543" s="29">
        <v>46130</v>
      </c>
      <c r="B543" s="47">
        <v>4</v>
      </c>
      <c r="C543" s="47">
        <v>6</v>
      </c>
      <c r="D543" s="47">
        <v>14</v>
      </c>
      <c r="E543" s="37">
        <v>-11.7552</v>
      </c>
      <c r="F54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3"/>
      <c r="H543"/>
      <c r="I543"/>
    </row>
    <row r="544" spans="1:9" x14ac:dyDescent="0.25">
      <c r="A544" s="29">
        <v>46130</v>
      </c>
      <c r="B544" s="47">
        <v>4</v>
      </c>
      <c r="C544" s="47">
        <v>6</v>
      </c>
      <c r="D544" s="47">
        <v>15</v>
      </c>
      <c r="E544" s="37">
        <v>-11.470599999999999</v>
      </c>
      <c r="F54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4"/>
      <c r="H544"/>
      <c r="I544"/>
    </row>
    <row r="545" spans="1:9" x14ac:dyDescent="0.25">
      <c r="A545" s="29">
        <v>46130</v>
      </c>
      <c r="B545" s="47">
        <v>4</v>
      </c>
      <c r="C545" s="47">
        <v>6</v>
      </c>
      <c r="D545" s="47">
        <v>16</v>
      </c>
      <c r="E545" s="37">
        <v>-11.7178</v>
      </c>
      <c r="F54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5"/>
      <c r="H545"/>
      <c r="I545"/>
    </row>
    <row r="546" spans="1:9" x14ac:dyDescent="0.25">
      <c r="A546" s="29">
        <v>46130</v>
      </c>
      <c r="B546" s="47">
        <v>4</v>
      </c>
      <c r="C546" s="47">
        <v>6</v>
      </c>
      <c r="D546" s="47">
        <v>17</v>
      </c>
      <c r="E546" s="37">
        <v>-9.5755999999999997</v>
      </c>
      <c r="F54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6"/>
      <c r="H546"/>
      <c r="I546"/>
    </row>
    <row r="547" spans="1:9" x14ac:dyDescent="0.25">
      <c r="A547" s="29">
        <v>46130</v>
      </c>
      <c r="B547" s="47">
        <v>4</v>
      </c>
      <c r="C547" s="47">
        <v>6</v>
      </c>
      <c r="D547" s="47">
        <v>18</v>
      </c>
      <c r="E547" s="37">
        <v>-0.90529999999999999</v>
      </c>
      <c r="F54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7"/>
      <c r="H547"/>
      <c r="I547"/>
    </row>
    <row r="548" spans="1:9" x14ac:dyDescent="0.25">
      <c r="A548" s="29">
        <v>46130</v>
      </c>
      <c r="B548" s="47">
        <v>4</v>
      </c>
      <c r="C548" s="47">
        <v>6</v>
      </c>
      <c r="D548" s="47">
        <v>19</v>
      </c>
      <c r="E548" s="37">
        <v>18.127600000000001</v>
      </c>
      <c r="F54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8"/>
      <c r="H548"/>
      <c r="I548"/>
    </row>
    <row r="549" spans="1:9" x14ac:dyDescent="0.25">
      <c r="A549" s="29">
        <v>46130</v>
      </c>
      <c r="B549" s="47">
        <v>4</v>
      </c>
      <c r="C549" s="47">
        <v>6</v>
      </c>
      <c r="D549" s="47">
        <v>20</v>
      </c>
      <c r="E549" s="37">
        <v>27.700500000000002</v>
      </c>
      <c r="F54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9"/>
      <c r="H549"/>
      <c r="I549"/>
    </row>
    <row r="550" spans="1:9" x14ac:dyDescent="0.25">
      <c r="A550" s="29">
        <v>46130</v>
      </c>
      <c r="B550" s="47">
        <v>4</v>
      </c>
      <c r="C550" s="47">
        <v>6</v>
      </c>
      <c r="D550" s="47">
        <v>21</v>
      </c>
      <c r="E550" s="37">
        <v>27.765499999999999</v>
      </c>
      <c r="F55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0"/>
      <c r="H550"/>
      <c r="I550"/>
    </row>
    <row r="551" spans="1:9" x14ac:dyDescent="0.25">
      <c r="A551" s="29">
        <v>46130</v>
      </c>
      <c r="B551" s="47">
        <v>4</v>
      </c>
      <c r="C551" s="47">
        <v>6</v>
      </c>
      <c r="D551" s="47">
        <v>22</v>
      </c>
      <c r="E551" s="37">
        <v>25.103300000000001</v>
      </c>
      <c r="F55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1"/>
      <c r="H551"/>
      <c r="I551"/>
    </row>
    <row r="552" spans="1:9" x14ac:dyDescent="0.25">
      <c r="A552" s="29">
        <v>46130</v>
      </c>
      <c r="B552" s="47">
        <v>4</v>
      </c>
      <c r="C552" s="47">
        <v>6</v>
      </c>
      <c r="D552" s="47">
        <v>23</v>
      </c>
      <c r="E552" s="37">
        <v>26.226600000000001</v>
      </c>
      <c r="F55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2"/>
      <c r="H552"/>
      <c r="I552"/>
    </row>
    <row r="553" spans="1:9" x14ac:dyDescent="0.25">
      <c r="A553" s="29">
        <v>46130</v>
      </c>
      <c r="B553" s="47">
        <v>4</v>
      </c>
      <c r="C553" s="47">
        <v>6</v>
      </c>
      <c r="D553" s="47">
        <v>24</v>
      </c>
      <c r="E553" s="37">
        <v>27.5473</v>
      </c>
      <c r="F55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3"/>
      <c r="H553"/>
      <c r="I553"/>
    </row>
    <row r="554" spans="1:9" x14ac:dyDescent="0.25">
      <c r="A554" s="29">
        <v>46131</v>
      </c>
      <c r="B554" s="47">
        <v>4</v>
      </c>
      <c r="C554" s="47">
        <v>7</v>
      </c>
      <c r="D554" s="47">
        <v>1</v>
      </c>
      <c r="E554" s="37">
        <v>28.7364</v>
      </c>
      <c r="F55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4"/>
      <c r="H554"/>
      <c r="I554"/>
    </row>
    <row r="555" spans="1:9" x14ac:dyDescent="0.25">
      <c r="A555" s="29">
        <v>46131</v>
      </c>
      <c r="B555" s="47">
        <v>4</v>
      </c>
      <c r="C555" s="47">
        <v>7</v>
      </c>
      <c r="D555" s="47">
        <v>2</v>
      </c>
      <c r="E555" s="37">
        <v>28.627500000000001</v>
      </c>
      <c r="F55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5"/>
      <c r="H555"/>
      <c r="I555"/>
    </row>
    <row r="556" spans="1:9" x14ac:dyDescent="0.25">
      <c r="A556" s="29">
        <v>46131</v>
      </c>
      <c r="B556" s="47">
        <v>4</v>
      </c>
      <c r="C556" s="47">
        <v>7</v>
      </c>
      <c r="D556" s="47">
        <v>3</v>
      </c>
      <c r="E556" s="37">
        <v>34.727699999999999</v>
      </c>
      <c r="F55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6"/>
      <c r="H556"/>
      <c r="I556"/>
    </row>
    <row r="557" spans="1:9" x14ac:dyDescent="0.25">
      <c r="A557" s="29">
        <v>46131</v>
      </c>
      <c r="B557" s="47">
        <v>4</v>
      </c>
      <c r="C557" s="47">
        <v>7</v>
      </c>
      <c r="D557" s="47">
        <v>4</v>
      </c>
      <c r="E557" s="37">
        <v>44.357700000000001</v>
      </c>
      <c r="F55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7"/>
      <c r="H557"/>
      <c r="I557"/>
    </row>
    <row r="558" spans="1:9" x14ac:dyDescent="0.25">
      <c r="A558" s="29">
        <v>46131</v>
      </c>
      <c r="B558" s="47">
        <v>4</v>
      </c>
      <c r="C558" s="47">
        <v>7</v>
      </c>
      <c r="D558" s="47">
        <v>5</v>
      </c>
      <c r="E558" s="37">
        <v>44.2121</v>
      </c>
      <c r="F55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8"/>
      <c r="H558"/>
      <c r="I558"/>
    </row>
    <row r="559" spans="1:9" x14ac:dyDescent="0.25">
      <c r="A559" s="29">
        <v>46131</v>
      </c>
      <c r="B559" s="47">
        <v>4</v>
      </c>
      <c r="C559" s="47">
        <v>7</v>
      </c>
      <c r="D559" s="47">
        <v>6</v>
      </c>
      <c r="E559" s="37">
        <v>47.339599999999997</v>
      </c>
      <c r="F55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9"/>
      <c r="H559"/>
      <c r="I559"/>
    </row>
    <row r="560" spans="1:9" x14ac:dyDescent="0.25">
      <c r="A560" s="29">
        <v>46131</v>
      </c>
      <c r="B560" s="47">
        <v>4</v>
      </c>
      <c r="C560" s="47">
        <v>7</v>
      </c>
      <c r="D560" s="47">
        <v>7</v>
      </c>
      <c r="E560" s="37">
        <v>26.152799999999999</v>
      </c>
      <c r="F56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0"/>
      <c r="H560"/>
      <c r="I560"/>
    </row>
    <row r="561" spans="1:9" x14ac:dyDescent="0.25">
      <c r="A561" s="29">
        <v>46131</v>
      </c>
      <c r="B561" s="47">
        <v>4</v>
      </c>
      <c r="C561" s="47">
        <v>7</v>
      </c>
      <c r="D561" s="47">
        <v>8</v>
      </c>
      <c r="E561" s="37">
        <v>8.3056999999999999</v>
      </c>
      <c r="F56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1"/>
      <c r="H561"/>
      <c r="I561"/>
    </row>
    <row r="562" spans="1:9" x14ac:dyDescent="0.25">
      <c r="A562" s="29">
        <v>46131</v>
      </c>
      <c r="B562" s="47">
        <v>4</v>
      </c>
      <c r="C562" s="47">
        <v>7</v>
      </c>
      <c r="D562" s="47">
        <v>9</v>
      </c>
      <c r="E562" s="37">
        <v>-6.6277999999999997</v>
      </c>
      <c r="F56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2"/>
      <c r="H562"/>
      <c r="I562"/>
    </row>
    <row r="563" spans="1:9" x14ac:dyDescent="0.25">
      <c r="A563" s="29">
        <v>46131</v>
      </c>
      <c r="B563" s="47">
        <v>4</v>
      </c>
      <c r="C563" s="47">
        <v>7</v>
      </c>
      <c r="D563" s="47">
        <v>10</v>
      </c>
      <c r="E563" s="37">
        <v>-5.9076000000000004</v>
      </c>
      <c r="F56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3"/>
      <c r="H563"/>
      <c r="I563"/>
    </row>
    <row r="564" spans="1:9" x14ac:dyDescent="0.25">
      <c r="A564" s="29">
        <v>46131</v>
      </c>
      <c r="B564" s="47">
        <v>4</v>
      </c>
      <c r="C564" s="47">
        <v>7</v>
      </c>
      <c r="D564" s="47">
        <v>11</v>
      </c>
      <c r="E564" s="37">
        <v>-8.6522000000000006</v>
      </c>
      <c r="F56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4"/>
      <c r="H564"/>
      <c r="I564"/>
    </row>
    <row r="565" spans="1:9" x14ac:dyDescent="0.25">
      <c r="A565" s="29">
        <v>46131</v>
      </c>
      <c r="B565" s="47">
        <v>4</v>
      </c>
      <c r="C565" s="47">
        <v>7</v>
      </c>
      <c r="D565" s="47">
        <v>12</v>
      </c>
      <c r="E565" s="37">
        <v>-9.2926000000000002</v>
      </c>
      <c r="F56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5"/>
      <c r="H565"/>
      <c r="I565"/>
    </row>
    <row r="566" spans="1:9" x14ac:dyDescent="0.25">
      <c r="A566" s="29">
        <v>46131</v>
      </c>
      <c r="B566" s="47">
        <v>4</v>
      </c>
      <c r="C566" s="47">
        <v>7</v>
      </c>
      <c r="D566" s="47">
        <v>13</v>
      </c>
      <c r="E566" s="37">
        <v>-3.0948000000000002</v>
      </c>
      <c r="F56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6"/>
      <c r="H566"/>
      <c r="I566"/>
    </row>
    <row r="567" spans="1:9" x14ac:dyDescent="0.25">
      <c r="A567" s="29">
        <v>46131</v>
      </c>
      <c r="B567" s="47">
        <v>4</v>
      </c>
      <c r="C567" s="47">
        <v>7</v>
      </c>
      <c r="D567" s="47">
        <v>14</v>
      </c>
      <c r="E567" s="37">
        <v>-4.6811999999999996</v>
      </c>
      <c r="F56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7"/>
      <c r="H567"/>
      <c r="I567"/>
    </row>
    <row r="568" spans="1:9" x14ac:dyDescent="0.25">
      <c r="A568" s="29">
        <v>46131</v>
      </c>
      <c r="B568" s="47">
        <v>4</v>
      </c>
      <c r="C568" s="47">
        <v>7</v>
      </c>
      <c r="D568" s="47">
        <v>15</v>
      </c>
      <c r="E568" s="37">
        <v>-3.1825999999999999</v>
      </c>
      <c r="F56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8"/>
      <c r="H568"/>
      <c r="I568"/>
    </row>
    <row r="569" spans="1:9" x14ac:dyDescent="0.25">
      <c r="A569" s="29">
        <v>46131</v>
      </c>
      <c r="B569" s="47">
        <v>4</v>
      </c>
      <c r="C569" s="47">
        <v>7</v>
      </c>
      <c r="D569" s="47">
        <v>16</v>
      </c>
      <c r="E569" s="37">
        <v>-1.9827999999999999</v>
      </c>
      <c r="F56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9"/>
      <c r="H569"/>
      <c r="I569"/>
    </row>
    <row r="570" spans="1:9" x14ac:dyDescent="0.25">
      <c r="A570" s="29">
        <v>46131</v>
      </c>
      <c r="B570" s="47">
        <v>4</v>
      </c>
      <c r="C570" s="47">
        <v>7</v>
      </c>
      <c r="D570" s="47">
        <v>17</v>
      </c>
      <c r="E570" s="37">
        <v>-1.3385</v>
      </c>
      <c r="F57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0"/>
      <c r="H570"/>
      <c r="I570"/>
    </row>
    <row r="571" spans="1:9" x14ac:dyDescent="0.25">
      <c r="A571" s="29">
        <v>46131</v>
      </c>
      <c r="B571" s="47">
        <v>4</v>
      </c>
      <c r="C571" s="47">
        <v>7</v>
      </c>
      <c r="D571" s="47">
        <v>18</v>
      </c>
      <c r="E571" s="37">
        <v>7.5890000000000004</v>
      </c>
      <c r="F57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1"/>
      <c r="H571"/>
      <c r="I571"/>
    </row>
    <row r="572" spans="1:9" x14ac:dyDescent="0.25">
      <c r="A572" s="29">
        <v>46131</v>
      </c>
      <c r="B572" s="47">
        <v>4</v>
      </c>
      <c r="C572" s="47">
        <v>7</v>
      </c>
      <c r="D572" s="47">
        <v>19</v>
      </c>
      <c r="E572" s="37">
        <v>19.597300000000001</v>
      </c>
      <c r="F57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2"/>
      <c r="H572"/>
      <c r="I572"/>
    </row>
    <row r="573" spans="1:9" x14ac:dyDescent="0.25">
      <c r="A573" s="29">
        <v>46131</v>
      </c>
      <c r="B573" s="47">
        <v>4</v>
      </c>
      <c r="C573" s="47">
        <v>7</v>
      </c>
      <c r="D573" s="47">
        <v>20</v>
      </c>
      <c r="E573" s="37">
        <v>21.9924</v>
      </c>
      <c r="F57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3"/>
      <c r="H573"/>
      <c r="I573"/>
    </row>
    <row r="574" spans="1:9" x14ac:dyDescent="0.25">
      <c r="A574" s="29">
        <v>46131</v>
      </c>
      <c r="B574" s="47">
        <v>4</v>
      </c>
      <c r="C574" s="47">
        <v>7</v>
      </c>
      <c r="D574" s="47">
        <v>21</v>
      </c>
      <c r="E574" s="37">
        <v>24.208600000000001</v>
      </c>
      <c r="F57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4"/>
      <c r="H574"/>
      <c r="I574"/>
    </row>
    <row r="575" spans="1:9" x14ac:dyDescent="0.25">
      <c r="A575" s="29">
        <v>46131</v>
      </c>
      <c r="B575" s="47">
        <v>4</v>
      </c>
      <c r="C575" s="47">
        <v>7</v>
      </c>
      <c r="D575" s="47">
        <v>22</v>
      </c>
      <c r="E575" s="37">
        <v>26.415500000000002</v>
      </c>
      <c r="F57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5"/>
      <c r="H575"/>
      <c r="I575"/>
    </row>
    <row r="576" spans="1:9" x14ac:dyDescent="0.25">
      <c r="A576" s="29">
        <v>46131</v>
      </c>
      <c r="B576" s="47">
        <v>4</v>
      </c>
      <c r="C576" s="47">
        <v>7</v>
      </c>
      <c r="D576" s="47">
        <v>23</v>
      </c>
      <c r="E576" s="37">
        <v>23.615500000000001</v>
      </c>
      <c r="F57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6"/>
      <c r="H576"/>
      <c r="I576"/>
    </row>
    <row r="577" spans="1:9" x14ac:dyDescent="0.25">
      <c r="A577" s="29">
        <v>46131</v>
      </c>
      <c r="B577" s="47">
        <v>4</v>
      </c>
      <c r="C577" s="47">
        <v>7</v>
      </c>
      <c r="D577" s="47">
        <v>24</v>
      </c>
      <c r="E577" s="37">
        <v>20.123799999999999</v>
      </c>
      <c r="F57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7"/>
      <c r="H577"/>
      <c r="I577"/>
    </row>
    <row r="578" spans="1:9" x14ac:dyDescent="0.25">
      <c r="A578" s="29">
        <v>46132</v>
      </c>
      <c r="B578" s="47">
        <v>4</v>
      </c>
      <c r="C578" s="47">
        <v>1</v>
      </c>
      <c r="D578" s="47">
        <v>1</v>
      </c>
      <c r="E578" s="37">
        <v>15.1305</v>
      </c>
      <c r="F57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8"/>
      <c r="H578"/>
      <c r="I578"/>
    </row>
    <row r="579" spans="1:9" x14ac:dyDescent="0.25">
      <c r="A579" s="29">
        <v>46132</v>
      </c>
      <c r="B579" s="47">
        <v>4</v>
      </c>
      <c r="C579" s="47">
        <v>1</v>
      </c>
      <c r="D579" s="47">
        <v>2</v>
      </c>
      <c r="E579" s="37">
        <v>12.9026</v>
      </c>
      <c r="F57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9"/>
      <c r="H579"/>
      <c r="I579"/>
    </row>
    <row r="580" spans="1:9" x14ac:dyDescent="0.25">
      <c r="A580" s="29">
        <v>46132</v>
      </c>
      <c r="B580" s="47">
        <v>4</v>
      </c>
      <c r="C580" s="47">
        <v>1</v>
      </c>
      <c r="D580" s="47">
        <v>3</v>
      </c>
      <c r="E580" s="37">
        <v>11.8903</v>
      </c>
      <c r="F58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0"/>
      <c r="H580"/>
      <c r="I580"/>
    </row>
    <row r="581" spans="1:9" x14ac:dyDescent="0.25">
      <c r="A581" s="29">
        <v>46132</v>
      </c>
      <c r="B581" s="47">
        <v>4</v>
      </c>
      <c r="C581" s="47">
        <v>1</v>
      </c>
      <c r="D581" s="47">
        <v>4</v>
      </c>
      <c r="E581" s="37">
        <v>12.6127</v>
      </c>
      <c r="F58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1"/>
      <c r="H581"/>
      <c r="I581"/>
    </row>
    <row r="582" spans="1:9" x14ac:dyDescent="0.25">
      <c r="A582" s="29">
        <v>46132</v>
      </c>
      <c r="B582" s="47">
        <v>4</v>
      </c>
      <c r="C582" s="47">
        <v>1</v>
      </c>
      <c r="D582" s="47">
        <v>5</v>
      </c>
      <c r="E582" s="37">
        <v>11.9282</v>
      </c>
      <c r="F58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2"/>
      <c r="H582"/>
      <c r="I582"/>
    </row>
    <row r="583" spans="1:9" x14ac:dyDescent="0.25">
      <c r="A583" s="29">
        <v>46132</v>
      </c>
      <c r="B583" s="47">
        <v>4</v>
      </c>
      <c r="C583" s="47">
        <v>1</v>
      </c>
      <c r="D583" s="47">
        <v>6</v>
      </c>
      <c r="E583" s="37">
        <v>14.214600000000001</v>
      </c>
      <c r="F58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3"/>
      <c r="H583"/>
      <c r="I583"/>
    </row>
    <row r="584" spans="1:9" x14ac:dyDescent="0.25">
      <c r="A584" s="29">
        <v>46132</v>
      </c>
      <c r="B584" s="47">
        <v>4</v>
      </c>
      <c r="C584" s="47">
        <v>1</v>
      </c>
      <c r="D584" s="47">
        <v>7</v>
      </c>
      <c r="E584" s="37">
        <v>13.1363</v>
      </c>
      <c r="F58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4"/>
      <c r="H584"/>
      <c r="I584"/>
    </row>
    <row r="585" spans="1:9" x14ac:dyDescent="0.25">
      <c r="A585" s="29">
        <v>46132</v>
      </c>
      <c r="B585" s="47">
        <v>4</v>
      </c>
      <c r="C585" s="47">
        <v>1</v>
      </c>
      <c r="D585" s="47">
        <v>8</v>
      </c>
      <c r="E585" s="37">
        <v>-0.8216</v>
      </c>
      <c r="F58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5"/>
      <c r="H585"/>
      <c r="I585"/>
    </row>
    <row r="586" spans="1:9" x14ac:dyDescent="0.25">
      <c r="A586" s="29">
        <v>46132</v>
      </c>
      <c r="B586" s="47">
        <v>4</v>
      </c>
      <c r="C586" s="47">
        <v>1</v>
      </c>
      <c r="D586" s="47">
        <v>9</v>
      </c>
      <c r="E586" s="37">
        <v>-8.6765000000000008</v>
      </c>
      <c r="F58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6"/>
      <c r="H586"/>
      <c r="I586"/>
    </row>
    <row r="587" spans="1:9" x14ac:dyDescent="0.25">
      <c r="A587" s="29">
        <v>46132</v>
      </c>
      <c r="B587" s="47">
        <v>4</v>
      </c>
      <c r="C587" s="47">
        <v>1</v>
      </c>
      <c r="D587" s="47">
        <v>10</v>
      </c>
      <c r="E587" s="37">
        <v>-5.5305</v>
      </c>
      <c r="F58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7"/>
      <c r="H587"/>
      <c r="I587"/>
    </row>
    <row r="588" spans="1:9" x14ac:dyDescent="0.25">
      <c r="A588" s="29">
        <v>46132</v>
      </c>
      <c r="B588" s="47">
        <v>4</v>
      </c>
      <c r="C588" s="47">
        <v>1</v>
      </c>
      <c r="D588" s="47">
        <v>11</v>
      </c>
      <c r="E588" s="37">
        <v>-5.9306000000000001</v>
      </c>
      <c r="F58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8"/>
      <c r="H588"/>
      <c r="I588"/>
    </row>
    <row r="589" spans="1:9" x14ac:dyDescent="0.25">
      <c r="A589" s="29">
        <v>46132</v>
      </c>
      <c r="B589" s="47">
        <v>4</v>
      </c>
      <c r="C589" s="47">
        <v>1</v>
      </c>
      <c r="D589" s="47">
        <v>12</v>
      </c>
      <c r="E589" s="37">
        <v>-3.7381000000000002</v>
      </c>
      <c r="F58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9"/>
      <c r="H589"/>
      <c r="I589"/>
    </row>
    <row r="590" spans="1:9" x14ac:dyDescent="0.25">
      <c r="A590" s="29">
        <v>46132</v>
      </c>
      <c r="B590" s="47">
        <v>4</v>
      </c>
      <c r="C590" s="47">
        <v>1</v>
      </c>
      <c r="D590" s="47">
        <v>13</v>
      </c>
      <c r="E590" s="37">
        <v>-7.9241999999999999</v>
      </c>
      <c r="F59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0"/>
      <c r="H590"/>
      <c r="I590"/>
    </row>
    <row r="591" spans="1:9" x14ac:dyDescent="0.25">
      <c r="A591" s="29">
        <v>46132</v>
      </c>
      <c r="B591" s="47">
        <v>4</v>
      </c>
      <c r="C591" s="47">
        <v>1</v>
      </c>
      <c r="D591" s="47">
        <v>14</v>
      </c>
      <c r="E591" s="37">
        <v>-10.865</v>
      </c>
      <c r="F59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1"/>
      <c r="H591"/>
      <c r="I591"/>
    </row>
    <row r="592" spans="1:9" x14ac:dyDescent="0.25">
      <c r="A592" s="29">
        <v>46132</v>
      </c>
      <c r="B592" s="47">
        <v>4</v>
      </c>
      <c r="C592" s="47">
        <v>1</v>
      </c>
      <c r="D592" s="47">
        <v>15</v>
      </c>
      <c r="E592" s="37">
        <v>-14.8178</v>
      </c>
      <c r="F59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2"/>
      <c r="H592"/>
      <c r="I592"/>
    </row>
    <row r="593" spans="1:9" x14ac:dyDescent="0.25">
      <c r="A593" s="29">
        <v>46132</v>
      </c>
      <c r="B593" s="47">
        <v>4</v>
      </c>
      <c r="C593" s="47">
        <v>1</v>
      </c>
      <c r="D593" s="47">
        <v>16</v>
      </c>
      <c r="E593" s="37">
        <v>-8.2611000000000008</v>
      </c>
      <c r="F59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3"/>
      <c r="H593"/>
      <c r="I593"/>
    </row>
    <row r="594" spans="1:9" x14ac:dyDescent="0.25">
      <c r="A594" s="29">
        <v>46132</v>
      </c>
      <c r="B594" s="47">
        <v>4</v>
      </c>
      <c r="C594" s="47">
        <v>1</v>
      </c>
      <c r="D594" s="47">
        <v>17</v>
      </c>
      <c r="E594" s="37">
        <v>-13.5349</v>
      </c>
      <c r="F59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4"/>
      <c r="H594"/>
      <c r="I594"/>
    </row>
    <row r="595" spans="1:9" x14ac:dyDescent="0.25">
      <c r="A595" s="29">
        <v>46132</v>
      </c>
      <c r="B595" s="47">
        <v>4</v>
      </c>
      <c r="C595" s="47">
        <v>1</v>
      </c>
      <c r="D595" s="47">
        <v>18</v>
      </c>
      <c r="E595" s="37">
        <v>5.3094000000000001</v>
      </c>
      <c r="F59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5"/>
      <c r="H595"/>
      <c r="I595"/>
    </row>
    <row r="596" spans="1:9" x14ac:dyDescent="0.25">
      <c r="A596" s="29">
        <v>46132</v>
      </c>
      <c r="B596" s="47">
        <v>4</v>
      </c>
      <c r="C596" s="47">
        <v>1</v>
      </c>
      <c r="D596" s="47">
        <v>19</v>
      </c>
      <c r="E596" s="37">
        <v>26.357399999999998</v>
      </c>
      <c r="F59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6"/>
      <c r="H596"/>
      <c r="I596"/>
    </row>
    <row r="597" spans="1:9" x14ac:dyDescent="0.25">
      <c r="A597" s="29">
        <v>46132</v>
      </c>
      <c r="B597" s="47">
        <v>4</v>
      </c>
      <c r="C597" s="47">
        <v>1</v>
      </c>
      <c r="D597" s="47">
        <v>20</v>
      </c>
      <c r="E597" s="37">
        <v>19.596599999999999</v>
      </c>
      <c r="F59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7"/>
      <c r="H597"/>
      <c r="I597"/>
    </row>
    <row r="598" spans="1:9" x14ac:dyDescent="0.25">
      <c r="A598" s="29">
        <v>46132</v>
      </c>
      <c r="B598" s="47">
        <v>4</v>
      </c>
      <c r="C598" s="47">
        <v>1</v>
      </c>
      <c r="D598" s="47">
        <v>21</v>
      </c>
      <c r="E598" s="37">
        <v>15.1416</v>
      </c>
      <c r="F59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8"/>
      <c r="H598"/>
      <c r="I598"/>
    </row>
    <row r="599" spans="1:9" x14ac:dyDescent="0.25">
      <c r="A599" s="29">
        <v>46132</v>
      </c>
      <c r="B599" s="47">
        <v>4</v>
      </c>
      <c r="C599" s="47">
        <v>1</v>
      </c>
      <c r="D599" s="47">
        <v>22</v>
      </c>
      <c r="E599" s="37">
        <v>12.9003</v>
      </c>
      <c r="F59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9"/>
      <c r="H599"/>
      <c r="I599"/>
    </row>
    <row r="600" spans="1:9" x14ac:dyDescent="0.25">
      <c r="A600" s="29">
        <v>46132</v>
      </c>
      <c r="B600" s="47">
        <v>4</v>
      </c>
      <c r="C600" s="47">
        <v>1</v>
      </c>
      <c r="D600" s="47">
        <v>23</v>
      </c>
      <c r="E600" s="37">
        <v>15.014799999999999</v>
      </c>
      <c r="F60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0"/>
      <c r="H600"/>
      <c r="I600"/>
    </row>
    <row r="601" spans="1:9" x14ac:dyDescent="0.25">
      <c r="A601" s="29">
        <v>46132</v>
      </c>
      <c r="B601" s="47">
        <v>4</v>
      </c>
      <c r="C601" s="47">
        <v>1</v>
      </c>
      <c r="D601" s="47">
        <v>24</v>
      </c>
      <c r="E601" s="37">
        <v>14.3352</v>
      </c>
      <c r="F60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1"/>
      <c r="H601"/>
      <c r="I601"/>
    </row>
    <row r="602" spans="1:9" x14ac:dyDescent="0.25">
      <c r="A602" s="29">
        <v>46133</v>
      </c>
      <c r="B602" s="47">
        <v>4</v>
      </c>
      <c r="C602" s="47">
        <v>2</v>
      </c>
      <c r="D602" s="47">
        <v>1</v>
      </c>
      <c r="E602" s="37">
        <v>9.1963000000000008</v>
      </c>
      <c r="F60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2"/>
      <c r="H602"/>
      <c r="I602"/>
    </row>
    <row r="603" spans="1:9" x14ac:dyDescent="0.25">
      <c r="A603" s="29">
        <v>46133</v>
      </c>
      <c r="B603" s="47">
        <v>4</v>
      </c>
      <c r="C603" s="47">
        <v>2</v>
      </c>
      <c r="D603" s="47">
        <v>2</v>
      </c>
      <c r="E603" s="37">
        <v>11.768599999999999</v>
      </c>
      <c r="F60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3"/>
      <c r="H603"/>
      <c r="I603"/>
    </row>
    <row r="604" spans="1:9" x14ac:dyDescent="0.25">
      <c r="A604" s="29">
        <v>46133</v>
      </c>
      <c r="B604" s="47">
        <v>4</v>
      </c>
      <c r="C604" s="47">
        <v>2</v>
      </c>
      <c r="D604" s="47">
        <v>3</v>
      </c>
      <c r="E604" s="37">
        <v>9.6431000000000004</v>
      </c>
      <c r="F60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4"/>
      <c r="H604"/>
      <c r="I604"/>
    </row>
    <row r="605" spans="1:9" x14ac:dyDescent="0.25">
      <c r="A605" s="29">
        <v>46133</v>
      </c>
      <c r="B605" s="47">
        <v>4</v>
      </c>
      <c r="C605" s="47">
        <v>2</v>
      </c>
      <c r="D605" s="47">
        <v>4</v>
      </c>
      <c r="E605" s="37">
        <v>8.6334999999999997</v>
      </c>
      <c r="F60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5"/>
      <c r="H605"/>
      <c r="I605"/>
    </row>
    <row r="606" spans="1:9" x14ac:dyDescent="0.25">
      <c r="A606" s="29">
        <v>46133</v>
      </c>
      <c r="B606" s="47">
        <v>4</v>
      </c>
      <c r="C606" s="47">
        <v>2</v>
      </c>
      <c r="D606" s="47">
        <v>5</v>
      </c>
      <c r="E606" s="37">
        <v>9.7616999999999994</v>
      </c>
      <c r="F60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6"/>
      <c r="H606"/>
      <c r="I606"/>
    </row>
    <row r="607" spans="1:9" x14ac:dyDescent="0.25">
      <c r="A607" s="29">
        <v>46133</v>
      </c>
      <c r="B607" s="47">
        <v>4</v>
      </c>
      <c r="C607" s="47">
        <v>2</v>
      </c>
      <c r="D607" s="47">
        <v>6</v>
      </c>
      <c r="E607" s="37">
        <v>7.3132999999999999</v>
      </c>
      <c r="F60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7"/>
      <c r="H607"/>
      <c r="I607"/>
    </row>
    <row r="608" spans="1:9" x14ac:dyDescent="0.25">
      <c r="A608" s="29">
        <v>46133</v>
      </c>
      <c r="B608" s="47">
        <v>4</v>
      </c>
      <c r="C608" s="47">
        <v>2</v>
      </c>
      <c r="D608" s="47">
        <v>7</v>
      </c>
      <c r="E608" s="37">
        <v>7.8414000000000001</v>
      </c>
      <c r="F60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8"/>
      <c r="H608"/>
      <c r="I608"/>
    </row>
    <row r="609" spans="1:9" x14ac:dyDescent="0.25">
      <c r="A609" s="29">
        <v>46133</v>
      </c>
      <c r="B609" s="47">
        <v>4</v>
      </c>
      <c r="C609" s="47">
        <v>2</v>
      </c>
      <c r="D609" s="47">
        <v>8</v>
      </c>
      <c r="E609" s="37">
        <v>2.5194999999999999</v>
      </c>
      <c r="F60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9"/>
      <c r="H609"/>
      <c r="I609"/>
    </row>
    <row r="610" spans="1:9" x14ac:dyDescent="0.25">
      <c r="A610" s="29">
        <v>46133</v>
      </c>
      <c r="B610" s="47">
        <v>4</v>
      </c>
      <c r="C610" s="47">
        <v>2</v>
      </c>
      <c r="D610" s="47">
        <v>9</v>
      </c>
      <c r="E610" s="37">
        <v>-4.1935000000000002</v>
      </c>
      <c r="F6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0"/>
      <c r="H610"/>
      <c r="I610"/>
    </row>
    <row r="611" spans="1:9" x14ac:dyDescent="0.25">
      <c r="A611" s="29">
        <v>46133</v>
      </c>
      <c r="B611" s="47">
        <v>4</v>
      </c>
      <c r="C611" s="47">
        <v>2</v>
      </c>
      <c r="D611" s="47">
        <v>10</v>
      </c>
      <c r="E611" s="37">
        <v>-21.738399999999999</v>
      </c>
      <c r="F6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1"/>
      <c r="H611"/>
      <c r="I611"/>
    </row>
    <row r="612" spans="1:9" x14ac:dyDescent="0.25">
      <c r="A612" s="29">
        <v>46133</v>
      </c>
      <c r="B612" s="47">
        <v>4</v>
      </c>
      <c r="C612" s="47">
        <v>2</v>
      </c>
      <c r="D612" s="47">
        <v>11</v>
      </c>
      <c r="E612" s="37">
        <v>-21.2852</v>
      </c>
      <c r="F6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2"/>
      <c r="H612"/>
      <c r="I612"/>
    </row>
    <row r="613" spans="1:9" x14ac:dyDescent="0.25">
      <c r="A613" s="29">
        <v>46133</v>
      </c>
      <c r="B613" s="47">
        <v>4</v>
      </c>
      <c r="C613" s="47">
        <v>2</v>
      </c>
      <c r="D613" s="47">
        <v>12</v>
      </c>
      <c r="E613" s="37">
        <v>-17.168700000000001</v>
      </c>
      <c r="F6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3"/>
      <c r="H613"/>
      <c r="I613"/>
    </row>
    <row r="614" spans="1:9" x14ac:dyDescent="0.25">
      <c r="A614" s="29">
        <v>46133</v>
      </c>
      <c r="B614" s="47">
        <v>4</v>
      </c>
      <c r="C614" s="47">
        <v>2</v>
      </c>
      <c r="D614" s="47">
        <v>13</v>
      </c>
      <c r="E614" s="37">
        <v>-7.1718999999999999</v>
      </c>
      <c r="F6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4"/>
      <c r="H614"/>
      <c r="I614"/>
    </row>
    <row r="615" spans="1:9" x14ac:dyDescent="0.25">
      <c r="A615" s="29">
        <v>46133</v>
      </c>
      <c r="B615" s="47">
        <v>4</v>
      </c>
      <c r="C615" s="47">
        <v>2</v>
      </c>
      <c r="D615" s="47">
        <v>14</v>
      </c>
      <c r="E615" s="37">
        <v>-7.1936</v>
      </c>
      <c r="F6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5"/>
      <c r="H615"/>
      <c r="I615"/>
    </row>
    <row r="616" spans="1:9" x14ac:dyDescent="0.25">
      <c r="A616" s="29">
        <v>46133</v>
      </c>
      <c r="B616" s="47">
        <v>4</v>
      </c>
      <c r="C616" s="47">
        <v>2</v>
      </c>
      <c r="D616" s="47">
        <v>15</v>
      </c>
      <c r="E616" s="37">
        <v>-3.8784999999999998</v>
      </c>
      <c r="F6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6"/>
      <c r="H616"/>
      <c r="I616"/>
    </row>
    <row r="617" spans="1:9" x14ac:dyDescent="0.25">
      <c r="A617" s="29">
        <v>46133</v>
      </c>
      <c r="B617" s="47">
        <v>4</v>
      </c>
      <c r="C617" s="47">
        <v>2</v>
      </c>
      <c r="D617" s="47">
        <v>16</v>
      </c>
      <c r="E617" s="37">
        <v>-9.7162000000000006</v>
      </c>
      <c r="F6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7"/>
      <c r="H617"/>
      <c r="I617"/>
    </row>
    <row r="618" spans="1:9" x14ac:dyDescent="0.25">
      <c r="A618" s="29">
        <v>46133</v>
      </c>
      <c r="B618" s="47">
        <v>4</v>
      </c>
      <c r="C618" s="47">
        <v>2</v>
      </c>
      <c r="D618" s="47">
        <v>17</v>
      </c>
      <c r="E618" s="37">
        <v>-12.3363</v>
      </c>
      <c r="F6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8"/>
      <c r="H618"/>
      <c r="I618"/>
    </row>
    <row r="619" spans="1:9" x14ac:dyDescent="0.25">
      <c r="A619" s="29">
        <v>46133</v>
      </c>
      <c r="B619" s="47">
        <v>4</v>
      </c>
      <c r="C619" s="47">
        <v>2</v>
      </c>
      <c r="D619" s="47">
        <v>18</v>
      </c>
      <c r="E619" s="37">
        <v>4.8331999999999997</v>
      </c>
      <c r="F6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9"/>
      <c r="H619"/>
      <c r="I619"/>
    </row>
    <row r="620" spans="1:9" x14ac:dyDescent="0.25">
      <c r="A620" s="29">
        <v>46133</v>
      </c>
      <c r="B620" s="47">
        <v>4</v>
      </c>
      <c r="C620" s="47">
        <v>2</v>
      </c>
      <c r="D620" s="47">
        <v>19</v>
      </c>
      <c r="E620" s="37">
        <v>14.0662</v>
      </c>
      <c r="F6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0"/>
      <c r="H620"/>
      <c r="I620"/>
    </row>
    <row r="621" spans="1:9" x14ac:dyDescent="0.25">
      <c r="A621" s="29">
        <v>46133</v>
      </c>
      <c r="B621" s="47">
        <v>4</v>
      </c>
      <c r="C621" s="47">
        <v>2</v>
      </c>
      <c r="D621" s="47">
        <v>20</v>
      </c>
      <c r="E621" s="37">
        <v>7.3189000000000002</v>
      </c>
      <c r="F6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1"/>
      <c r="H621"/>
      <c r="I621"/>
    </row>
    <row r="622" spans="1:9" x14ac:dyDescent="0.25">
      <c r="A622" s="29">
        <v>46133</v>
      </c>
      <c r="B622" s="47">
        <v>4</v>
      </c>
      <c r="C622" s="47">
        <v>2</v>
      </c>
      <c r="D622" s="47">
        <v>21</v>
      </c>
      <c r="E622" s="37">
        <v>2.1320999999999999</v>
      </c>
      <c r="F62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2"/>
      <c r="H622"/>
      <c r="I622"/>
    </row>
    <row r="623" spans="1:9" x14ac:dyDescent="0.25">
      <c r="A623" s="29">
        <v>46133</v>
      </c>
      <c r="B623" s="47">
        <v>4</v>
      </c>
      <c r="C623" s="47">
        <v>2</v>
      </c>
      <c r="D623" s="47">
        <v>22</v>
      </c>
      <c r="E623" s="37">
        <v>1.0658000000000001</v>
      </c>
      <c r="F62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3"/>
      <c r="H623"/>
      <c r="I623"/>
    </row>
    <row r="624" spans="1:9" x14ac:dyDescent="0.25">
      <c r="A624" s="29">
        <v>46133</v>
      </c>
      <c r="B624" s="47">
        <v>4</v>
      </c>
      <c r="C624" s="47">
        <v>2</v>
      </c>
      <c r="D624" s="47">
        <v>23</v>
      </c>
      <c r="E624" s="37">
        <v>7.0968999999999998</v>
      </c>
      <c r="F62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4"/>
      <c r="H624"/>
      <c r="I624"/>
    </row>
    <row r="625" spans="1:9" x14ac:dyDescent="0.25">
      <c r="A625" s="29">
        <v>46133</v>
      </c>
      <c r="B625" s="47">
        <v>4</v>
      </c>
      <c r="C625" s="47">
        <v>2</v>
      </c>
      <c r="D625" s="47">
        <v>24</v>
      </c>
      <c r="E625" s="37">
        <v>-0.67059999999999997</v>
      </c>
      <c r="F62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5"/>
      <c r="H625"/>
      <c r="I625"/>
    </row>
    <row r="626" spans="1:9" x14ac:dyDescent="0.25">
      <c r="A626" s="29">
        <v>46134</v>
      </c>
      <c r="B626" s="47">
        <v>4</v>
      </c>
      <c r="C626" s="47">
        <v>3</v>
      </c>
      <c r="D626" s="47">
        <v>1</v>
      </c>
      <c r="E626" s="37">
        <v>-28.125900000000001</v>
      </c>
      <c r="F62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6"/>
      <c r="H626"/>
      <c r="I626"/>
    </row>
    <row r="627" spans="1:9" x14ac:dyDescent="0.25">
      <c r="A627" s="29">
        <v>46134</v>
      </c>
      <c r="B627" s="47">
        <v>4</v>
      </c>
      <c r="C627" s="47">
        <v>3</v>
      </c>
      <c r="D627" s="47">
        <v>2</v>
      </c>
      <c r="E627" s="37">
        <v>3.78E-2</v>
      </c>
      <c r="F62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7"/>
      <c r="H627"/>
      <c r="I627"/>
    </row>
    <row r="628" spans="1:9" x14ac:dyDescent="0.25">
      <c r="A628" s="29">
        <v>46134</v>
      </c>
      <c r="B628" s="47">
        <v>4</v>
      </c>
      <c r="C628" s="47">
        <v>3</v>
      </c>
      <c r="D628" s="47">
        <v>3</v>
      </c>
      <c r="E628" s="37">
        <v>2.0415999999999999</v>
      </c>
      <c r="F62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8"/>
      <c r="H628"/>
      <c r="I628"/>
    </row>
    <row r="629" spans="1:9" x14ac:dyDescent="0.25">
      <c r="A629" s="29">
        <v>46134</v>
      </c>
      <c r="B629" s="47">
        <v>4</v>
      </c>
      <c r="C629" s="47">
        <v>3</v>
      </c>
      <c r="D629" s="47">
        <v>4</v>
      </c>
      <c r="E629" s="37">
        <v>2.5345</v>
      </c>
      <c r="F62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9"/>
      <c r="H629"/>
      <c r="I629"/>
    </row>
    <row r="630" spans="1:9" x14ac:dyDescent="0.25">
      <c r="A630" s="29">
        <v>46134</v>
      </c>
      <c r="B630" s="47">
        <v>4</v>
      </c>
      <c r="C630" s="47">
        <v>3</v>
      </c>
      <c r="D630" s="47">
        <v>5</v>
      </c>
      <c r="E630" s="37">
        <v>0.2445</v>
      </c>
      <c r="F63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0"/>
      <c r="H630"/>
      <c r="I630"/>
    </row>
    <row r="631" spans="1:9" x14ac:dyDescent="0.25">
      <c r="A631" s="29">
        <v>46134</v>
      </c>
      <c r="B631" s="47">
        <v>4</v>
      </c>
      <c r="C631" s="47">
        <v>3</v>
      </c>
      <c r="D631" s="47">
        <v>6</v>
      </c>
      <c r="E631" s="37">
        <v>0.93120000000000003</v>
      </c>
      <c r="F63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1"/>
      <c r="H631"/>
      <c r="I631"/>
    </row>
    <row r="632" spans="1:9" x14ac:dyDescent="0.25">
      <c r="A632" s="29">
        <v>46134</v>
      </c>
      <c r="B632" s="47">
        <v>4</v>
      </c>
      <c r="C632" s="47">
        <v>3</v>
      </c>
      <c r="D632" s="47">
        <v>7</v>
      </c>
      <c r="E632" s="37">
        <v>-9.5883000000000003</v>
      </c>
      <c r="F63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2"/>
      <c r="H632"/>
      <c r="I632"/>
    </row>
    <row r="633" spans="1:9" x14ac:dyDescent="0.25">
      <c r="A633" s="29">
        <v>46134</v>
      </c>
      <c r="B633" s="47">
        <v>4</v>
      </c>
      <c r="C633" s="47">
        <v>3</v>
      </c>
      <c r="D633" s="47">
        <v>8</v>
      </c>
      <c r="E633" s="37">
        <v>-0.1157</v>
      </c>
      <c r="F63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3"/>
      <c r="H633"/>
      <c r="I633"/>
    </row>
    <row r="634" spans="1:9" x14ac:dyDescent="0.25">
      <c r="A634" s="29">
        <v>46134</v>
      </c>
      <c r="B634" s="47">
        <v>4</v>
      </c>
      <c r="C634" s="47">
        <v>3</v>
      </c>
      <c r="D634" s="47">
        <v>9</v>
      </c>
      <c r="E634" s="37">
        <v>-5.9642999999999997</v>
      </c>
      <c r="F63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4"/>
      <c r="H634"/>
      <c r="I634"/>
    </row>
    <row r="635" spans="1:9" x14ac:dyDescent="0.25">
      <c r="A635" s="29">
        <v>46134</v>
      </c>
      <c r="B635" s="47">
        <v>4</v>
      </c>
      <c r="C635" s="47">
        <v>3</v>
      </c>
      <c r="D635" s="47">
        <v>10</v>
      </c>
      <c r="E635" s="37">
        <v>-10.2447</v>
      </c>
      <c r="F63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5"/>
      <c r="H635"/>
      <c r="I635"/>
    </row>
    <row r="636" spans="1:9" x14ac:dyDescent="0.25">
      <c r="A636" s="29">
        <v>46134</v>
      </c>
      <c r="B636" s="47">
        <v>4</v>
      </c>
      <c r="C636" s="47">
        <v>3</v>
      </c>
      <c r="D636" s="47">
        <v>11</v>
      </c>
      <c r="E636" s="37">
        <v>-10.7623</v>
      </c>
      <c r="F63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6"/>
      <c r="H636"/>
      <c r="I636"/>
    </row>
    <row r="637" spans="1:9" x14ac:dyDescent="0.25">
      <c r="A637" s="29">
        <v>46134</v>
      </c>
      <c r="B637" s="47">
        <v>4</v>
      </c>
      <c r="C637" s="47">
        <v>3</v>
      </c>
      <c r="D637" s="47">
        <v>12</v>
      </c>
      <c r="E637" s="37">
        <v>-12.5436</v>
      </c>
      <c r="F63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7"/>
      <c r="H637"/>
      <c r="I637"/>
    </row>
    <row r="638" spans="1:9" x14ac:dyDescent="0.25">
      <c r="A638" s="29">
        <v>46134</v>
      </c>
      <c r="B638" s="47">
        <v>4</v>
      </c>
      <c r="C638" s="47">
        <v>3</v>
      </c>
      <c r="D638" s="47">
        <v>13</v>
      </c>
      <c r="E638" s="37">
        <v>-13.447800000000001</v>
      </c>
      <c r="F63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8"/>
      <c r="H638"/>
      <c r="I638"/>
    </row>
    <row r="639" spans="1:9" x14ac:dyDescent="0.25">
      <c r="A639" s="29">
        <v>46134</v>
      </c>
      <c r="B639" s="47">
        <v>4</v>
      </c>
      <c r="C639" s="47">
        <v>3</v>
      </c>
      <c r="D639" s="47">
        <v>14</v>
      </c>
      <c r="E639" s="37">
        <v>-13.461399999999999</v>
      </c>
      <c r="F63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9"/>
      <c r="H639"/>
      <c r="I639"/>
    </row>
    <row r="640" spans="1:9" x14ac:dyDescent="0.25">
      <c r="A640" s="29">
        <v>46134</v>
      </c>
      <c r="B640" s="47">
        <v>4</v>
      </c>
      <c r="C640" s="47">
        <v>3</v>
      </c>
      <c r="D640" s="47">
        <v>15</v>
      </c>
      <c r="E640" s="37">
        <v>-12.106999999999999</v>
      </c>
      <c r="F64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0"/>
      <c r="H640"/>
      <c r="I640"/>
    </row>
    <row r="641" spans="1:9" x14ac:dyDescent="0.25">
      <c r="A641" s="29">
        <v>46134</v>
      </c>
      <c r="B641" s="47">
        <v>4</v>
      </c>
      <c r="C641" s="47">
        <v>3</v>
      </c>
      <c r="D641" s="47">
        <v>16</v>
      </c>
      <c r="E641" s="37">
        <v>-11.287699999999999</v>
      </c>
      <c r="F64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1"/>
      <c r="H641"/>
      <c r="I641"/>
    </row>
    <row r="642" spans="1:9" x14ac:dyDescent="0.25">
      <c r="A642" s="29">
        <v>46134</v>
      </c>
      <c r="B642" s="47">
        <v>4</v>
      </c>
      <c r="C642" s="47">
        <v>3</v>
      </c>
      <c r="D642" s="47">
        <v>17</v>
      </c>
      <c r="E642" s="37">
        <v>-14.6196</v>
      </c>
      <c r="F64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2"/>
      <c r="H642"/>
      <c r="I642"/>
    </row>
    <row r="643" spans="1:9" x14ac:dyDescent="0.25">
      <c r="A643" s="29">
        <v>46134</v>
      </c>
      <c r="B643" s="47">
        <v>4</v>
      </c>
      <c r="C643" s="47">
        <v>3</v>
      </c>
      <c r="D643" s="47">
        <v>18</v>
      </c>
      <c r="E643" s="37">
        <v>-9.1571999999999996</v>
      </c>
      <c r="F64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3"/>
      <c r="H643"/>
      <c r="I643"/>
    </row>
    <row r="644" spans="1:9" x14ac:dyDescent="0.25">
      <c r="A644" s="29">
        <v>46134</v>
      </c>
      <c r="B644" s="47">
        <v>4</v>
      </c>
      <c r="C644" s="47">
        <v>3</v>
      </c>
      <c r="D644" s="47">
        <v>19</v>
      </c>
      <c r="E644" s="37">
        <v>-26.040900000000001</v>
      </c>
      <c r="F64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4"/>
      <c r="H644"/>
      <c r="I644"/>
    </row>
    <row r="645" spans="1:9" x14ac:dyDescent="0.25">
      <c r="A645" s="29">
        <v>46134</v>
      </c>
      <c r="B645" s="47">
        <v>4</v>
      </c>
      <c r="C645" s="47">
        <v>3</v>
      </c>
      <c r="D645" s="47">
        <v>20</v>
      </c>
      <c r="E645" s="37">
        <v>-0.94299999999999995</v>
      </c>
      <c r="F64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5"/>
      <c r="H645"/>
      <c r="I645"/>
    </row>
    <row r="646" spans="1:9" x14ac:dyDescent="0.25">
      <c r="A646" s="29">
        <v>46134</v>
      </c>
      <c r="B646" s="47">
        <v>4</v>
      </c>
      <c r="C646" s="47">
        <v>3</v>
      </c>
      <c r="D646" s="47">
        <v>21</v>
      </c>
      <c r="E646" s="37">
        <v>-13.7812</v>
      </c>
      <c r="F64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6"/>
      <c r="H646"/>
      <c r="I646"/>
    </row>
    <row r="647" spans="1:9" x14ac:dyDescent="0.25">
      <c r="A647" s="29">
        <v>46134</v>
      </c>
      <c r="B647" s="47">
        <v>4</v>
      </c>
      <c r="C647" s="47">
        <v>3</v>
      </c>
      <c r="D647" s="47">
        <v>22</v>
      </c>
      <c r="E647" s="37">
        <v>-23.299399999999999</v>
      </c>
      <c r="F64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7"/>
      <c r="H647"/>
      <c r="I647"/>
    </row>
    <row r="648" spans="1:9" x14ac:dyDescent="0.25">
      <c r="A648" s="29">
        <v>46134</v>
      </c>
      <c r="B648" s="47">
        <v>4</v>
      </c>
      <c r="C648" s="47">
        <v>3</v>
      </c>
      <c r="D648" s="47">
        <v>23</v>
      </c>
      <c r="E648" s="37">
        <v>-33.547800000000002</v>
      </c>
      <c r="F64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8"/>
      <c r="H648"/>
      <c r="I648"/>
    </row>
    <row r="649" spans="1:9" x14ac:dyDescent="0.25">
      <c r="A649" s="29">
        <v>46134</v>
      </c>
      <c r="B649" s="47">
        <v>4</v>
      </c>
      <c r="C649" s="47">
        <v>3</v>
      </c>
      <c r="D649" s="47">
        <v>24</v>
      </c>
      <c r="E649" s="37">
        <v>-33.057200000000002</v>
      </c>
      <c r="F64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9"/>
      <c r="H649"/>
      <c r="I649"/>
    </row>
    <row r="650" spans="1:9" x14ac:dyDescent="0.25">
      <c r="A650" s="29">
        <v>46135</v>
      </c>
      <c r="B650" s="47">
        <v>4</v>
      </c>
      <c r="C650" s="47">
        <v>4</v>
      </c>
      <c r="D650" s="47">
        <v>1</v>
      </c>
      <c r="E650" s="37">
        <v>-54.436900000000001</v>
      </c>
      <c r="F65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0"/>
      <c r="H650"/>
      <c r="I650"/>
    </row>
    <row r="651" spans="1:9" x14ac:dyDescent="0.25">
      <c r="A651" s="29">
        <v>46135</v>
      </c>
      <c r="B651" s="47">
        <v>4</v>
      </c>
      <c r="C651" s="47">
        <v>4</v>
      </c>
      <c r="D651" s="47">
        <v>2</v>
      </c>
      <c r="E651" s="37">
        <v>-10.817299999999999</v>
      </c>
      <c r="F65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1"/>
      <c r="H651"/>
      <c r="I651"/>
    </row>
    <row r="652" spans="1:9" x14ac:dyDescent="0.25">
      <c r="A652" s="29">
        <v>46135</v>
      </c>
      <c r="B652" s="47">
        <v>4</v>
      </c>
      <c r="C652" s="47">
        <v>4</v>
      </c>
      <c r="D652" s="47">
        <v>3</v>
      </c>
      <c r="E652" s="37">
        <v>-2.3956</v>
      </c>
      <c r="F65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2"/>
      <c r="H652"/>
      <c r="I652"/>
    </row>
    <row r="653" spans="1:9" x14ac:dyDescent="0.25">
      <c r="A653" s="29">
        <v>46135</v>
      </c>
      <c r="B653" s="47">
        <v>4</v>
      </c>
      <c r="C653" s="47">
        <v>4</v>
      </c>
      <c r="D653" s="47">
        <v>4</v>
      </c>
      <c r="E653" s="37">
        <v>-2.8595000000000002</v>
      </c>
      <c r="F65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3"/>
      <c r="H653"/>
      <c r="I653"/>
    </row>
    <row r="654" spans="1:9" x14ac:dyDescent="0.25">
      <c r="A654" s="29">
        <v>46135</v>
      </c>
      <c r="B654" s="47">
        <v>4</v>
      </c>
      <c r="C654" s="47">
        <v>4</v>
      </c>
      <c r="D654" s="47">
        <v>5</v>
      </c>
      <c r="E654" s="37">
        <v>-3.3454999999999999</v>
      </c>
      <c r="F65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4"/>
      <c r="H654"/>
      <c r="I654"/>
    </row>
    <row r="655" spans="1:9" x14ac:dyDescent="0.25">
      <c r="A655" s="29">
        <v>46135</v>
      </c>
      <c r="B655" s="47">
        <v>4</v>
      </c>
      <c r="C655" s="47">
        <v>4</v>
      </c>
      <c r="D655" s="47">
        <v>6</v>
      </c>
      <c r="E655" s="37">
        <v>-1.9749000000000001</v>
      </c>
      <c r="F65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5"/>
      <c r="H655"/>
      <c r="I655"/>
    </row>
    <row r="656" spans="1:9" x14ac:dyDescent="0.25">
      <c r="A656" s="29">
        <v>46135</v>
      </c>
      <c r="B656" s="47">
        <v>4</v>
      </c>
      <c r="C656" s="47">
        <v>4</v>
      </c>
      <c r="D656" s="47">
        <v>7</v>
      </c>
      <c r="E656" s="37">
        <v>-7.1148999999999996</v>
      </c>
      <c r="F65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6"/>
      <c r="H656"/>
      <c r="I656"/>
    </row>
    <row r="657" spans="1:9" x14ac:dyDescent="0.25">
      <c r="A657" s="29">
        <v>46135</v>
      </c>
      <c r="B657" s="47">
        <v>4</v>
      </c>
      <c r="C657" s="47">
        <v>4</v>
      </c>
      <c r="D657" s="47">
        <v>8</v>
      </c>
      <c r="E657" s="37">
        <v>-19.001200000000001</v>
      </c>
      <c r="F65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7"/>
      <c r="H657"/>
      <c r="I657"/>
    </row>
    <row r="658" spans="1:9" x14ac:dyDescent="0.25">
      <c r="A658" s="29">
        <v>46135</v>
      </c>
      <c r="B658" s="47">
        <v>4</v>
      </c>
      <c r="C658" s="47">
        <v>4</v>
      </c>
      <c r="D658" s="47">
        <v>9</v>
      </c>
      <c r="E658" s="37">
        <v>-18.786300000000001</v>
      </c>
      <c r="F65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8"/>
      <c r="H658"/>
      <c r="I658"/>
    </row>
    <row r="659" spans="1:9" x14ac:dyDescent="0.25">
      <c r="A659" s="29">
        <v>46135</v>
      </c>
      <c r="B659" s="47">
        <v>4</v>
      </c>
      <c r="C659" s="47">
        <v>4</v>
      </c>
      <c r="D659" s="47">
        <v>10</v>
      </c>
      <c r="E659" s="37">
        <v>-23.1311</v>
      </c>
      <c r="F65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9"/>
      <c r="H659"/>
      <c r="I659"/>
    </row>
    <row r="660" spans="1:9" x14ac:dyDescent="0.25">
      <c r="A660" s="29">
        <v>46135</v>
      </c>
      <c r="B660" s="47">
        <v>4</v>
      </c>
      <c r="C660" s="47">
        <v>4</v>
      </c>
      <c r="D660" s="47">
        <v>11</v>
      </c>
      <c r="E660" s="37">
        <v>-29.462399999999999</v>
      </c>
      <c r="F66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0"/>
      <c r="H660"/>
      <c r="I660"/>
    </row>
    <row r="661" spans="1:9" x14ac:dyDescent="0.25">
      <c r="A661" s="29">
        <v>46135</v>
      </c>
      <c r="B661" s="47">
        <v>4</v>
      </c>
      <c r="C661" s="47">
        <v>4</v>
      </c>
      <c r="D661" s="47">
        <v>12</v>
      </c>
      <c r="E661" s="37">
        <v>-31.096399999999999</v>
      </c>
      <c r="F66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1"/>
      <c r="H661"/>
      <c r="I661"/>
    </row>
    <row r="662" spans="1:9" x14ac:dyDescent="0.25">
      <c r="A662" s="29">
        <v>46135</v>
      </c>
      <c r="B662" s="47">
        <v>4</v>
      </c>
      <c r="C662" s="47">
        <v>4</v>
      </c>
      <c r="D662" s="47">
        <v>13</v>
      </c>
      <c r="E662" s="37">
        <v>-26.950900000000001</v>
      </c>
      <c r="F66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2"/>
      <c r="H662"/>
      <c r="I662"/>
    </row>
    <row r="663" spans="1:9" x14ac:dyDescent="0.25">
      <c r="A663" s="29">
        <v>46135</v>
      </c>
      <c r="B663" s="47">
        <v>4</v>
      </c>
      <c r="C663" s="47">
        <v>4</v>
      </c>
      <c r="D663" s="47">
        <v>14</v>
      </c>
      <c r="E663" s="37">
        <v>-22.8354</v>
      </c>
      <c r="F66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3"/>
      <c r="H663"/>
      <c r="I663"/>
    </row>
    <row r="664" spans="1:9" x14ac:dyDescent="0.25">
      <c r="A664" s="29">
        <v>46135</v>
      </c>
      <c r="B664" s="47">
        <v>4</v>
      </c>
      <c r="C664" s="47">
        <v>4</v>
      </c>
      <c r="D664" s="47">
        <v>15</v>
      </c>
      <c r="E664" s="37">
        <v>-19.156099999999999</v>
      </c>
      <c r="F66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4"/>
      <c r="H664"/>
      <c r="I664"/>
    </row>
    <row r="665" spans="1:9" x14ac:dyDescent="0.25">
      <c r="A665" s="29">
        <v>46135</v>
      </c>
      <c r="B665" s="47">
        <v>4</v>
      </c>
      <c r="C665" s="47">
        <v>4</v>
      </c>
      <c r="D665" s="47">
        <v>16</v>
      </c>
      <c r="E665" s="37">
        <v>-19.225100000000001</v>
      </c>
      <c r="F66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5"/>
      <c r="H665"/>
      <c r="I665"/>
    </row>
    <row r="666" spans="1:9" x14ac:dyDescent="0.25">
      <c r="A666" s="29">
        <v>46135</v>
      </c>
      <c r="B666" s="47">
        <v>4</v>
      </c>
      <c r="C666" s="47">
        <v>4</v>
      </c>
      <c r="D666" s="47">
        <v>17</v>
      </c>
      <c r="E666" s="37">
        <v>-14.9488</v>
      </c>
      <c r="F66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6"/>
      <c r="H666"/>
      <c r="I666"/>
    </row>
    <row r="667" spans="1:9" x14ac:dyDescent="0.25">
      <c r="A667" s="29">
        <v>46135</v>
      </c>
      <c r="B667" s="47">
        <v>4</v>
      </c>
      <c r="C667" s="47">
        <v>4</v>
      </c>
      <c r="D667" s="47">
        <v>18</v>
      </c>
      <c r="E667" s="37">
        <v>-22.394300000000001</v>
      </c>
      <c r="F66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7"/>
      <c r="H667"/>
      <c r="I667"/>
    </row>
    <row r="668" spans="1:9" x14ac:dyDescent="0.25">
      <c r="A668" s="29">
        <v>46135</v>
      </c>
      <c r="B668" s="47">
        <v>4</v>
      </c>
      <c r="C668" s="47">
        <v>4</v>
      </c>
      <c r="D668" s="47">
        <v>19</v>
      </c>
      <c r="E668" s="37">
        <v>-8.4762000000000004</v>
      </c>
      <c r="F66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8"/>
      <c r="H668"/>
      <c r="I668"/>
    </row>
    <row r="669" spans="1:9" x14ac:dyDescent="0.25">
      <c r="A669" s="29">
        <v>46135</v>
      </c>
      <c r="B669" s="47">
        <v>4</v>
      </c>
      <c r="C669" s="47">
        <v>4</v>
      </c>
      <c r="D669" s="47">
        <v>20</v>
      </c>
      <c r="E669" s="37">
        <v>7.1275000000000004</v>
      </c>
      <c r="F66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9"/>
      <c r="H669"/>
      <c r="I669"/>
    </row>
    <row r="670" spans="1:9" x14ac:dyDescent="0.25">
      <c r="A670" s="29">
        <v>46135</v>
      </c>
      <c r="B670" s="47">
        <v>4</v>
      </c>
      <c r="C670" s="47">
        <v>4</v>
      </c>
      <c r="D670" s="47">
        <v>21</v>
      </c>
      <c r="E670" s="37">
        <v>3.1240000000000001</v>
      </c>
      <c r="F67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0"/>
      <c r="H670"/>
      <c r="I670"/>
    </row>
    <row r="671" spans="1:9" x14ac:dyDescent="0.25">
      <c r="A671" s="29">
        <v>46135</v>
      </c>
      <c r="B671" s="47">
        <v>4</v>
      </c>
      <c r="C671" s="47">
        <v>4</v>
      </c>
      <c r="D671" s="47">
        <v>22</v>
      </c>
      <c r="E671" s="37">
        <v>1.6077999999999999</v>
      </c>
      <c r="F67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1"/>
      <c r="H671"/>
      <c r="I671"/>
    </row>
    <row r="672" spans="1:9" x14ac:dyDescent="0.25">
      <c r="A672" s="29">
        <v>46135</v>
      </c>
      <c r="B672" s="47">
        <v>4</v>
      </c>
      <c r="C672" s="47">
        <v>4</v>
      </c>
      <c r="D672" s="47">
        <v>23</v>
      </c>
      <c r="E672" s="37">
        <v>-5.5399999999999998E-2</v>
      </c>
      <c r="F67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2"/>
      <c r="H672"/>
      <c r="I672"/>
    </row>
    <row r="673" spans="1:9" x14ac:dyDescent="0.25">
      <c r="A673" s="29">
        <v>46135</v>
      </c>
      <c r="B673" s="47">
        <v>4</v>
      </c>
      <c r="C673" s="47">
        <v>4</v>
      </c>
      <c r="D673" s="47">
        <v>24</v>
      </c>
      <c r="E673" s="37">
        <v>5.0007000000000001</v>
      </c>
      <c r="F67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3"/>
      <c r="H673"/>
      <c r="I673"/>
    </row>
    <row r="674" spans="1:9" x14ac:dyDescent="0.25">
      <c r="A674" s="29">
        <v>46136</v>
      </c>
      <c r="B674" s="47">
        <v>4</v>
      </c>
      <c r="C674" s="47">
        <v>5</v>
      </c>
      <c r="D674" s="47">
        <v>1</v>
      </c>
      <c r="E674" s="37">
        <v>0.82689999999999997</v>
      </c>
      <c r="F67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4"/>
      <c r="H674"/>
      <c r="I674"/>
    </row>
    <row r="675" spans="1:9" x14ac:dyDescent="0.25">
      <c r="A675" s="29">
        <v>46136</v>
      </c>
      <c r="B675" s="47">
        <v>4</v>
      </c>
      <c r="C675" s="47">
        <v>5</v>
      </c>
      <c r="D675" s="47">
        <v>2</v>
      </c>
      <c r="E675" s="37">
        <v>2.5608</v>
      </c>
      <c r="F67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5"/>
      <c r="H675"/>
      <c r="I675"/>
    </row>
    <row r="676" spans="1:9" x14ac:dyDescent="0.25">
      <c r="A676" s="29">
        <v>46136</v>
      </c>
      <c r="B676" s="47">
        <v>4</v>
      </c>
      <c r="C676" s="47">
        <v>5</v>
      </c>
      <c r="D676" s="47">
        <v>3</v>
      </c>
      <c r="E676" s="37">
        <v>6.6578999999999997</v>
      </c>
      <c r="F67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6"/>
      <c r="H676"/>
      <c r="I676"/>
    </row>
    <row r="677" spans="1:9" x14ac:dyDescent="0.25">
      <c r="A677" s="29">
        <v>46136</v>
      </c>
      <c r="B677" s="47">
        <v>4</v>
      </c>
      <c r="C677" s="47">
        <v>5</v>
      </c>
      <c r="D677" s="47">
        <v>4</v>
      </c>
      <c r="E677" s="37">
        <v>9.7034000000000002</v>
      </c>
      <c r="F67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7"/>
      <c r="H677"/>
      <c r="I677"/>
    </row>
    <row r="678" spans="1:9" x14ac:dyDescent="0.25">
      <c r="A678" s="29">
        <v>46136</v>
      </c>
      <c r="B678" s="47">
        <v>4</v>
      </c>
      <c r="C678" s="47">
        <v>5</v>
      </c>
      <c r="D678" s="47">
        <v>5</v>
      </c>
      <c r="E678" s="37">
        <v>12.534700000000001</v>
      </c>
      <c r="F67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8"/>
      <c r="H678"/>
      <c r="I678"/>
    </row>
    <row r="679" spans="1:9" x14ac:dyDescent="0.25">
      <c r="A679" s="29">
        <v>46136</v>
      </c>
      <c r="B679" s="47">
        <v>4</v>
      </c>
      <c r="C679" s="47">
        <v>5</v>
      </c>
      <c r="D679" s="47">
        <v>6</v>
      </c>
      <c r="E679" s="37">
        <v>13.0746</v>
      </c>
      <c r="F67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9"/>
      <c r="H679"/>
      <c r="I679"/>
    </row>
    <row r="680" spans="1:9" x14ac:dyDescent="0.25">
      <c r="A680" s="29">
        <v>46136</v>
      </c>
      <c r="B680" s="47">
        <v>4</v>
      </c>
      <c r="C680" s="47">
        <v>5</v>
      </c>
      <c r="D680" s="47">
        <v>7</v>
      </c>
      <c r="E680" s="37">
        <v>5.4455</v>
      </c>
      <c r="F68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0"/>
      <c r="H680"/>
      <c r="I680"/>
    </row>
    <row r="681" spans="1:9" x14ac:dyDescent="0.25">
      <c r="A681" s="29">
        <v>46136</v>
      </c>
      <c r="B681" s="47">
        <v>4</v>
      </c>
      <c r="C681" s="47">
        <v>5</v>
      </c>
      <c r="D681" s="47">
        <v>8</v>
      </c>
      <c r="E681" s="37">
        <v>1.8604000000000001</v>
      </c>
      <c r="F68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1"/>
      <c r="H681"/>
      <c r="I681"/>
    </row>
    <row r="682" spans="1:9" x14ac:dyDescent="0.25">
      <c r="A682" s="29">
        <v>46136</v>
      </c>
      <c r="B682" s="47">
        <v>4</v>
      </c>
      <c r="C682" s="47">
        <v>5</v>
      </c>
      <c r="D682" s="47">
        <v>9</v>
      </c>
      <c r="E682" s="37">
        <v>-14.4193</v>
      </c>
      <c r="F68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2"/>
      <c r="H682"/>
      <c r="I682"/>
    </row>
    <row r="683" spans="1:9" x14ac:dyDescent="0.25">
      <c r="A683" s="29">
        <v>46136</v>
      </c>
      <c r="B683" s="47">
        <v>4</v>
      </c>
      <c r="C683" s="47">
        <v>5</v>
      </c>
      <c r="D683" s="47">
        <v>10</v>
      </c>
      <c r="E683" s="37">
        <v>-17.395600000000002</v>
      </c>
      <c r="F68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3"/>
      <c r="H683"/>
      <c r="I683"/>
    </row>
    <row r="684" spans="1:9" x14ac:dyDescent="0.25">
      <c r="A684" s="29">
        <v>46136</v>
      </c>
      <c r="B684" s="47">
        <v>4</v>
      </c>
      <c r="C684" s="47">
        <v>5</v>
      </c>
      <c r="D684" s="47">
        <v>11</v>
      </c>
      <c r="E684" s="37">
        <v>-12.812900000000001</v>
      </c>
      <c r="F68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4"/>
      <c r="H684"/>
      <c r="I684"/>
    </row>
    <row r="685" spans="1:9" x14ac:dyDescent="0.25">
      <c r="A685" s="29">
        <v>46136</v>
      </c>
      <c r="B685" s="47">
        <v>4</v>
      </c>
      <c r="C685" s="47">
        <v>5</v>
      </c>
      <c r="D685" s="47">
        <v>12</v>
      </c>
      <c r="E685" s="37">
        <v>-11.181699999999999</v>
      </c>
      <c r="F68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5"/>
      <c r="H685"/>
      <c r="I685"/>
    </row>
    <row r="686" spans="1:9" x14ac:dyDescent="0.25">
      <c r="A686" s="29">
        <v>46136</v>
      </c>
      <c r="B686" s="47">
        <v>4</v>
      </c>
      <c r="C686" s="47">
        <v>5</v>
      </c>
      <c r="D686" s="47">
        <v>13</v>
      </c>
      <c r="E686" s="37">
        <v>-10.410399999999999</v>
      </c>
      <c r="F68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6"/>
      <c r="H686"/>
      <c r="I686"/>
    </row>
    <row r="687" spans="1:9" x14ac:dyDescent="0.25">
      <c r="A687" s="29">
        <v>46136</v>
      </c>
      <c r="B687" s="47">
        <v>4</v>
      </c>
      <c r="C687" s="47">
        <v>5</v>
      </c>
      <c r="D687" s="47">
        <v>14</v>
      </c>
      <c r="E687" s="37">
        <v>-11.1442</v>
      </c>
      <c r="F68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7"/>
      <c r="H687"/>
      <c r="I687"/>
    </row>
    <row r="688" spans="1:9" x14ac:dyDescent="0.25">
      <c r="A688" s="29">
        <v>46136</v>
      </c>
      <c r="B688" s="47">
        <v>4</v>
      </c>
      <c r="C688" s="47">
        <v>5</v>
      </c>
      <c r="D688" s="47">
        <v>15</v>
      </c>
      <c r="E688" s="37">
        <v>-11.4422</v>
      </c>
      <c r="F68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8"/>
      <c r="H688"/>
      <c r="I688"/>
    </row>
    <row r="689" spans="1:9" x14ac:dyDescent="0.25">
      <c r="A689" s="29">
        <v>46136</v>
      </c>
      <c r="B689" s="47">
        <v>4</v>
      </c>
      <c r="C689" s="47">
        <v>5</v>
      </c>
      <c r="D689" s="47">
        <v>16</v>
      </c>
      <c r="E689" s="37">
        <v>28.6676</v>
      </c>
      <c r="F68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9"/>
      <c r="H689"/>
      <c r="I689"/>
    </row>
    <row r="690" spans="1:9" x14ac:dyDescent="0.25">
      <c r="A690" s="29">
        <v>46136</v>
      </c>
      <c r="B690" s="47">
        <v>4</v>
      </c>
      <c r="C690" s="47">
        <v>5</v>
      </c>
      <c r="D690" s="47">
        <v>17</v>
      </c>
      <c r="E690" s="37">
        <v>7.0182000000000002</v>
      </c>
      <c r="F69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0"/>
      <c r="H690"/>
      <c r="I690"/>
    </row>
    <row r="691" spans="1:9" x14ac:dyDescent="0.25">
      <c r="A691" s="29">
        <v>46136</v>
      </c>
      <c r="B691" s="47">
        <v>4</v>
      </c>
      <c r="C691" s="47">
        <v>5</v>
      </c>
      <c r="D691" s="47">
        <v>18</v>
      </c>
      <c r="E691" s="37">
        <v>-2.7734000000000001</v>
      </c>
      <c r="F69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1"/>
      <c r="H691"/>
      <c r="I691"/>
    </row>
    <row r="692" spans="1:9" x14ac:dyDescent="0.25">
      <c r="A692" s="29">
        <v>46136</v>
      </c>
      <c r="B692" s="47">
        <v>4</v>
      </c>
      <c r="C692" s="47">
        <v>5</v>
      </c>
      <c r="D692" s="47">
        <v>19</v>
      </c>
      <c r="E692" s="37">
        <v>24.120999999999999</v>
      </c>
      <c r="F69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2"/>
      <c r="H692"/>
      <c r="I692"/>
    </row>
    <row r="693" spans="1:9" x14ac:dyDescent="0.25">
      <c r="A693" s="29">
        <v>46136</v>
      </c>
      <c r="B693" s="47">
        <v>4</v>
      </c>
      <c r="C693" s="47">
        <v>5</v>
      </c>
      <c r="D693" s="47">
        <v>20</v>
      </c>
      <c r="E693" s="37">
        <v>13.107100000000001</v>
      </c>
      <c r="F69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3"/>
      <c r="H693"/>
      <c r="I693"/>
    </row>
    <row r="694" spans="1:9" x14ac:dyDescent="0.25">
      <c r="A694" s="29">
        <v>46136</v>
      </c>
      <c r="B694" s="47">
        <v>4</v>
      </c>
      <c r="C694" s="47">
        <v>5</v>
      </c>
      <c r="D694" s="47">
        <v>21</v>
      </c>
      <c r="E694" s="37">
        <v>12.6877</v>
      </c>
      <c r="F69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4"/>
      <c r="H694"/>
      <c r="I694"/>
    </row>
    <row r="695" spans="1:9" x14ac:dyDescent="0.25">
      <c r="A695" s="29">
        <v>46136</v>
      </c>
      <c r="B695" s="47">
        <v>4</v>
      </c>
      <c r="C695" s="47">
        <v>5</v>
      </c>
      <c r="D695" s="47">
        <v>22</v>
      </c>
      <c r="E695" s="37">
        <v>10.993499999999999</v>
      </c>
      <c r="F69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5"/>
      <c r="H695"/>
      <c r="I695"/>
    </row>
    <row r="696" spans="1:9" x14ac:dyDescent="0.25">
      <c r="A696" s="29">
        <v>46136</v>
      </c>
      <c r="B696" s="47">
        <v>4</v>
      </c>
      <c r="C696" s="47">
        <v>5</v>
      </c>
      <c r="D696" s="47">
        <v>23</v>
      </c>
      <c r="E696" s="37">
        <v>11.363799999999999</v>
      </c>
      <c r="F69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6"/>
      <c r="H696"/>
      <c r="I696"/>
    </row>
    <row r="697" spans="1:9" x14ac:dyDescent="0.25">
      <c r="A697" s="29">
        <v>46136</v>
      </c>
      <c r="B697" s="47">
        <v>4</v>
      </c>
      <c r="C697" s="47">
        <v>5</v>
      </c>
      <c r="D697" s="47">
        <v>24</v>
      </c>
      <c r="E697" s="37">
        <v>11.2768</v>
      </c>
      <c r="F69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7"/>
      <c r="H697"/>
      <c r="I697"/>
    </row>
    <row r="698" spans="1:9" x14ac:dyDescent="0.25">
      <c r="A698" s="29">
        <v>46137</v>
      </c>
      <c r="B698" s="47">
        <v>4</v>
      </c>
      <c r="C698" s="47">
        <v>6</v>
      </c>
      <c r="D698" s="47">
        <v>1</v>
      </c>
      <c r="E698" s="37">
        <v>11.853899999999999</v>
      </c>
      <c r="F69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8"/>
      <c r="H698"/>
      <c r="I698"/>
    </row>
    <row r="699" spans="1:9" x14ac:dyDescent="0.25">
      <c r="A699" s="29">
        <v>46137</v>
      </c>
      <c r="B699" s="47">
        <v>4</v>
      </c>
      <c r="C699" s="47">
        <v>6</v>
      </c>
      <c r="D699" s="47">
        <v>2</v>
      </c>
      <c r="E699" s="37">
        <v>9.6553000000000004</v>
      </c>
      <c r="F69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9"/>
      <c r="H699"/>
      <c r="I699"/>
    </row>
    <row r="700" spans="1:9" x14ac:dyDescent="0.25">
      <c r="A700" s="29">
        <v>46137</v>
      </c>
      <c r="B700" s="47">
        <v>4</v>
      </c>
      <c r="C700" s="47">
        <v>6</v>
      </c>
      <c r="D700" s="47">
        <v>3</v>
      </c>
      <c r="E700" s="37">
        <v>8.8664000000000005</v>
      </c>
      <c r="F70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0"/>
      <c r="H700"/>
      <c r="I700"/>
    </row>
    <row r="701" spans="1:9" x14ac:dyDescent="0.25">
      <c r="A701" s="29">
        <v>46137</v>
      </c>
      <c r="B701" s="47">
        <v>4</v>
      </c>
      <c r="C701" s="47">
        <v>6</v>
      </c>
      <c r="D701" s="47">
        <v>4</v>
      </c>
      <c r="E701" s="37">
        <v>10.0762</v>
      </c>
      <c r="F70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1"/>
      <c r="H701"/>
      <c r="I701"/>
    </row>
    <row r="702" spans="1:9" x14ac:dyDescent="0.25">
      <c r="A702" s="29">
        <v>46137</v>
      </c>
      <c r="B702" s="47">
        <v>4</v>
      </c>
      <c r="C702" s="47">
        <v>6</v>
      </c>
      <c r="D702" s="47">
        <v>5</v>
      </c>
      <c r="E702" s="37">
        <v>9.8224</v>
      </c>
      <c r="F70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2"/>
      <c r="H702"/>
      <c r="I702"/>
    </row>
    <row r="703" spans="1:9" x14ac:dyDescent="0.25">
      <c r="A703" s="29">
        <v>46137</v>
      </c>
      <c r="B703" s="47">
        <v>4</v>
      </c>
      <c r="C703" s="47">
        <v>6</v>
      </c>
      <c r="D703" s="47">
        <v>6</v>
      </c>
      <c r="E703" s="37">
        <v>9.7995999999999999</v>
      </c>
      <c r="F70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3"/>
      <c r="H703"/>
      <c r="I703"/>
    </row>
    <row r="704" spans="1:9" x14ac:dyDescent="0.25">
      <c r="A704" s="29">
        <v>46137</v>
      </c>
      <c r="B704" s="47">
        <v>4</v>
      </c>
      <c r="C704" s="47">
        <v>6</v>
      </c>
      <c r="D704" s="47">
        <v>7</v>
      </c>
      <c r="E704" s="37">
        <v>378.25080000000003</v>
      </c>
      <c r="F70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4"/>
      <c r="H704"/>
      <c r="I704"/>
    </row>
    <row r="705" spans="1:9" x14ac:dyDescent="0.25">
      <c r="A705" s="29">
        <v>46137</v>
      </c>
      <c r="B705" s="47">
        <v>4</v>
      </c>
      <c r="C705" s="47">
        <v>6</v>
      </c>
      <c r="D705" s="47">
        <v>8</v>
      </c>
      <c r="E705" s="37">
        <v>553.69849999999997</v>
      </c>
      <c r="F70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5"/>
      <c r="H705"/>
      <c r="I705"/>
    </row>
    <row r="706" spans="1:9" x14ac:dyDescent="0.25">
      <c r="A706" s="29">
        <v>46137</v>
      </c>
      <c r="B706" s="47">
        <v>4</v>
      </c>
      <c r="C706" s="47">
        <v>6</v>
      </c>
      <c r="D706" s="47">
        <v>9</v>
      </c>
      <c r="E706" s="37">
        <v>1.0145999999999999</v>
      </c>
      <c r="F70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6"/>
      <c r="H706"/>
      <c r="I706"/>
    </row>
    <row r="707" spans="1:9" x14ac:dyDescent="0.25">
      <c r="A707" s="29">
        <v>46137</v>
      </c>
      <c r="B707" s="47">
        <v>4</v>
      </c>
      <c r="C707" s="47">
        <v>6</v>
      </c>
      <c r="D707" s="47">
        <v>10</v>
      </c>
      <c r="E707" s="37">
        <v>-6.5867000000000004</v>
      </c>
      <c r="F70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7"/>
      <c r="H707"/>
      <c r="I707"/>
    </row>
    <row r="708" spans="1:9" x14ac:dyDescent="0.25">
      <c r="A708" s="29">
        <v>46137</v>
      </c>
      <c r="B708" s="47">
        <v>4</v>
      </c>
      <c r="C708" s="47">
        <v>6</v>
      </c>
      <c r="D708" s="47">
        <v>11</v>
      </c>
      <c r="E708" s="37">
        <v>-4.444</v>
      </c>
      <c r="F70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8"/>
      <c r="H708"/>
      <c r="I708"/>
    </row>
    <row r="709" spans="1:9" x14ac:dyDescent="0.25">
      <c r="A709" s="29">
        <v>46137</v>
      </c>
      <c r="B709" s="47">
        <v>4</v>
      </c>
      <c r="C709" s="47">
        <v>6</v>
      </c>
      <c r="D709" s="47">
        <v>12</v>
      </c>
      <c r="E709" s="37">
        <v>-3.9773000000000001</v>
      </c>
      <c r="F70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9"/>
      <c r="H709"/>
      <c r="I709"/>
    </row>
    <row r="710" spans="1:9" x14ac:dyDescent="0.25">
      <c r="A710" s="29">
        <v>46137</v>
      </c>
      <c r="B710" s="47">
        <v>4</v>
      </c>
      <c r="C710" s="47">
        <v>6</v>
      </c>
      <c r="D710" s="47">
        <v>13</v>
      </c>
      <c r="E710" s="37">
        <v>1.716</v>
      </c>
      <c r="F7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0"/>
      <c r="H710"/>
      <c r="I710"/>
    </row>
    <row r="711" spans="1:9" x14ac:dyDescent="0.25">
      <c r="A711" s="29">
        <v>46137</v>
      </c>
      <c r="B711" s="47">
        <v>4</v>
      </c>
      <c r="C711" s="47">
        <v>6</v>
      </c>
      <c r="D711" s="47">
        <v>14</v>
      </c>
      <c r="E711" s="37">
        <v>-2.8797000000000001</v>
      </c>
      <c r="F7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1"/>
      <c r="H711"/>
      <c r="I711"/>
    </row>
    <row r="712" spans="1:9" x14ac:dyDescent="0.25">
      <c r="A712" s="29">
        <v>46137</v>
      </c>
      <c r="B712" s="47">
        <v>4</v>
      </c>
      <c r="C712" s="47">
        <v>6</v>
      </c>
      <c r="D712" s="47">
        <v>15</v>
      </c>
      <c r="E712" s="37">
        <v>0.50160000000000005</v>
      </c>
      <c r="F7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2"/>
      <c r="H712"/>
      <c r="I712"/>
    </row>
    <row r="713" spans="1:9" x14ac:dyDescent="0.25">
      <c r="A713" s="29">
        <v>46137</v>
      </c>
      <c r="B713" s="47">
        <v>4</v>
      </c>
      <c r="C713" s="47">
        <v>6</v>
      </c>
      <c r="D713" s="47">
        <v>16</v>
      </c>
      <c r="E713" s="37">
        <v>5.2625000000000002</v>
      </c>
      <c r="F7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3"/>
      <c r="H713"/>
      <c r="I713"/>
    </row>
    <row r="714" spans="1:9" x14ac:dyDescent="0.25">
      <c r="A714" s="29">
        <v>46137</v>
      </c>
      <c r="B714" s="47">
        <v>4</v>
      </c>
      <c r="C714" s="47">
        <v>6</v>
      </c>
      <c r="D714" s="47">
        <v>17</v>
      </c>
      <c r="E714" s="37">
        <v>19.9359</v>
      </c>
      <c r="F7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4"/>
      <c r="H714"/>
      <c r="I714"/>
    </row>
    <row r="715" spans="1:9" x14ac:dyDescent="0.25">
      <c r="A715" s="29">
        <v>46137</v>
      </c>
      <c r="B715" s="47">
        <v>4</v>
      </c>
      <c r="C715" s="47">
        <v>6</v>
      </c>
      <c r="D715" s="47">
        <v>18</v>
      </c>
      <c r="E715" s="37">
        <v>18.4435</v>
      </c>
      <c r="F7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5"/>
      <c r="H715"/>
      <c r="I715"/>
    </row>
    <row r="716" spans="1:9" x14ac:dyDescent="0.25">
      <c r="A716" s="29">
        <v>46137</v>
      </c>
      <c r="B716" s="47">
        <v>4</v>
      </c>
      <c r="C716" s="47">
        <v>6</v>
      </c>
      <c r="D716" s="47">
        <v>19</v>
      </c>
      <c r="E716" s="37">
        <v>10.9573</v>
      </c>
      <c r="F7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6"/>
      <c r="H716"/>
      <c r="I716"/>
    </row>
    <row r="717" spans="1:9" x14ac:dyDescent="0.25">
      <c r="A717" s="29">
        <v>46137</v>
      </c>
      <c r="B717" s="47">
        <v>4</v>
      </c>
      <c r="C717" s="47">
        <v>6</v>
      </c>
      <c r="D717" s="47">
        <v>20</v>
      </c>
      <c r="E717" s="37">
        <v>10.978300000000001</v>
      </c>
      <c r="F7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7"/>
      <c r="H717"/>
      <c r="I717"/>
    </row>
    <row r="718" spans="1:9" x14ac:dyDescent="0.25">
      <c r="A718" s="29">
        <v>46137</v>
      </c>
      <c r="B718" s="47">
        <v>4</v>
      </c>
      <c r="C718" s="47">
        <v>6</v>
      </c>
      <c r="D718" s="47">
        <v>21</v>
      </c>
      <c r="E718" s="37">
        <v>14.915699999999999</v>
      </c>
      <c r="F7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8"/>
      <c r="H718"/>
      <c r="I718"/>
    </row>
    <row r="719" spans="1:9" x14ac:dyDescent="0.25">
      <c r="A719" s="29">
        <v>46137</v>
      </c>
      <c r="B719" s="47">
        <v>4</v>
      </c>
      <c r="C719" s="47">
        <v>6</v>
      </c>
      <c r="D719" s="47">
        <v>22</v>
      </c>
      <c r="E719" s="37">
        <v>14.298</v>
      </c>
      <c r="F7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9"/>
      <c r="H719"/>
      <c r="I719"/>
    </row>
    <row r="720" spans="1:9" x14ac:dyDescent="0.25">
      <c r="A720" s="29">
        <v>46137</v>
      </c>
      <c r="B720" s="47">
        <v>4</v>
      </c>
      <c r="C720" s="47">
        <v>6</v>
      </c>
      <c r="D720" s="47">
        <v>23</v>
      </c>
      <c r="E720" s="37">
        <v>14.0968</v>
      </c>
      <c r="F7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20"/>
      <c r="H720"/>
      <c r="I720"/>
    </row>
    <row r="721" spans="1:9" x14ac:dyDescent="0.25">
      <c r="A721" s="29">
        <v>46137</v>
      </c>
      <c r="B721" s="47">
        <v>4</v>
      </c>
      <c r="C721" s="47">
        <v>6</v>
      </c>
      <c r="D721" s="47">
        <v>24</v>
      </c>
      <c r="E721" s="37">
        <v>15.617699999999999</v>
      </c>
      <c r="F7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FDA9F-60EC-47D4-A507-400E5883DC4D}">
  <dimension ref="A1:O721"/>
  <sheetViews>
    <sheetView zoomScale="93" zoomScaleNormal="93" workbookViewId="0">
      <selection activeCell="H37" sqref="H37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45927</v>
      </c>
      <c r="B2" s="47">
        <v>9</v>
      </c>
      <c r="C2" s="47">
        <v>6</v>
      </c>
      <c r="D2" s="47">
        <v>1</v>
      </c>
      <c r="E2" s="37">
        <v>27.2376</v>
      </c>
      <c r="F2" s="47" t="str">
        <f>IF(AND(RTO__37[[#This Row],[Month]]&gt;4,RTO__37[[#This Row],[Month]]&lt;9,RTO__37[[#This Row],[Day of Week]]&lt;=5,RTO__37[[#This Row],[Hour]]&gt;=15,RTO__37[[#This Row],[Hour]]&lt;=18),"ON","OFF")</f>
        <v>OFF</v>
      </c>
      <c r="G2"/>
      <c r="H2" s="45" t="s">
        <v>55</v>
      </c>
      <c r="I2" s="39">
        <f>AVERAGE(RTO__37[Pricing])</f>
        <v>25.858042777777797</v>
      </c>
      <c r="J2" s="30">
        <f>I2/1000</f>
        <v>2.5858042777777798E-2</v>
      </c>
      <c r="L2" s="45" t="str">
        <f>UPPER(TEXT(EDATE(A721,1),"MMMM"))</f>
        <v>NOVEMBER</v>
      </c>
    </row>
    <row r="3" spans="1:15" x14ac:dyDescent="0.25">
      <c r="A3" s="29">
        <v>45927</v>
      </c>
      <c r="B3" s="47">
        <v>9</v>
      </c>
      <c r="C3" s="47">
        <v>6</v>
      </c>
      <c r="D3" s="47">
        <v>2</v>
      </c>
      <c r="E3" s="37">
        <v>24.622399999999999</v>
      </c>
      <c r="F3" s="47" t="str">
        <f>IF(AND(RTO__37[[#This Row],[Month]]&gt;4,RTO__37[[#This Row],[Month]]&lt;9,RTO__37[[#This Row],[Day of Week]]&lt;=5,RTO__37[[#This Row],[Hour]]&gt;=15,RTO__37[[#This Row],[Hour]]&lt;=18),"ON","OFF")</f>
        <v>OFF</v>
      </c>
      <c r="G3"/>
      <c r="H3" s="45" t="s">
        <v>61</v>
      </c>
      <c r="I3" s="40">
        <f>IFERROR(AVERAGEIF(RTO__37[On / Off-Peak],"ON",RTO__37[Pricing]),0)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45927</v>
      </c>
      <c r="B4" s="47">
        <v>9</v>
      </c>
      <c r="C4" s="47">
        <v>6</v>
      </c>
      <c r="D4" s="47">
        <v>3</v>
      </c>
      <c r="E4" s="37">
        <v>24.013100000000001</v>
      </c>
      <c r="F4" s="47" t="str">
        <f>IF(AND(RTO__37[[#This Row],[Month]]&gt;4,RTO__37[[#This Row],[Month]]&lt;9,RTO__37[[#This Row],[Day of Week]]&lt;=5,RTO__37[[#This Row],[Hour]]&gt;=15,RTO__37[[#This Row],[Hour]]&lt;=18),"ON","OFF")</f>
        <v>OFF</v>
      </c>
      <c r="G4"/>
      <c r="H4" s="45" t="s">
        <v>58</v>
      </c>
      <c r="I4" s="40">
        <f>IFERROR(AVERAGEIF(RTO__37[On / Off-Peak],"OFF",RTO__37[Pricing]),0)</f>
        <v>25.858042777777797</v>
      </c>
      <c r="J4" s="30">
        <f>IFERROR(I4/1000,0)</f>
        <v>2.5858042777777798E-2</v>
      </c>
      <c r="L4" s="28"/>
    </row>
    <row r="5" spans="1:15" x14ac:dyDescent="0.25">
      <c r="A5" s="29">
        <v>45927</v>
      </c>
      <c r="B5" s="47">
        <v>9</v>
      </c>
      <c r="C5" s="47">
        <v>6</v>
      </c>
      <c r="D5" s="47">
        <v>4</v>
      </c>
      <c r="E5" s="37">
        <v>23.233599999999999</v>
      </c>
      <c r="F5" s="47" t="str">
        <f>IF(AND(RTO__37[[#This Row],[Month]]&gt;4,RTO__37[[#This Row],[Month]]&lt;9,RTO__37[[#This Row],[Day of Week]]&lt;=5,RTO__37[[#This Row],[Hour]]&gt;=15,RTO__37[[#This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45927</v>
      </c>
      <c r="B6" s="47">
        <v>9</v>
      </c>
      <c r="C6" s="47">
        <v>6</v>
      </c>
      <c r="D6" s="47">
        <v>5</v>
      </c>
      <c r="E6" s="37">
        <v>23.082999999999998</v>
      </c>
      <c r="F6" s="47" t="str">
        <f>IF(AND(RTO__37[[#This Row],[Month]]&gt;4,RTO__37[[#This Row],[Month]]&lt;9,RTO__37[[#This Row],[Day of Week]]&lt;=5,RTO__37[[#This Row],[Hour]]&gt;=15,RTO__37[[#This Row],[Hour]]&lt;=18),"ON","OFF")</f>
        <v>OFF</v>
      </c>
      <c r="G6"/>
      <c r="H6" s="47"/>
      <c r="I6"/>
      <c r="L6" s="50" t="str">
        <f>TEXT(A2,"MMMM")</f>
        <v>September</v>
      </c>
      <c r="M6" s="50" t="str">
        <f>TEXT(A2,"dd")</f>
        <v>27</v>
      </c>
    </row>
    <row r="7" spans="1:15" x14ac:dyDescent="0.25">
      <c r="A7" s="29">
        <v>45927</v>
      </c>
      <c r="B7" s="47">
        <v>9</v>
      </c>
      <c r="C7" s="47">
        <v>6</v>
      </c>
      <c r="D7" s="47">
        <v>6</v>
      </c>
      <c r="E7" s="37">
        <v>25.201799999999999</v>
      </c>
      <c r="F7" s="47" t="str">
        <f>IF(AND(RTO__37[[#This Row],[Month]]&gt;4,RTO__37[[#This Row],[Month]]&lt;9,RTO__37[[#This Row],[Day of Week]]&lt;=5,RTO__37[[#This Row],[Hour]]&gt;=15,RTO__37[[#This Row],[Hour]]&lt;=18),"ON","OFF")</f>
        <v>OFF</v>
      </c>
      <c r="G7"/>
      <c r="H7" s="47"/>
      <c r="I7" s="29"/>
      <c r="L7" s="50" t="str">
        <f>TEXT(A721,"MMMM")</f>
        <v>October</v>
      </c>
      <c r="M7" s="45" t="str">
        <f>TEXT(A721,"dd")</f>
        <v>26</v>
      </c>
    </row>
    <row r="8" spans="1:15" x14ac:dyDescent="0.25">
      <c r="A8" s="29">
        <v>45927</v>
      </c>
      <c r="B8" s="47">
        <v>9</v>
      </c>
      <c r="C8" s="47">
        <v>6</v>
      </c>
      <c r="D8" s="47">
        <v>7</v>
      </c>
      <c r="E8" s="37">
        <v>24.691400000000002</v>
      </c>
      <c r="F8" s="47" t="str">
        <f>IF(AND(RTO__37[[#This Row],[Month]]&gt;4,RTO__37[[#This Row],[Month]]&lt;9,RTO__37[[#This Row],[Day of Week]]&lt;=5,RTO__37[[#This Row],[Hour]]&gt;=15,RTO__37[[#This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45927</v>
      </c>
      <c r="B9" s="47">
        <v>9</v>
      </c>
      <c r="C9" s="47">
        <v>6</v>
      </c>
      <c r="D9" s="47">
        <v>8</v>
      </c>
      <c r="E9" s="37">
        <v>15.336</v>
      </c>
      <c r="F9" s="47" t="str">
        <f>IF(AND(RTO__37[[#This Row],[Month]]&gt;4,RTO__37[[#This Row],[Month]]&lt;9,RTO__37[[#This Row],[Day of Week]]&lt;=5,RTO__37[[#This Row],[Hour]]&gt;=15,RTO__37[[#This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45927</v>
      </c>
      <c r="B10" s="47">
        <v>9</v>
      </c>
      <c r="C10" s="47">
        <v>6</v>
      </c>
      <c r="D10" s="47">
        <v>9</v>
      </c>
      <c r="E10" s="37">
        <v>23.384399999999999</v>
      </c>
      <c r="F10" s="47" t="str">
        <f>IF(AND(RTO__37[[#This Row],[Month]]&gt;4,RTO__37[[#This Row],[Month]]&lt;9,RTO__37[[#This Row],[Day of Week]]&lt;=5,RTO__37[[#This Row],[Hour]]&gt;=15,RTO__37[[#This Row],[Hour]]&lt;=18),"ON","OFF")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45927</v>
      </c>
      <c r="B11" s="47">
        <v>9</v>
      </c>
      <c r="C11" s="47">
        <v>6</v>
      </c>
      <c r="D11" s="47">
        <v>10</v>
      </c>
      <c r="E11" s="37">
        <v>25.141400000000001</v>
      </c>
      <c r="F11" s="47" t="str">
        <f>IF(AND(RTO__37[[#This Row],[Month]]&gt;4,RTO__37[[#This Row],[Month]]&lt;9,RTO__37[[#This Row],[Day of Week]]&lt;=5,RTO__37[[#This Row],[Hour]]&gt;=15,RTO__37[[#This Row],[Hour]]&lt;=18),"ON","OFF")</f>
        <v>OFF</v>
      </c>
      <c r="G11"/>
      <c r="H11" s="47"/>
      <c r="I11"/>
    </row>
    <row r="12" spans="1:15" x14ac:dyDescent="0.25">
      <c r="A12" s="29">
        <v>45927</v>
      </c>
      <c r="B12" s="47">
        <v>9</v>
      </c>
      <c r="C12" s="47">
        <v>6</v>
      </c>
      <c r="D12" s="47">
        <v>11</v>
      </c>
      <c r="E12" s="37">
        <v>27.2819</v>
      </c>
      <c r="F12" s="47" t="str">
        <f>IF(AND(RTO__37[[#This Row],[Month]]&gt;4,RTO__37[[#This Row],[Month]]&lt;9,RTO__37[[#This Row],[Day of Week]]&lt;=5,RTO__37[[#This Row],[Hour]]&gt;=15,RTO__37[[#This Row],[Hour]]&lt;=18),"ON","OFF")</f>
        <v>OFF</v>
      </c>
      <c r="G12"/>
      <c r="H12" s="47"/>
      <c r="I12"/>
    </row>
    <row r="13" spans="1:15" x14ac:dyDescent="0.25">
      <c r="A13" s="29">
        <v>45927</v>
      </c>
      <c r="B13" s="47">
        <v>9</v>
      </c>
      <c r="C13" s="47">
        <v>6</v>
      </c>
      <c r="D13" s="47">
        <v>12</v>
      </c>
      <c r="E13" s="37">
        <v>25.394300000000001</v>
      </c>
      <c r="F13" s="47" t="str">
        <f>IF(AND(RTO__37[[#This Row],[Month]]&gt;4,RTO__37[[#This Row],[Month]]&lt;9,RTO__37[[#This Row],[Day of Week]]&lt;=5,RTO__37[[#This Row],[Hour]]&gt;=15,RTO__37[[#This Row],[Hour]]&lt;=18),"ON","OFF")</f>
        <v>OFF</v>
      </c>
      <c r="G13"/>
      <c r="H13" s="47"/>
      <c r="I13"/>
    </row>
    <row r="14" spans="1:15" x14ac:dyDescent="0.25">
      <c r="A14" s="29">
        <v>45927</v>
      </c>
      <c r="B14" s="47">
        <v>9</v>
      </c>
      <c r="C14" s="47">
        <v>6</v>
      </c>
      <c r="D14" s="47">
        <v>13</v>
      </c>
      <c r="E14" s="37">
        <v>22.351700000000001</v>
      </c>
      <c r="F14" s="47" t="str">
        <f>IF(AND(RTO__37[[#This Row],[Month]]&gt;4,RTO__37[[#This Row],[Month]]&lt;9,RTO__37[[#This Row],[Day of Week]]&lt;=5,RTO__37[[#This Row],[Hour]]&gt;=15,RTO__37[[#This Row],[Hour]]&lt;=18),"ON","OFF")</f>
        <v>OFF</v>
      </c>
      <c r="G14"/>
      <c r="H14" s="47"/>
      <c r="I14"/>
    </row>
    <row r="15" spans="1:15" x14ac:dyDescent="0.25">
      <c r="A15" s="29">
        <v>45927</v>
      </c>
      <c r="B15" s="47">
        <v>9</v>
      </c>
      <c r="C15" s="47">
        <v>6</v>
      </c>
      <c r="D15" s="47">
        <v>14</v>
      </c>
      <c r="E15" s="37">
        <v>32.021599999999999</v>
      </c>
      <c r="F15" s="47" t="str">
        <f>IF(AND(RTO__37[[#This Row],[Month]]&gt;4,RTO__37[[#This Row],[Month]]&lt;9,RTO__37[[#This Row],[Day of Week]]&lt;=5,RTO__37[[#This Row],[Hour]]&gt;=15,RTO__37[[#This Row],[Hour]]&lt;=18),"ON","OFF")</f>
        <v>OFF</v>
      </c>
      <c r="G15"/>
      <c r="H15"/>
      <c r="I15"/>
    </row>
    <row r="16" spans="1:15" x14ac:dyDescent="0.25">
      <c r="A16" s="29">
        <v>45927</v>
      </c>
      <c r="B16" s="47">
        <v>9</v>
      </c>
      <c r="C16" s="47">
        <v>6</v>
      </c>
      <c r="D16" s="47">
        <v>15</v>
      </c>
      <c r="E16" s="37">
        <v>28.288799999999998</v>
      </c>
      <c r="F16" s="47" t="str">
        <f>IF(AND(RTO__37[[#This Row],[Month]]&gt;4,RTO__37[[#This Row],[Month]]&lt;9,RTO__37[[#This Row],[Day of Week]]&lt;=5,RTO__37[[#This Row],[Hour]]&gt;=15,RTO__37[[#This Row],[Hour]]&lt;=18),"ON","OFF")</f>
        <v>OFF</v>
      </c>
      <c r="G16"/>
      <c r="H16"/>
      <c r="I16"/>
    </row>
    <row r="17" spans="1:9" x14ac:dyDescent="0.25">
      <c r="A17" s="29">
        <v>45927</v>
      </c>
      <c r="B17" s="47">
        <v>9</v>
      </c>
      <c r="C17" s="47">
        <v>6</v>
      </c>
      <c r="D17" s="47">
        <v>16</v>
      </c>
      <c r="E17" s="37">
        <v>30.452200000000001</v>
      </c>
      <c r="F17" s="47" t="str">
        <f>IF(AND(RTO__37[[#This Row],[Month]]&gt;4,RTO__37[[#This Row],[Month]]&lt;9,RTO__37[[#This Row],[Day of Week]]&lt;=5,RTO__37[[#This Row],[Hour]]&gt;=15,RTO__37[[#This Row],[Hour]]&lt;=18),"ON","OFF")</f>
        <v>OFF</v>
      </c>
      <c r="G17"/>
      <c r="H17"/>
      <c r="I17"/>
    </row>
    <row r="18" spans="1:9" x14ac:dyDescent="0.25">
      <c r="A18" s="29">
        <v>45927</v>
      </c>
      <c r="B18" s="47">
        <v>9</v>
      </c>
      <c r="C18" s="47">
        <v>6</v>
      </c>
      <c r="D18" s="47">
        <v>17</v>
      </c>
      <c r="E18" s="37">
        <v>28.002800000000001</v>
      </c>
      <c r="F18" s="47" t="str">
        <f>IF(AND(RTO__37[[#This Row],[Month]]&gt;4,RTO__37[[#This Row],[Month]]&lt;9,RTO__37[[#This Row],[Day of Week]]&lt;=5,RTO__37[[#This Row],[Hour]]&gt;=15,RTO__37[[#This Row],[Hour]]&lt;=18),"ON","OFF")</f>
        <v>OFF</v>
      </c>
      <c r="G18"/>
      <c r="H18"/>
      <c r="I18"/>
    </row>
    <row r="19" spans="1:9" x14ac:dyDescent="0.25">
      <c r="A19" s="29">
        <v>45927</v>
      </c>
      <c r="B19" s="47">
        <v>9</v>
      </c>
      <c r="C19" s="47">
        <v>6</v>
      </c>
      <c r="D19" s="47">
        <v>18</v>
      </c>
      <c r="E19" s="37">
        <v>37.497199999999999</v>
      </c>
      <c r="F19" s="47" t="str">
        <f>IF(AND(RTO__37[[#This Row],[Month]]&gt;4,RTO__37[[#This Row],[Month]]&lt;9,RTO__37[[#This Row],[Day of Week]]&lt;=5,RTO__37[[#This Row],[Hour]]&gt;=15,RTO__37[[#This Row],[Hour]]&lt;=18),"ON","OFF")</f>
        <v>OFF</v>
      </c>
      <c r="G19"/>
      <c r="H19"/>
      <c r="I19"/>
    </row>
    <row r="20" spans="1:9" x14ac:dyDescent="0.25">
      <c r="A20" s="29">
        <v>45927</v>
      </c>
      <c r="B20" s="47">
        <v>9</v>
      </c>
      <c r="C20" s="47">
        <v>6</v>
      </c>
      <c r="D20" s="47">
        <v>19</v>
      </c>
      <c r="E20" s="37">
        <v>32.328600000000002</v>
      </c>
      <c r="F20" s="47" t="str">
        <f>IF(AND(RTO__37[[#This Row],[Month]]&gt;4,RTO__37[[#This Row],[Month]]&lt;9,RTO__37[[#This Row],[Day of Week]]&lt;=5,RTO__37[[#This Row],[Hour]]&gt;=15,RTO__37[[#This Row],[Hour]]&lt;=18),"ON","OFF")</f>
        <v>OFF</v>
      </c>
      <c r="G20"/>
      <c r="H20"/>
      <c r="I20"/>
    </row>
    <row r="21" spans="1:9" x14ac:dyDescent="0.25">
      <c r="A21" s="29">
        <v>45927</v>
      </c>
      <c r="B21" s="47">
        <v>9</v>
      </c>
      <c r="C21" s="47">
        <v>6</v>
      </c>
      <c r="D21" s="47">
        <v>20</v>
      </c>
      <c r="E21" s="37">
        <v>28.5777</v>
      </c>
      <c r="F21" s="47" t="str">
        <f>IF(AND(RTO__37[[#This Row],[Month]]&gt;4,RTO__37[[#This Row],[Month]]&lt;9,RTO__37[[#This Row],[Day of Week]]&lt;=5,RTO__37[[#This Row],[Hour]]&gt;=15,RTO__37[[#This Row],[Hour]]&lt;=18),"ON","OFF")</f>
        <v>OFF</v>
      </c>
      <c r="G21"/>
      <c r="H21"/>
      <c r="I21"/>
    </row>
    <row r="22" spans="1:9" x14ac:dyDescent="0.25">
      <c r="A22" s="29">
        <v>45927</v>
      </c>
      <c r="B22" s="47">
        <v>9</v>
      </c>
      <c r="C22" s="47">
        <v>6</v>
      </c>
      <c r="D22" s="47">
        <v>21</v>
      </c>
      <c r="E22" s="37">
        <v>25.709800000000001</v>
      </c>
      <c r="F22" s="47" t="str">
        <f>IF(AND(RTO__37[[#This Row],[Month]]&gt;4,RTO__37[[#This Row],[Month]]&lt;9,RTO__37[[#This Row],[Day of Week]]&lt;=5,RTO__37[[#This Row],[Hour]]&gt;=15,RTO__37[[#This Row],[Hour]]&lt;=18),"ON","OFF")</f>
        <v>OFF</v>
      </c>
      <c r="G22"/>
      <c r="H22"/>
      <c r="I22"/>
    </row>
    <row r="23" spans="1:9" x14ac:dyDescent="0.25">
      <c r="A23" s="29">
        <v>45927</v>
      </c>
      <c r="B23" s="47">
        <v>9</v>
      </c>
      <c r="C23" s="47">
        <v>6</v>
      </c>
      <c r="D23" s="47">
        <v>22</v>
      </c>
      <c r="E23" s="37">
        <v>30.789200000000001</v>
      </c>
      <c r="F23" s="47" t="str">
        <f>IF(AND(RTO__37[[#This Row],[Month]]&gt;4,RTO__37[[#This Row],[Month]]&lt;9,RTO__37[[#This Row],[Day of Week]]&lt;=5,RTO__37[[#This Row],[Hour]]&gt;=15,RTO__37[[#This Row],[Hour]]&lt;=18),"ON","OFF")</f>
        <v>OFF</v>
      </c>
      <c r="G23"/>
      <c r="H23"/>
      <c r="I23"/>
    </row>
    <row r="24" spans="1:9" x14ac:dyDescent="0.25">
      <c r="A24" s="29">
        <v>45927</v>
      </c>
      <c r="B24" s="47">
        <v>9</v>
      </c>
      <c r="C24" s="47">
        <v>6</v>
      </c>
      <c r="D24" s="47">
        <v>23</v>
      </c>
      <c r="E24" s="37">
        <v>29.4467</v>
      </c>
      <c r="F24" s="47" t="str">
        <f>IF(AND(RTO__37[[#This Row],[Month]]&gt;4,RTO__37[[#This Row],[Month]]&lt;9,RTO__37[[#This Row],[Day of Week]]&lt;=5,RTO__37[[#This Row],[Hour]]&gt;=15,RTO__37[[#This Row],[Hour]]&lt;=18),"ON","OFF")</f>
        <v>OFF</v>
      </c>
      <c r="G24"/>
      <c r="H24"/>
      <c r="I24"/>
    </row>
    <row r="25" spans="1:9" x14ac:dyDescent="0.25">
      <c r="A25" s="29">
        <v>45927</v>
      </c>
      <c r="B25" s="47">
        <v>9</v>
      </c>
      <c r="C25" s="47">
        <v>6</v>
      </c>
      <c r="D25" s="47">
        <v>24</v>
      </c>
      <c r="E25" s="37">
        <v>29.281500000000001</v>
      </c>
      <c r="F25" s="47" t="str">
        <f>IF(AND(RTO__37[[#This Row],[Month]]&gt;4,RTO__37[[#This Row],[Month]]&lt;9,RTO__37[[#This Row],[Day of Week]]&lt;=5,RTO__37[[#This Row],[Hour]]&gt;=15,RTO__37[[#This Row],[Hour]]&lt;=18),"ON","OFF")</f>
        <v>OFF</v>
      </c>
      <c r="G25"/>
      <c r="H25"/>
      <c r="I25"/>
    </row>
    <row r="26" spans="1:9" x14ac:dyDescent="0.25">
      <c r="A26" s="29">
        <v>45928</v>
      </c>
      <c r="B26" s="47">
        <v>9</v>
      </c>
      <c r="C26" s="47">
        <v>7</v>
      </c>
      <c r="D26" s="47">
        <v>1</v>
      </c>
      <c r="E26" s="37">
        <v>29.0167</v>
      </c>
      <c r="F26" s="47" t="str">
        <f>IF(AND(RTO__37[[#This Row],[Month]]&gt;4,RTO__37[[#This Row],[Month]]&lt;9,RTO__37[[#This Row],[Day of Week]]&lt;=5,RTO__37[[#This Row],[Hour]]&gt;=15,RTO__37[[#This Row],[Hour]]&lt;=18),"ON","OFF")</f>
        <v>OFF</v>
      </c>
      <c r="G26"/>
      <c r="H26"/>
      <c r="I26"/>
    </row>
    <row r="27" spans="1:9" x14ac:dyDescent="0.25">
      <c r="A27" s="29">
        <v>45928</v>
      </c>
      <c r="B27" s="47">
        <v>9</v>
      </c>
      <c r="C27" s="47">
        <v>7</v>
      </c>
      <c r="D27" s="47">
        <v>2</v>
      </c>
      <c r="E27" s="37">
        <v>28.599599999999999</v>
      </c>
      <c r="F27" s="47" t="str">
        <f>IF(AND(RTO__37[[#This Row],[Month]]&gt;4,RTO__37[[#This Row],[Month]]&lt;9,RTO__37[[#This Row],[Day of Week]]&lt;=5,RTO__37[[#This Row],[Hour]]&gt;=15,RTO__37[[#This Row],[Hour]]&lt;=18),"ON","OFF")</f>
        <v>OFF</v>
      </c>
      <c r="G27"/>
      <c r="H27"/>
      <c r="I27"/>
    </row>
    <row r="28" spans="1:9" x14ac:dyDescent="0.25">
      <c r="A28" s="29">
        <v>45928</v>
      </c>
      <c r="B28" s="47">
        <v>9</v>
      </c>
      <c r="C28" s="47">
        <v>7</v>
      </c>
      <c r="D28" s="47">
        <v>3</v>
      </c>
      <c r="E28" s="37">
        <v>28.567599999999999</v>
      </c>
      <c r="F28" s="47" t="str">
        <f>IF(AND(RTO__37[[#This Row],[Month]]&gt;4,RTO__37[[#This Row],[Month]]&lt;9,RTO__37[[#This Row],[Day of Week]]&lt;=5,RTO__37[[#This Row],[Hour]]&gt;=15,RTO__37[[#This Row],[Hour]]&lt;=18),"ON","OFF")</f>
        <v>OFF</v>
      </c>
      <c r="G28"/>
      <c r="H28"/>
      <c r="I28"/>
    </row>
    <row r="29" spans="1:9" x14ac:dyDescent="0.25">
      <c r="A29" s="29">
        <v>45928</v>
      </c>
      <c r="B29" s="47">
        <v>9</v>
      </c>
      <c r="C29" s="47">
        <v>7</v>
      </c>
      <c r="D29" s="47">
        <v>4</v>
      </c>
      <c r="E29" s="37">
        <v>27.578700000000001</v>
      </c>
      <c r="F29" s="47" t="str">
        <f>IF(AND(RTO__37[[#This Row],[Month]]&gt;4,RTO__37[[#This Row],[Month]]&lt;9,RTO__37[[#This Row],[Day of Week]]&lt;=5,RTO__37[[#This Row],[Hour]]&gt;=15,RTO__37[[#This Row],[Hour]]&lt;=18),"ON","OFF")</f>
        <v>OFF</v>
      </c>
      <c r="G29"/>
      <c r="H29"/>
      <c r="I29"/>
    </row>
    <row r="30" spans="1:9" x14ac:dyDescent="0.25">
      <c r="A30" s="29">
        <v>45928</v>
      </c>
      <c r="B30" s="47">
        <v>9</v>
      </c>
      <c r="C30" s="47">
        <v>7</v>
      </c>
      <c r="D30" s="47">
        <v>5</v>
      </c>
      <c r="E30" s="37">
        <v>28.0486</v>
      </c>
      <c r="F30" s="47" t="str">
        <f>IF(AND(RTO__37[[#This Row],[Month]]&gt;4,RTO__37[[#This Row],[Month]]&lt;9,RTO__37[[#This Row],[Day of Week]]&lt;=5,RTO__37[[#This Row],[Hour]]&gt;=15,RTO__37[[#This Row],[Hour]]&lt;=18),"ON","OFF")</f>
        <v>OFF</v>
      </c>
      <c r="G30"/>
      <c r="H30"/>
      <c r="I30"/>
    </row>
    <row r="31" spans="1:9" x14ac:dyDescent="0.25">
      <c r="A31" s="29">
        <v>45928</v>
      </c>
      <c r="B31" s="47">
        <v>9</v>
      </c>
      <c r="C31" s="47">
        <v>7</v>
      </c>
      <c r="D31" s="47">
        <v>6</v>
      </c>
      <c r="E31" s="37">
        <v>28.807200000000002</v>
      </c>
      <c r="F31" s="47" t="str">
        <f>IF(AND(RTO__37[[#This Row],[Month]]&gt;4,RTO__37[[#This Row],[Month]]&lt;9,RTO__37[[#This Row],[Day of Week]]&lt;=5,RTO__37[[#This Row],[Hour]]&gt;=15,RTO__37[[#This Row],[Hour]]&lt;=18),"ON","OFF")</f>
        <v>OFF</v>
      </c>
      <c r="G31"/>
      <c r="H31"/>
      <c r="I31"/>
    </row>
    <row r="32" spans="1:9" x14ac:dyDescent="0.25">
      <c r="A32" s="29">
        <v>45928</v>
      </c>
      <c r="B32" s="47">
        <v>9</v>
      </c>
      <c r="C32" s="47">
        <v>7</v>
      </c>
      <c r="D32" s="47">
        <v>7</v>
      </c>
      <c r="E32" s="37">
        <v>29.067599999999999</v>
      </c>
      <c r="F32" s="47" t="str">
        <f>IF(AND(RTO__37[[#This Row],[Month]]&gt;4,RTO__37[[#This Row],[Month]]&lt;9,RTO__37[[#This Row],[Day of Week]]&lt;=5,RTO__37[[#This Row],[Hour]]&gt;=15,RTO__37[[#This Row],[Hour]]&lt;=18),"ON","OFF")</f>
        <v>OFF</v>
      </c>
      <c r="G32"/>
      <c r="H32"/>
      <c r="I32"/>
    </row>
    <row r="33" spans="1:9" x14ac:dyDescent="0.25">
      <c r="A33" s="29">
        <v>45928</v>
      </c>
      <c r="B33" s="47">
        <v>9</v>
      </c>
      <c r="C33" s="47">
        <v>7</v>
      </c>
      <c r="D33" s="47">
        <v>8</v>
      </c>
      <c r="E33" s="37">
        <v>29.0212</v>
      </c>
      <c r="F33" s="47" t="str">
        <f>IF(AND(RTO__37[[#This Row],[Month]]&gt;4,RTO__37[[#This Row],[Month]]&lt;9,RTO__37[[#This Row],[Day of Week]]&lt;=5,RTO__37[[#This Row],[Hour]]&gt;=15,RTO__37[[#This Row],[Hour]]&lt;=18),"ON","OFF")</f>
        <v>OFF</v>
      </c>
      <c r="G33"/>
      <c r="H33"/>
      <c r="I33"/>
    </row>
    <row r="34" spans="1:9" x14ac:dyDescent="0.25">
      <c r="A34" s="29">
        <v>45928</v>
      </c>
      <c r="B34" s="47">
        <v>9</v>
      </c>
      <c r="C34" s="47">
        <v>7</v>
      </c>
      <c r="D34" s="47">
        <v>9</v>
      </c>
      <c r="E34" s="37">
        <v>21.706700000000001</v>
      </c>
      <c r="F34" s="47" t="str">
        <f>IF(AND(RTO__37[[#This Row],[Month]]&gt;4,RTO__37[[#This Row],[Month]]&lt;9,RTO__37[[#This Row],[Day of Week]]&lt;=5,RTO__37[[#This Row],[Hour]]&gt;=15,RTO__37[[#This Row],[Hour]]&lt;=18),"ON","OFF")</f>
        <v>OFF</v>
      </c>
      <c r="G34"/>
      <c r="H34"/>
      <c r="I34"/>
    </row>
    <row r="35" spans="1:9" x14ac:dyDescent="0.25">
      <c r="A35" s="29">
        <v>45928</v>
      </c>
      <c r="B35" s="47">
        <v>9</v>
      </c>
      <c r="C35" s="47">
        <v>7</v>
      </c>
      <c r="D35" s="47">
        <v>10</v>
      </c>
      <c r="E35" s="37">
        <v>16.864100000000001</v>
      </c>
      <c r="F35" s="47" t="str">
        <f>IF(AND(RTO__37[[#This Row],[Month]]&gt;4,RTO__37[[#This Row],[Month]]&lt;9,RTO__37[[#This Row],[Day of Week]]&lt;=5,RTO__37[[#This Row],[Hour]]&gt;=15,RTO__37[[#This Row],[Hour]]&lt;=18),"ON","OFF")</f>
        <v>OFF</v>
      </c>
      <c r="G35"/>
      <c r="H35"/>
      <c r="I35"/>
    </row>
    <row r="36" spans="1:9" x14ac:dyDescent="0.25">
      <c r="A36" s="29">
        <v>45928</v>
      </c>
      <c r="B36" s="47">
        <v>9</v>
      </c>
      <c r="C36" s="47">
        <v>7</v>
      </c>
      <c r="D36" s="47">
        <v>11</v>
      </c>
      <c r="E36" s="37">
        <v>11.295999999999999</v>
      </c>
      <c r="F36" s="47" t="str">
        <f>IF(AND(RTO__37[[#This Row],[Month]]&gt;4,RTO__37[[#This Row],[Month]]&lt;9,RTO__37[[#This Row],[Day of Week]]&lt;=5,RTO__37[[#This Row],[Hour]]&gt;=15,RTO__37[[#This Row],[Hour]]&lt;=18),"ON","OFF")</f>
        <v>OFF</v>
      </c>
      <c r="G36"/>
      <c r="H36"/>
      <c r="I36"/>
    </row>
    <row r="37" spans="1:9" x14ac:dyDescent="0.25">
      <c r="A37" s="29">
        <v>45928</v>
      </c>
      <c r="B37" s="47">
        <v>9</v>
      </c>
      <c r="C37" s="47">
        <v>7</v>
      </c>
      <c r="D37" s="47">
        <v>12</v>
      </c>
      <c r="E37" s="37">
        <v>10.4339</v>
      </c>
      <c r="F37" s="47" t="str">
        <f>IF(AND(RTO__37[[#This Row],[Month]]&gt;4,RTO__37[[#This Row],[Month]]&lt;9,RTO__37[[#This Row],[Day of Week]]&lt;=5,RTO__37[[#This Row],[Hour]]&gt;=15,RTO__37[[#This Row],[Hour]]&lt;=18),"ON","OFF")</f>
        <v>OFF</v>
      </c>
      <c r="G37"/>
      <c r="H37"/>
      <c r="I37"/>
    </row>
    <row r="38" spans="1:9" x14ac:dyDescent="0.25">
      <c r="A38" s="29">
        <v>45928</v>
      </c>
      <c r="B38" s="47">
        <v>9</v>
      </c>
      <c r="C38" s="47">
        <v>7</v>
      </c>
      <c r="D38" s="47">
        <v>13</v>
      </c>
      <c r="E38" s="37">
        <v>8.9997000000000007</v>
      </c>
      <c r="F38" s="47" t="str">
        <f>IF(AND(RTO__37[[#This Row],[Month]]&gt;4,RTO__37[[#This Row],[Month]]&lt;9,RTO__37[[#This Row],[Day of Week]]&lt;=5,RTO__37[[#This Row],[Hour]]&gt;=15,RTO__37[[#This Row],[Hour]]&lt;=18),"ON","OFF")</f>
        <v>OFF</v>
      </c>
      <c r="G38"/>
      <c r="H38"/>
      <c r="I38"/>
    </row>
    <row r="39" spans="1:9" x14ac:dyDescent="0.25">
      <c r="A39" s="29">
        <v>45928</v>
      </c>
      <c r="B39" s="47">
        <v>9</v>
      </c>
      <c r="C39" s="47">
        <v>7</v>
      </c>
      <c r="D39" s="47">
        <v>14</v>
      </c>
      <c r="E39" s="37">
        <v>9.9250000000000007</v>
      </c>
      <c r="F39" s="47" t="str">
        <f>IF(AND(RTO__37[[#This Row],[Month]]&gt;4,RTO__37[[#This Row],[Month]]&lt;9,RTO__37[[#This Row],[Day of Week]]&lt;=5,RTO__37[[#This Row],[Hour]]&gt;=15,RTO__37[[#This Row],[Hour]]&lt;=18),"ON","OFF")</f>
        <v>OFF</v>
      </c>
      <c r="G39"/>
      <c r="H39"/>
      <c r="I39"/>
    </row>
    <row r="40" spans="1:9" x14ac:dyDescent="0.25">
      <c r="A40" s="29">
        <v>45928</v>
      </c>
      <c r="B40" s="47">
        <v>9</v>
      </c>
      <c r="C40" s="47">
        <v>7</v>
      </c>
      <c r="D40" s="47">
        <v>15</v>
      </c>
      <c r="E40" s="37">
        <v>10.504300000000001</v>
      </c>
      <c r="F40" s="47" t="str">
        <f>IF(AND(RTO__37[[#This Row],[Month]]&gt;4,RTO__37[[#This Row],[Month]]&lt;9,RTO__37[[#This Row],[Day of Week]]&lt;=5,RTO__37[[#This Row],[Hour]]&gt;=15,RTO__37[[#This Row],[Hour]]&lt;=18),"ON","OFF")</f>
        <v>OFF</v>
      </c>
      <c r="G40"/>
      <c r="H40"/>
      <c r="I40"/>
    </row>
    <row r="41" spans="1:9" x14ac:dyDescent="0.25">
      <c r="A41" s="29">
        <v>45928</v>
      </c>
      <c r="B41" s="47">
        <v>9</v>
      </c>
      <c r="C41" s="47">
        <v>7</v>
      </c>
      <c r="D41" s="47">
        <v>16</v>
      </c>
      <c r="E41" s="37">
        <v>10.476599999999999</v>
      </c>
      <c r="F41" s="47" t="str">
        <f>IF(AND(RTO__37[[#This Row],[Month]]&gt;4,RTO__37[[#This Row],[Month]]&lt;9,RTO__37[[#This Row],[Day of Week]]&lt;=5,RTO__37[[#This Row],[Hour]]&gt;=15,RTO__37[[#This Row],[Hour]]&lt;=18),"ON","OFF")</f>
        <v>OFF</v>
      </c>
      <c r="G41"/>
      <c r="H41"/>
      <c r="I41"/>
    </row>
    <row r="42" spans="1:9" x14ac:dyDescent="0.25">
      <c r="A42" s="29">
        <v>45928</v>
      </c>
      <c r="B42" s="47">
        <v>9</v>
      </c>
      <c r="C42" s="47">
        <v>7</v>
      </c>
      <c r="D42" s="47">
        <v>17</v>
      </c>
      <c r="E42" s="37">
        <v>13.565799999999999</v>
      </c>
      <c r="F42" s="47" t="str">
        <f>IF(AND(RTO__37[[#This Row],[Month]]&gt;4,RTO__37[[#This Row],[Month]]&lt;9,RTO__37[[#This Row],[Day of Week]]&lt;=5,RTO__37[[#This Row],[Hour]]&gt;=15,RTO__37[[#This Row],[Hour]]&lt;=18),"ON","OFF")</f>
        <v>OFF</v>
      </c>
      <c r="G42"/>
      <c r="H42"/>
      <c r="I42"/>
    </row>
    <row r="43" spans="1:9" x14ac:dyDescent="0.25">
      <c r="A43" s="29">
        <v>45928</v>
      </c>
      <c r="B43" s="47">
        <v>9</v>
      </c>
      <c r="C43" s="47">
        <v>7</v>
      </c>
      <c r="D43" s="47">
        <v>18</v>
      </c>
      <c r="E43" s="37">
        <v>28.195499999999999</v>
      </c>
      <c r="F43" s="47" t="str">
        <f>IF(AND(RTO__37[[#This Row],[Month]]&gt;4,RTO__37[[#This Row],[Month]]&lt;9,RTO__37[[#This Row],[Day of Week]]&lt;=5,RTO__37[[#This Row],[Hour]]&gt;=15,RTO__37[[#This Row],[Hour]]&lt;=18),"ON","OFF")</f>
        <v>OFF</v>
      </c>
      <c r="G43"/>
      <c r="H43"/>
      <c r="I43"/>
    </row>
    <row r="44" spans="1:9" x14ac:dyDescent="0.25">
      <c r="A44" s="29">
        <v>45928</v>
      </c>
      <c r="B44" s="47">
        <v>9</v>
      </c>
      <c r="C44" s="47">
        <v>7</v>
      </c>
      <c r="D44" s="47">
        <v>19</v>
      </c>
      <c r="E44" s="37">
        <v>34.385399999999997</v>
      </c>
      <c r="F44" s="47" t="str">
        <f>IF(AND(RTO__37[[#This Row],[Month]]&gt;4,RTO__37[[#This Row],[Month]]&lt;9,RTO__37[[#This Row],[Day of Week]]&lt;=5,RTO__37[[#This Row],[Hour]]&gt;=15,RTO__37[[#This Row],[Hour]]&lt;=18),"ON","OFF")</f>
        <v>OFF</v>
      </c>
      <c r="G44"/>
      <c r="H44"/>
      <c r="I44"/>
    </row>
    <row r="45" spans="1:9" x14ac:dyDescent="0.25">
      <c r="A45" s="29">
        <v>45928</v>
      </c>
      <c r="B45" s="47">
        <v>9</v>
      </c>
      <c r="C45" s="47">
        <v>7</v>
      </c>
      <c r="D45" s="47">
        <v>20</v>
      </c>
      <c r="E45" s="37">
        <v>31.194500000000001</v>
      </c>
      <c r="F45" s="47" t="str">
        <f>IF(AND(RTO__37[[#This Row],[Month]]&gt;4,RTO__37[[#This Row],[Month]]&lt;9,RTO__37[[#This Row],[Day of Week]]&lt;=5,RTO__37[[#This Row],[Hour]]&gt;=15,RTO__37[[#This Row],[Hour]]&lt;=18),"ON","OFF")</f>
        <v>OFF</v>
      </c>
      <c r="G45"/>
      <c r="H45"/>
      <c r="I45"/>
    </row>
    <row r="46" spans="1:9" x14ac:dyDescent="0.25">
      <c r="A46" s="29">
        <v>45928</v>
      </c>
      <c r="B46" s="47">
        <v>9</v>
      </c>
      <c r="C46" s="47">
        <v>7</v>
      </c>
      <c r="D46" s="47">
        <v>21</v>
      </c>
      <c r="E46" s="37">
        <v>29.298400000000001</v>
      </c>
      <c r="F46" s="47" t="str">
        <f>IF(AND(RTO__37[[#This Row],[Month]]&gt;4,RTO__37[[#This Row],[Month]]&lt;9,RTO__37[[#This Row],[Day of Week]]&lt;=5,RTO__37[[#This Row],[Hour]]&gt;=15,RTO__37[[#This Row],[Hour]]&lt;=18),"ON","OFF")</f>
        <v>OFF</v>
      </c>
      <c r="G46"/>
      <c r="H46"/>
      <c r="I46"/>
    </row>
    <row r="47" spans="1:9" x14ac:dyDescent="0.25">
      <c r="A47" s="29">
        <v>45928</v>
      </c>
      <c r="B47" s="47">
        <v>9</v>
      </c>
      <c r="C47" s="47">
        <v>7</v>
      </c>
      <c r="D47" s="47">
        <v>22</v>
      </c>
      <c r="E47" s="37">
        <v>29.297000000000001</v>
      </c>
      <c r="F47" s="47" t="str">
        <f>IF(AND(RTO__37[[#This Row],[Month]]&gt;4,RTO__37[[#This Row],[Month]]&lt;9,RTO__37[[#This Row],[Day of Week]]&lt;=5,RTO__37[[#This Row],[Hour]]&gt;=15,RTO__37[[#This Row],[Hour]]&lt;=18),"ON","OFF")</f>
        <v>OFF</v>
      </c>
      <c r="G47"/>
      <c r="H47"/>
      <c r="I47"/>
    </row>
    <row r="48" spans="1:9" x14ac:dyDescent="0.25">
      <c r="A48" s="29">
        <v>45928</v>
      </c>
      <c r="B48" s="47">
        <v>9</v>
      </c>
      <c r="C48" s="47">
        <v>7</v>
      </c>
      <c r="D48" s="47">
        <v>23</v>
      </c>
      <c r="E48" s="37">
        <v>29.1633</v>
      </c>
      <c r="F48" s="47" t="str">
        <f>IF(AND(RTO__37[[#This Row],[Month]]&gt;4,RTO__37[[#This Row],[Month]]&lt;9,RTO__37[[#This Row],[Day of Week]]&lt;=5,RTO__37[[#This Row],[Hour]]&gt;=15,RTO__37[[#This Row],[Hour]]&lt;=18),"ON","OFF")</f>
        <v>OFF</v>
      </c>
      <c r="G48"/>
      <c r="H48"/>
      <c r="I48"/>
    </row>
    <row r="49" spans="1:9" x14ac:dyDescent="0.25">
      <c r="A49" s="29">
        <v>45928</v>
      </c>
      <c r="B49" s="47">
        <v>9</v>
      </c>
      <c r="C49" s="47">
        <v>7</v>
      </c>
      <c r="D49" s="47">
        <v>24</v>
      </c>
      <c r="E49" s="37">
        <v>28.038599999999999</v>
      </c>
      <c r="F49" s="47" t="str">
        <f>IF(AND(RTO__37[[#This Row],[Month]]&gt;4,RTO__37[[#This Row],[Month]]&lt;9,RTO__37[[#This Row],[Day of Week]]&lt;=5,RTO__37[[#This Row],[Hour]]&gt;=15,RTO__37[[#This Row],[Hour]]&lt;=18),"ON","OFF")</f>
        <v>OFF</v>
      </c>
      <c r="G49"/>
      <c r="H49"/>
      <c r="I49"/>
    </row>
    <row r="50" spans="1:9" x14ac:dyDescent="0.25">
      <c r="A50" s="29">
        <v>45929</v>
      </c>
      <c r="B50" s="47">
        <v>9</v>
      </c>
      <c r="C50" s="47">
        <v>1</v>
      </c>
      <c r="D50" s="47">
        <v>1</v>
      </c>
      <c r="E50" s="37">
        <v>28.792200000000001</v>
      </c>
      <c r="F50" s="47" t="str">
        <f>IF(AND(RTO__37[[#This Row],[Month]]&gt;4,RTO__37[[#This Row],[Month]]&lt;9,RTO__37[[#This Row],[Day of Week]]&lt;=5,RTO__37[[#This Row],[Hour]]&gt;=15,RTO__37[[#This Row],[Hour]]&lt;=18),"ON","OFF")</f>
        <v>OFF</v>
      </c>
      <c r="G50"/>
      <c r="H50"/>
      <c r="I50"/>
    </row>
    <row r="51" spans="1:9" x14ac:dyDescent="0.25">
      <c r="A51" s="29">
        <v>45929</v>
      </c>
      <c r="B51" s="47">
        <v>9</v>
      </c>
      <c r="C51" s="47">
        <v>1</v>
      </c>
      <c r="D51" s="47">
        <v>2</v>
      </c>
      <c r="E51" s="37">
        <v>26.6294</v>
      </c>
      <c r="F51" s="47" t="str">
        <f>IF(AND(RTO__37[[#This Row],[Month]]&gt;4,RTO__37[[#This Row],[Month]]&lt;9,RTO__37[[#This Row],[Day of Week]]&lt;=5,RTO__37[[#This Row],[Hour]]&gt;=15,RTO__37[[#This Row],[Hour]]&lt;=18),"ON","OFF")</f>
        <v>OFF</v>
      </c>
      <c r="G51"/>
      <c r="H51"/>
      <c r="I51"/>
    </row>
    <row r="52" spans="1:9" x14ac:dyDescent="0.25">
      <c r="A52" s="29">
        <v>45929</v>
      </c>
      <c r="B52" s="47">
        <v>9</v>
      </c>
      <c r="C52" s="47">
        <v>1</v>
      </c>
      <c r="D52" s="47">
        <v>3</v>
      </c>
      <c r="E52" s="37">
        <v>26.243099999999998</v>
      </c>
      <c r="F52" s="47" t="str">
        <f>IF(AND(RTO__37[[#This Row],[Month]]&gt;4,RTO__37[[#This Row],[Month]]&lt;9,RTO__37[[#This Row],[Day of Week]]&lt;=5,RTO__37[[#This Row],[Hour]]&gt;=15,RTO__37[[#This Row],[Hour]]&lt;=18),"ON","OFF")</f>
        <v>OFF</v>
      </c>
      <c r="G52"/>
      <c r="H52"/>
      <c r="I52"/>
    </row>
    <row r="53" spans="1:9" x14ac:dyDescent="0.25">
      <c r="A53" s="29">
        <v>45929</v>
      </c>
      <c r="B53" s="47">
        <v>9</v>
      </c>
      <c r="C53" s="47">
        <v>1</v>
      </c>
      <c r="D53" s="47">
        <v>4</v>
      </c>
      <c r="E53" s="37">
        <v>26.060500000000001</v>
      </c>
      <c r="F53" s="47" t="str">
        <f>IF(AND(RTO__37[[#This Row],[Month]]&gt;4,RTO__37[[#This Row],[Month]]&lt;9,RTO__37[[#This Row],[Day of Week]]&lt;=5,RTO__37[[#This Row],[Hour]]&gt;=15,RTO__37[[#This Row],[Hour]]&lt;=18),"ON","OFF")</f>
        <v>OFF</v>
      </c>
      <c r="G53"/>
      <c r="H53"/>
      <c r="I53"/>
    </row>
    <row r="54" spans="1:9" x14ac:dyDescent="0.25">
      <c r="A54" s="29">
        <v>45929</v>
      </c>
      <c r="B54" s="47">
        <v>9</v>
      </c>
      <c r="C54" s="47">
        <v>1</v>
      </c>
      <c r="D54" s="47">
        <v>5</v>
      </c>
      <c r="E54" s="37">
        <v>20.6233</v>
      </c>
      <c r="F54" s="47" t="str">
        <f>IF(AND(RTO__37[[#This Row],[Month]]&gt;4,RTO__37[[#This Row],[Month]]&lt;9,RTO__37[[#This Row],[Day of Week]]&lt;=5,RTO__37[[#This Row],[Hour]]&gt;=15,RTO__37[[#This Row],[Hour]]&lt;=18),"ON","OFF")</f>
        <v>OFF</v>
      </c>
      <c r="G54"/>
      <c r="H54"/>
      <c r="I54"/>
    </row>
    <row r="55" spans="1:9" x14ac:dyDescent="0.25">
      <c r="A55" s="29">
        <v>45929</v>
      </c>
      <c r="B55" s="47">
        <v>9</v>
      </c>
      <c r="C55" s="47">
        <v>1</v>
      </c>
      <c r="D55" s="47">
        <v>6</v>
      </c>
      <c r="E55" s="37">
        <v>3.0962000000000001</v>
      </c>
      <c r="F55" s="47" t="str">
        <f>IF(AND(RTO__37[[#This Row],[Month]]&gt;4,RTO__37[[#This Row],[Month]]&lt;9,RTO__37[[#This Row],[Day of Week]]&lt;=5,RTO__37[[#This Row],[Hour]]&gt;=15,RTO__37[[#This Row],[Hour]]&lt;=18),"ON","OFF")</f>
        <v>OFF</v>
      </c>
      <c r="G55"/>
      <c r="H55"/>
      <c r="I55"/>
    </row>
    <row r="56" spans="1:9" x14ac:dyDescent="0.25">
      <c r="A56" s="29">
        <v>45929</v>
      </c>
      <c r="B56" s="47">
        <v>9</v>
      </c>
      <c r="C56" s="47">
        <v>1</v>
      </c>
      <c r="D56" s="47">
        <v>7</v>
      </c>
      <c r="E56" s="37">
        <v>1.2854000000000001</v>
      </c>
      <c r="F56" s="47" t="str">
        <f>IF(AND(RTO__37[[#This Row],[Month]]&gt;4,RTO__37[[#This Row],[Month]]&lt;9,RTO__37[[#This Row],[Day of Week]]&lt;=5,RTO__37[[#This Row],[Hour]]&gt;=15,RTO__37[[#This Row],[Hour]]&lt;=18),"ON","OFF")</f>
        <v>OFF</v>
      </c>
      <c r="G56"/>
      <c r="H56"/>
      <c r="I56"/>
    </row>
    <row r="57" spans="1:9" x14ac:dyDescent="0.25">
      <c r="A57" s="29">
        <v>45929</v>
      </c>
      <c r="B57" s="47">
        <v>9</v>
      </c>
      <c r="C57" s="47">
        <v>1</v>
      </c>
      <c r="D57" s="47">
        <v>8</v>
      </c>
      <c r="E57" s="37">
        <v>-14.857100000000001</v>
      </c>
      <c r="F57" s="47" t="str">
        <f>IF(AND(RTO__37[[#This Row],[Month]]&gt;4,RTO__37[[#This Row],[Month]]&lt;9,RTO__37[[#This Row],[Day of Week]]&lt;=5,RTO__37[[#This Row],[Hour]]&gt;=15,RTO__37[[#This Row],[Hour]]&lt;=18),"ON","OFF")</f>
        <v>OFF</v>
      </c>
      <c r="G57"/>
      <c r="H57"/>
      <c r="I57"/>
    </row>
    <row r="58" spans="1:9" x14ac:dyDescent="0.25">
      <c r="A58" s="29">
        <v>45929</v>
      </c>
      <c r="B58" s="47">
        <v>9</v>
      </c>
      <c r="C58" s="47">
        <v>1</v>
      </c>
      <c r="D58" s="47">
        <v>9</v>
      </c>
      <c r="E58" s="37">
        <v>-11.482699999999999</v>
      </c>
      <c r="F58" s="47" t="str">
        <f>IF(AND(RTO__37[[#This Row],[Month]]&gt;4,RTO__37[[#This Row],[Month]]&lt;9,RTO__37[[#This Row],[Day of Week]]&lt;=5,RTO__37[[#This Row],[Hour]]&gt;=15,RTO__37[[#This Row],[Hour]]&lt;=18),"ON","OFF")</f>
        <v>OFF</v>
      </c>
      <c r="G58"/>
      <c r="H58"/>
      <c r="I58"/>
    </row>
    <row r="59" spans="1:9" x14ac:dyDescent="0.25">
      <c r="A59" s="29">
        <v>45929</v>
      </c>
      <c r="B59" s="47">
        <v>9</v>
      </c>
      <c r="C59" s="47">
        <v>1</v>
      </c>
      <c r="D59" s="47">
        <v>10</v>
      </c>
      <c r="E59" s="37">
        <v>11.315300000000001</v>
      </c>
      <c r="F59" s="47" t="str">
        <f>IF(AND(RTO__37[[#This Row],[Month]]&gt;4,RTO__37[[#This Row],[Month]]&lt;9,RTO__37[[#This Row],[Day of Week]]&lt;=5,RTO__37[[#This Row],[Hour]]&gt;=15,RTO__37[[#This Row],[Hour]]&lt;=18),"ON","OFF")</f>
        <v>OFF</v>
      </c>
      <c r="G59"/>
      <c r="H59"/>
      <c r="I59"/>
    </row>
    <row r="60" spans="1:9" x14ac:dyDescent="0.25">
      <c r="A60" s="29">
        <v>45929</v>
      </c>
      <c r="B60" s="47">
        <v>9</v>
      </c>
      <c r="C60" s="47">
        <v>1</v>
      </c>
      <c r="D60" s="47">
        <v>11</v>
      </c>
      <c r="E60" s="37">
        <v>13.106400000000001</v>
      </c>
      <c r="F60" s="47" t="str">
        <f>IF(AND(RTO__37[[#This Row],[Month]]&gt;4,RTO__37[[#This Row],[Month]]&lt;9,RTO__37[[#This Row],[Day of Week]]&lt;=5,RTO__37[[#This Row],[Hour]]&gt;=15,RTO__37[[#This Row],[Hour]]&lt;=18),"ON","OFF")</f>
        <v>OFF</v>
      </c>
      <c r="G60"/>
      <c r="H60"/>
      <c r="I60"/>
    </row>
    <row r="61" spans="1:9" x14ac:dyDescent="0.25">
      <c r="A61" s="29">
        <v>45929</v>
      </c>
      <c r="B61" s="47">
        <v>9</v>
      </c>
      <c r="C61" s="47">
        <v>1</v>
      </c>
      <c r="D61" s="47">
        <v>12</v>
      </c>
      <c r="E61" s="37">
        <v>16.3507</v>
      </c>
      <c r="F61" s="47" t="str">
        <f>IF(AND(RTO__37[[#This Row],[Month]]&gt;4,RTO__37[[#This Row],[Month]]&lt;9,RTO__37[[#This Row],[Day of Week]]&lt;=5,RTO__37[[#This Row],[Hour]]&gt;=15,RTO__37[[#This Row],[Hour]]&lt;=18),"ON","OFF")</f>
        <v>OFF</v>
      </c>
      <c r="G61"/>
      <c r="H61"/>
      <c r="I61"/>
    </row>
    <row r="62" spans="1:9" x14ac:dyDescent="0.25">
      <c r="A62" s="29">
        <v>45929</v>
      </c>
      <c r="B62" s="47">
        <v>9</v>
      </c>
      <c r="C62" s="47">
        <v>1</v>
      </c>
      <c r="D62" s="47">
        <v>13</v>
      </c>
      <c r="E62" s="37">
        <v>18.167000000000002</v>
      </c>
      <c r="F62" s="47" t="str">
        <f>IF(AND(RTO__37[[#This Row],[Month]]&gt;4,RTO__37[[#This Row],[Month]]&lt;9,RTO__37[[#This Row],[Day of Week]]&lt;=5,RTO__37[[#This Row],[Hour]]&gt;=15,RTO__37[[#This Row],[Hour]]&lt;=18),"ON","OFF")</f>
        <v>OFF</v>
      </c>
      <c r="G62"/>
      <c r="H62"/>
      <c r="I62"/>
    </row>
    <row r="63" spans="1:9" x14ac:dyDescent="0.25">
      <c r="A63" s="29">
        <v>45929</v>
      </c>
      <c r="B63" s="47">
        <v>9</v>
      </c>
      <c r="C63" s="47">
        <v>1</v>
      </c>
      <c r="D63" s="47">
        <v>14</v>
      </c>
      <c r="E63" s="37">
        <v>15.9589</v>
      </c>
      <c r="F63" s="47" t="str">
        <f>IF(AND(RTO__37[[#This Row],[Month]]&gt;4,RTO__37[[#This Row],[Month]]&lt;9,RTO__37[[#This Row],[Day of Week]]&lt;=5,RTO__37[[#This Row],[Hour]]&gt;=15,RTO__37[[#This Row],[Hour]]&lt;=18),"ON","OFF")</f>
        <v>OFF</v>
      </c>
      <c r="G63"/>
      <c r="H63"/>
      <c r="I63"/>
    </row>
    <row r="64" spans="1:9" x14ac:dyDescent="0.25">
      <c r="A64" s="29">
        <v>45929</v>
      </c>
      <c r="B64" s="47">
        <v>9</v>
      </c>
      <c r="C64" s="47">
        <v>1</v>
      </c>
      <c r="D64" s="47">
        <v>15</v>
      </c>
      <c r="E64" s="37">
        <v>17.885899999999999</v>
      </c>
      <c r="F64" s="47" t="str">
        <f>IF(AND(RTO__37[[#This Row],[Month]]&gt;4,RTO__37[[#This Row],[Month]]&lt;9,RTO__37[[#This Row],[Day of Week]]&lt;=5,RTO__37[[#This Row],[Hour]]&gt;=15,RTO__37[[#This Row],[Hour]]&lt;=18),"ON","OFF")</f>
        <v>OFF</v>
      </c>
      <c r="G64"/>
      <c r="H64"/>
      <c r="I64"/>
    </row>
    <row r="65" spans="1:9" x14ac:dyDescent="0.25">
      <c r="A65" s="29">
        <v>45929</v>
      </c>
      <c r="B65" s="47">
        <v>9</v>
      </c>
      <c r="C65" s="47">
        <v>1</v>
      </c>
      <c r="D65" s="47">
        <v>16</v>
      </c>
      <c r="E65" s="37">
        <v>18.5047</v>
      </c>
      <c r="F65" s="47" t="str">
        <f>IF(AND(RTO__37[[#This Row],[Month]]&gt;4,RTO__37[[#This Row],[Month]]&lt;9,RTO__37[[#This Row],[Day of Week]]&lt;=5,RTO__37[[#This Row],[Hour]]&gt;=15,RTO__37[[#This Row],[Hour]]&lt;=18),"ON","OFF")</f>
        <v>OFF</v>
      </c>
      <c r="G65"/>
      <c r="H65"/>
      <c r="I65"/>
    </row>
    <row r="66" spans="1:9" x14ac:dyDescent="0.25">
      <c r="A66" s="29">
        <v>45929</v>
      </c>
      <c r="B66" s="47">
        <v>9</v>
      </c>
      <c r="C66" s="47">
        <v>1</v>
      </c>
      <c r="D66" s="47">
        <v>17</v>
      </c>
      <c r="E66" s="37">
        <v>24.372900000000001</v>
      </c>
      <c r="F66" s="47" t="str">
        <f>IF(AND(RTO__37[[#This Row],[Month]]&gt;4,RTO__37[[#This Row],[Month]]&lt;9,RTO__37[[#This Row],[Day of Week]]&lt;=5,RTO__37[[#This Row],[Hour]]&gt;=15,RTO__37[[#This Row],[Hour]]&lt;=18),"ON","OFF")</f>
        <v>OFF</v>
      </c>
      <c r="G66"/>
      <c r="H66"/>
      <c r="I66"/>
    </row>
    <row r="67" spans="1:9" x14ac:dyDescent="0.25">
      <c r="A67" s="29">
        <v>45929</v>
      </c>
      <c r="B67" s="47">
        <v>9</v>
      </c>
      <c r="C67" s="47">
        <v>1</v>
      </c>
      <c r="D67" s="47">
        <v>18</v>
      </c>
      <c r="E67" s="37">
        <v>34.043700000000001</v>
      </c>
      <c r="F67" s="47" t="str">
        <f>IF(AND(RTO__37[[#This Row],[Month]]&gt;4,RTO__37[[#This Row],[Month]]&lt;9,RTO__37[[#This Row],[Day of Week]]&lt;=5,RTO__37[[#This Row],[Hour]]&gt;=15,RTO__37[[#This Row],[Hour]]&lt;=18),"ON","OFF")</f>
        <v>OFF</v>
      </c>
      <c r="G67"/>
      <c r="H67"/>
      <c r="I67"/>
    </row>
    <row r="68" spans="1:9" x14ac:dyDescent="0.25">
      <c r="A68" s="29">
        <v>45929</v>
      </c>
      <c r="B68" s="47">
        <v>9</v>
      </c>
      <c r="C68" s="47">
        <v>1</v>
      </c>
      <c r="D68" s="47">
        <v>19</v>
      </c>
      <c r="E68" s="37">
        <v>33.124099999999999</v>
      </c>
      <c r="F68" s="47" t="str">
        <f>IF(AND(RTO__37[[#This Row],[Month]]&gt;4,RTO__37[[#This Row],[Month]]&lt;9,RTO__37[[#This Row],[Day of Week]]&lt;=5,RTO__37[[#This Row],[Hour]]&gt;=15,RTO__37[[#This Row],[Hour]]&lt;=18),"ON","OFF")</f>
        <v>OFF</v>
      </c>
      <c r="G68"/>
      <c r="H68"/>
      <c r="I68"/>
    </row>
    <row r="69" spans="1:9" x14ac:dyDescent="0.25">
      <c r="A69" s="29">
        <v>45929</v>
      </c>
      <c r="B69" s="47">
        <v>9</v>
      </c>
      <c r="C69" s="47">
        <v>1</v>
      </c>
      <c r="D69" s="47">
        <v>20</v>
      </c>
      <c r="E69" s="37">
        <v>32.757399999999997</v>
      </c>
      <c r="F69" s="47" t="str">
        <f>IF(AND(RTO__37[[#This Row],[Month]]&gt;4,RTO__37[[#This Row],[Month]]&lt;9,RTO__37[[#This Row],[Day of Week]]&lt;=5,RTO__37[[#This Row],[Hour]]&gt;=15,RTO__37[[#This Row],[Hour]]&lt;=18),"ON","OFF")</f>
        <v>OFF</v>
      </c>
      <c r="G69"/>
      <c r="H69"/>
      <c r="I69"/>
    </row>
    <row r="70" spans="1:9" x14ac:dyDescent="0.25">
      <c r="A70" s="29">
        <v>45929</v>
      </c>
      <c r="B70" s="47">
        <v>9</v>
      </c>
      <c r="C70" s="47">
        <v>1</v>
      </c>
      <c r="D70" s="47">
        <v>21</v>
      </c>
      <c r="E70" s="37">
        <v>34.825699999999998</v>
      </c>
      <c r="F70" s="47" t="str">
        <f>IF(AND(RTO__37[[#This Row],[Month]]&gt;4,RTO__37[[#This Row],[Month]]&lt;9,RTO__37[[#This Row],[Day of Week]]&lt;=5,RTO__37[[#This Row],[Hour]]&gt;=15,RTO__37[[#This Row],[Hour]]&lt;=18),"ON","OFF")</f>
        <v>OFF</v>
      </c>
      <c r="G70"/>
      <c r="H70"/>
      <c r="I70"/>
    </row>
    <row r="71" spans="1:9" x14ac:dyDescent="0.25">
      <c r="A71" s="29">
        <v>45929</v>
      </c>
      <c r="B71" s="47">
        <v>9</v>
      </c>
      <c r="C71" s="47">
        <v>1</v>
      </c>
      <c r="D71" s="47">
        <v>22</v>
      </c>
      <c r="E71" s="37">
        <v>31.6465</v>
      </c>
      <c r="F71" s="47" t="str">
        <f>IF(AND(RTO__37[[#This Row],[Month]]&gt;4,RTO__37[[#This Row],[Month]]&lt;9,RTO__37[[#This Row],[Day of Week]]&lt;=5,RTO__37[[#This Row],[Hour]]&gt;=15,RTO__37[[#This Row],[Hour]]&lt;=18),"ON","OFF")</f>
        <v>OFF</v>
      </c>
      <c r="G71"/>
      <c r="H71"/>
      <c r="I71"/>
    </row>
    <row r="72" spans="1:9" x14ac:dyDescent="0.25">
      <c r="A72" s="29">
        <v>45929</v>
      </c>
      <c r="B72" s="47">
        <v>9</v>
      </c>
      <c r="C72" s="47">
        <v>1</v>
      </c>
      <c r="D72" s="47">
        <v>23</v>
      </c>
      <c r="E72" s="37">
        <v>28.5611</v>
      </c>
      <c r="F72" s="47" t="str">
        <f>IF(AND(RTO__37[[#This Row],[Month]]&gt;4,RTO__37[[#This Row],[Month]]&lt;9,RTO__37[[#This Row],[Day of Week]]&lt;=5,RTO__37[[#This Row],[Hour]]&gt;=15,RTO__37[[#This Row],[Hour]]&lt;=18),"ON","OFF")</f>
        <v>OFF</v>
      </c>
      <c r="G72"/>
      <c r="H72"/>
      <c r="I72"/>
    </row>
    <row r="73" spans="1:9" x14ac:dyDescent="0.25">
      <c r="A73" s="29">
        <v>45929</v>
      </c>
      <c r="B73" s="47">
        <v>9</v>
      </c>
      <c r="C73" s="47">
        <v>1</v>
      </c>
      <c r="D73" s="47">
        <v>24</v>
      </c>
      <c r="E73" s="37">
        <v>27.860600000000002</v>
      </c>
      <c r="F73" s="47" t="str">
        <f>IF(AND(RTO__37[[#This Row],[Month]]&gt;4,RTO__37[[#This Row],[Month]]&lt;9,RTO__37[[#This Row],[Day of Week]]&lt;=5,RTO__37[[#This Row],[Hour]]&gt;=15,RTO__37[[#This Row],[Hour]]&lt;=18),"ON","OFF")</f>
        <v>OFF</v>
      </c>
      <c r="G73"/>
      <c r="H73"/>
      <c r="I73"/>
    </row>
    <row r="74" spans="1:9" x14ac:dyDescent="0.25">
      <c r="A74" s="29">
        <v>45930</v>
      </c>
      <c r="B74" s="47">
        <v>9</v>
      </c>
      <c r="C74" s="47">
        <v>2</v>
      </c>
      <c r="D74" s="47">
        <v>1</v>
      </c>
      <c r="E74" s="37">
        <v>26.520800000000001</v>
      </c>
      <c r="F74" s="47" t="str">
        <f>IF(AND(RTO__37[[#This Row],[Month]]&gt;4,RTO__37[[#This Row],[Month]]&lt;9,RTO__37[[#This Row],[Day of Week]]&lt;=5,RTO__37[[#This Row],[Hour]]&gt;=15,RTO__37[[#This Row],[Hour]]&lt;=18),"ON","OFF")</f>
        <v>OFF</v>
      </c>
      <c r="G74"/>
      <c r="H74"/>
      <c r="I74"/>
    </row>
    <row r="75" spans="1:9" x14ac:dyDescent="0.25">
      <c r="A75" s="29">
        <v>45930</v>
      </c>
      <c r="B75" s="47">
        <v>9</v>
      </c>
      <c r="C75" s="47">
        <v>2</v>
      </c>
      <c r="D75" s="47">
        <v>2</v>
      </c>
      <c r="E75" s="37">
        <v>27.196200000000001</v>
      </c>
      <c r="F75" s="47" t="str">
        <f>IF(AND(RTO__37[[#This Row],[Month]]&gt;4,RTO__37[[#This Row],[Month]]&lt;9,RTO__37[[#This Row],[Day of Week]]&lt;=5,RTO__37[[#This Row],[Hour]]&gt;=15,RTO__37[[#This Row],[Hour]]&lt;=18),"ON","OFF")</f>
        <v>OFF</v>
      </c>
      <c r="G75"/>
      <c r="H75"/>
      <c r="I75"/>
    </row>
    <row r="76" spans="1:9" x14ac:dyDescent="0.25">
      <c r="A76" s="29">
        <v>45930</v>
      </c>
      <c r="B76" s="47">
        <v>9</v>
      </c>
      <c r="C76" s="47">
        <v>2</v>
      </c>
      <c r="D76" s="47">
        <v>3</v>
      </c>
      <c r="E76" s="37">
        <v>26.633400000000002</v>
      </c>
      <c r="F76" s="47" t="str">
        <f>IF(AND(RTO__37[[#This Row],[Month]]&gt;4,RTO__37[[#This Row],[Month]]&lt;9,RTO__37[[#This Row],[Day of Week]]&lt;=5,RTO__37[[#This Row],[Hour]]&gt;=15,RTO__37[[#This Row],[Hour]]&lt;=18),"ON","OFF")</f>
        <v>OFF</v>
      </c>
      <c r="G76"/>
      <c r="H76"/>
      <c r="I76"/>
    </row>
    <row r="77" spans="1:9" x14ac:dyDescent="0.25">
      <c r="A77" s="29">
        <v>45930</v>
      </c>
      <c r="B77" s="47">
        <v>9</v>
      </c>
      <c r="C77" s="47">
        <v>2</v>
      </c>
      <c r="D77" s="47">
        <v>4</v>
      </c>
      <c r="E77" s="37">
        <v>26.892199999999999</v>
      </c>
      <c r="F77" s="47" t="str">
        <f>IF(AND(RTO__37[[#This Row],[Month]]&gt;4,RTO__37[[#This Row],[Month]]&lt;9,RTO__37[[#This Row],[Day of Week]]&lt;=5,RTO__37[[#This Row],[Hour]]&gt;=15,RTO__37[[#This Row],[Hour]]&lt;=18),"ON","OFF")</f>
        <v>OFF</v>
      </c>
      <c r="G77"/>
      <c r="H77"/>
      <c r="I77"/>
    </row>
    <row r="78" spans="1:9" x14ac:dyDescent="0.25">
      <c r="A78" s="29">
        <v>45930</v>
      </c>
      <c r="B78" s="47">
        <v>9</v>
      </c>
      <c r="C78" s="47">
        <v>2</v>
      </c>
      <c r="D78" s="47">
        <v>5</v>
      </c>
      <c r="E78" s="37">
        <v>29.072199999999999</v>
      </c>
      <c r="F78" s="47" t="str">
        <f>IF(AND(RTO__37[[#This Row],[Month]]&gt;4,RTO__37[[#This Row],[Month]]&lt;9,RTO__37[[#This Row],[Day of Week]]&lt;=5,RTO__37[[#This Row],[Hour]]&gt;=15,RTO__37[[#This Row],[Hour]]&lt;=18),"ON","OFF")</f>
        <v>OFF</v>
      </c>
      <c r="G78"/>
      <c r="H78"/>
      <c r="I78"/>
    </row>
    <row r="79" spans="1:9" x14ac:dyDescent="0.25">
      <c r="A79" s="29">
        <v>45930</v>
      </c>
      <c r="B79" s="47">
        <v>9</v>
      </c>
      <c r="C79" s="47">
        <v>2</v>
      </c>
      <c r="D79" s="47">
        <v>6</v>
      </c>
      <c r="E79" s="37">
        <v>31.615500000000001</v>
      </c>
      <c r="F79" s="47" t="str">
        <f>IF(AND(RTO__37[[#This Row],[Month]]&gt;4,RTO__37[[#This Row],[Month]]&lt;9,RTO__37[[#This Row],[Day of Week]]&lt;=5,RTO__37[[#This Row],[Hour]]&gt;=15,RTO__37[[#This Row],[Hour]]&lt;=18),"ON","OFF")</f>
        <v>OFF</v>
      </c>
      <c r="G79"/>
      <c r="H79"/>
      <c r="I79"/>
    </row>
    <row r="80" spans="1:9" x14ac:dyDescent="0.25">
      <c r="A80" s="29">
        <v>45930</v>
      </c>
      <c r="B80" s="47">
        <v>9</v>
      </c>
      <c r="C80" s="47">
        <v>2</v>
      </c>
      <c r="D80" s="47">
        <v>7</v>
      </c>
      <c r="E80" s="37">
        <v>41.526200000000003</v>
      </c>
      <c r="F80" s="47" t="str">
        <f>IF(AND(RTO__37[[#This Row],[Month]]&gt;4,RTO__37[[#This Row],[Month]]&lt;9,RTO__37[[#This Row],[Day of Week]]&lt;=5,RTO__37[[#This Row],[Hour]]&gt;=15,RTO__37[[#This Row],[Hour]]&lt;=18),"ON","OFF")</f>
        <v>OFF</v>
      </c>
      <c r="G80"/>
      <c r="H80"/>
      <c r="I80"/>
    </row>
    <row r="81" spans="1:9" x14ac:dyDescent="0.25">
      <c r="A81" s="29">
        <v>45930</v>
      </c>
      <c r="B81" s="47">
        <v>9</v>
      </c>
      <c r="C81" s="47">
        <v>2</v>
      </c>
      <c r="D81" s="47">
        <v>8</v>
      </c>
      <c r="E81" s="37">
        <v>77.057900000000004</v>
      </c>
      <c r="F81" s="47" t="str">
        <f>IF(AND(RTO__37[[#This Row],[Month]]&gt;4,RTO__37[[#This Row],[Month]]&lt;9,RTO__37[[#This Row],[Day of Week]]&lt;=5,RTO__37[[#This Row],[Hour]]&gt;=15,RTO__37[[#This Row],[Hour]]&lt;=18),"ON","OFF")</f>
        <v>OFF</v>
      </c>
      <c r="G81"/>
      <c r="H81"/>
      <c r="I81"/>
    </row>
    <row r="82" spans="1:9" x14ac:dyDescent="0.25">
      <c r="A82" s="29">
        <v>45930</v>
      </c>
      <c r="B82" s="47">
        <v>9</v>
      </c>
      <c r="C82" s="47">
        <v>2</v>
      </c>
      <c r="D82" s="47">
        <v>9</v>
      </c>
      <c r="E82" s="37">
        <v>13.904999999999999</v>
      </c>
      <c r="F82" s="47" t="str">
        <f>IF(AND(RTO__37[[#This Row],[Month]]&gt;4,RTO__37[[#This Row],[Month]]&lt;9,RTO__37[[#This Row],[Day of Week]]&lt;=5,RTO__37[[#This Row],[Hour]]&gt;=15,RTO__37[[#This Row],[Hour]]&lt;=18),"ON","OFF")</f>
        <v>OFF</v>
      </c>
      <c r="G82"/>
      <c r="H82"/>
      <c r="I82"/>
    </row>
    <row r="83" spans="1:9" x14ac:dyDescent="0.25">
      <c r="A83" s="29">
        <v>45930</v>
      </c>
      <c r="B83" s="47">
        <v>9</v>
      </c>
      <c r="C83" s="47">
        <v>2</v>
      </c>
      <c r="D83" s="47">
        <v>10</v>
      </c>
      <c r="E83" s="37">
        <v>2.8169</v>
      </c>
      <c r="F83" s="47" t="str">
        <f>IF(AND(RTO__37[[#This Row],[Month]]&gt;4,RTO__37[[#This Row],[Month]]&lt;9,RTO__37[[#This Row],[Day of Week]]&lt;=5,RTO__37[[#This Row],[Hour]]&gt;=15,RTO__37[[#This Row],[Hour]]&lt;=18),"ON","OFF")</f>
        <v>OFF</v>
      </c>
      <c r="G83"/>
      <c r="H83"/>
      <c r="I83"/>
    </row>
    <row r="84" spans="1:9" x14ac:dyDescent="0.25">
      <c r="A84" s="29">
        <v>45930</v>
      </c>
      <c r="B84" s="47">
        <v>9</v>
      </c>
      <c r="C84" s="47">
        <v>2</v>
      </c>
      <c r="D84" s="47">
        <v>11</v>
      </c>
      <c r="E84" s="37">
        <v>0.42430000000000001</v>
      </c>
      <c r="F84" s="47" t="str">
        <f>IF(AND(RTO__37[[#This Row],[Month]]&gt;4,RTO__37[[#This Row],[Month]]&lt;9,RTO__37[[#This Row],[Day of Week]]&lt;=5,RTO__37[[#This Row],[Hour]]&gt;=15,RTO__37[[#This Row],[Hour]]&lt;=18),"ON","OFF")</f>
        <v>OFF</v>
      </c>
      <c r="G84"/>
      <c r="H84"/>
      <c r="I84"/>
    </row>
    <row r="85" spans="1:9" x14ac:dyDescent="0.25">
      <c r="A85" s="29">
        <v>45930</v>
      </c>
      <c r="B85" s="47">
        <v>9</v>
      </c>
      <c r="C85" s="47">
        <v>2</v>
      </c>
      <c r="D85" s="47">
        <v>12</v>
      </c>
      <c r="E85" s="37">
        <v>51.949800000000003</v>
      </c>
      <c r="F85" s="47" t="str">
        <f>IF(AND(RTO__37[[#This Row],[Month]]&gt;4,RTO__37[[#This Row],[Month]]&lt;9,RTO__37[[#This Row],[Day of Week]]&lt;=5,RTO__37[[#This Row],[Hour]]&gt;=15,RTO__37[[#This Row],[Hour]]&lt;=18),"ON","OFF")</f>
        <v>OFF</v>
      </c>
      <c r="G85"/>
      <c r="H85"/>
      <c r="I85"/>
    </row>
    <row r="86" spans="1:9" x14ac:dyDescent="0.25">
      <c r="A86" s="29">
        <v>45930</v>
      </c>
      <c r="B86" s="47">
        <v>9</v>
      </c>
      <c r="C86" s="47">
        <v>2</v>
      </c>
      <c r="D86" s="47">
        <v>13</v>
      </c>
      <c r="E86" s="37">
        <v>1.0289999999999999</v>
      </c>
      <c r="F86" s="47" t="str">
        <f>IF(AND(RTO__37[[#This Row],[Month]]&gt;4,RTO__37[[#This Row],[Month]]&lt;9,RTO__37[[#This Row],[Day of Week]]&lt;=5,RTO__37[[#This Row],[Hour]]&gt;=15,RTO__37[[#This Row],[Hour]]&lt;=18),"ON","OFF")</f>
        <v>OFF</v>
      </c>
      <c r="G86"/>
      <c r="H86"/>
      <c r="I86"/>
    </row>
    <row r="87" spans="1:9" x14ac:dyDescent="0.25">
      <c r="A87" s="29">
        <v>45930</v>
      </c>
      <c r="B87" s="47">
        <v>9</v>
      </c>
      <c r="C87" s="47">
        <v>2</v>
      </c>
      <c r="D87" s="47">
        <v>14</v>
      </c>
      <c r="E87" s="37">
        <v>-0.42599999999999999</v>
      </c>
      <c r="F87" s="47" t="str">
        <f>IF(AND(RTO__37[[#This Row],[Month]]&gt;4,RTO__37[[#This Row],[Month]]&lt;9,RTO__37[[#This Row],[Day of Week]]&lt;=5,RTO__37[[#This Row],[Hour]]&gt;=15,RTO__37[[#This Row],[Hour]]&lt;=18),"ON","OFF")</f>
        <v>OFF</v>
      </c>
      <c r="G87"/>
      <c r="H87"/>
      <c r="I87"/>
    </row>
    <row r="88" spans="1:9" x14ac:dyDescent="0.25">
      <c r="A88" s="29">
        <v>45930</v>
      </c>
      <c r="B88" s="47">
        <v>9</v>
      </c>
      <c r="C88" s="47">
        <v>2</v>
      </c>
      <c r="D88" s="47">
        <v>15</v>
      </c>
      <c r="E88" s="37">
        <v>-3.5417000000000001</v>
      </c>
      <c r="F88" s="47" t="str">
        <f>IF(AND(RTO__37[[#This Row],[Month]]&gt;4,RTO__37[[#This Row],[Month]]&lt;9,RTO__37[[#This Row],[Day of Week]]&lt;=5,RTO__37[[#This Row],[Hour]]&gt;=15,RTO__37[[#This Row],[Hour]]&lt;=18),"ON","OFF")</f>
        <v>OFF</v>
      </c>
      <c r="G88"/>
      <c r="H88"/>
      <c r="I88"/>
    </row>
    <row r="89" spans="1:9" x14ac:dyDescent="0.25">
      <c r="A89" s="29">
        <v>45930</v>
      </c>
      <c r="B89" s="47">
        <v>9</v>
      </c>
      <c r="C89" s="47">
        <v>2</v>
      </c>
      <c r="D89" s="47">
        <v>16</v>
      </c>
      <c r="E89" s="37">
        <v>-3.4802</v>
      </c>
      <c r="F89" s="47" t="str">
        <f>IF(AND(RTO__37[[#This Row],[Month]]&gt;4,RTO__37[[#This Row],[Month]]&lt;9,RTO__37[[#This Row],[Day of Week]]&lt;=5,RTO__37[[#This Row],[Hour]]&gt;=15,RTO__37[[#This Row],[Hour]]&lt;=18),"ON","OFF")</f>
        <v>OFF</v>
      </c>
      <c r="G89"/>
      <c r="H89"/>
      <c r="I89"/>
    </row>
    <row r="90" spans="1:9" x14ac:dyDescent="0.25">
      <c r="A90" s="29">
        <v>45930</v>
      </c>
      <c r="B90" s="47">
        <v>9</v>
      </c>
      <c r="C90" s="47">
        <v>2</v>
      </c>
      <c r="D90" s="47">
        <v>17</v>
      </c>
      <c r="E90" s="37">
        <v>5.7690999999999999</v>
      </c>
      <c r="F90" s="47" t="str">
        <f>IF(AND(RTO__37[[#This Row],[Month]]&gt;4,RTO__37[[#This Row],[Month]]&lt;9,RTO__37[[#This Row],[Day of Week]]&lt;=5,RTO__37[[#This Row],[Hour]]&gt;=15,RTO__37[[#This Row],[Hour]]&lt;=18),"ON","OFF")</f>
        <v>OFF</v>
      </c>
      <c r="G90"/>
      <c r="H90"/>
      <c r="I90"/>
    </row>
    <row r="91" spans="1:9" x14ac:dyDescent="0.25">
      <c r="A91" s="29">
        <v>45930</v>
      </c>
      <c r="B91" s="47">
        <v>9</v>
      </c>
      <c r="C91" s="47">
        <v>2</v>
      </c>
      <c r="D91" s="47">
        <v>18</v>
      </c>
      <c r="E91" s="37">
        <v>33.008099999999999</v>
      </c>
      <c r="F91" s="47" t="str">
        <f>IF(AND(RTO__37[[#This Row],[Month]]&gt;4,RTO__37[[#This Row],[Month]]&lt;9,RTO__37[[#This Row],[Day of Week]]&lt;=5,RTO__37[[#This Row],[Hour]]&gt;=15,RTO__37[[#This Row],[Hour]]&lt;=18),"ON","OFF")</f>
        <v>OFF</v>
      </c>
      <c r="G91"/>
      <c r="H91"/>
      <c r="I91"/>
    </row>
    <row r="92" spans="1:9" x14ac:dyDescent="0.25">
      <c r="A92" s="29">
        <v>45930</v>
      </c>
      <c r="B92" s="47">
        <v>9</v>
      </c>
      <c r="C92" s="47">
        <v>2</v>
      </c>
      <c r="D92" s="47">
        <v>19</v>
      </c>
      <c r="E92" s="37">
        <v>34.313099999999999</v>
      </c>
      <c r="F92" s="47" t="str">
        <f>IF(AND(RTO__37[[#This Row],[Month]]&gt;4,RTO__37[[#This Row],[Month]]&lt;9,RTO__37[[#This Row],[Day of Week]]&lt;=5,RTO__37[[#This Row],[Hour]]&gt;=15,RTO__37[[#This Row],[Hour]]&lt;=18),"ON","OFF")</f>
        <v>OFF</v>
      </c>
      <c r="G92"/>
      <c r="H92"/>
      <c r="I92"/>
    </row>
    <row r="93" spans="1:9" x14ac:dyDescent="0.25">
      <c r="A93" s="29">
        <v>45930</v>
      </c>
      <c r="B93" s="47">
        <v>9</v>
      </c>
      <c r="C93" s="47">
        <v>2</v>
      </c>
      <c r="D93" s="47">
        <v>20</v>
      </c>
      <c r="E93" s="37">
        <v>28.630299999999998</v>
      </c>
      <c r="F93" s="47" t="str">
        <f>IF(AND(RTO__37[[#This Row],[Month]]&gt;4,RTO__37[[#This Row],[Month]]&lt;9,RTO__37[[#This Row],[Day of Week]]&lt;=5,RTO__37[[#This Row],[Hour]]&gt;=15,RTO__37[[#This Row],[Hour]]&lt;=18),"ON","OFF")</f>
        <v>OFF</v>
      </c>
      <c r="G93"/>
      <c r="H93"/>
      <c r="I93"/>
    </row>
    <row r="94" spans="1:9" x14ac:dyDescent="0.25">
      <c r="A94" s="29">
        <v>45930</v>
      </c>
      <c r="B94" s="47">
        <v>9</v>
      </c>
      <c r="C94" s="47">
        <v>2</v>
      </c>
      <c r="D94" s="47">
        <v>21</v>
      </c>
      <c r="E94" s="37">
        <v>27.016999999999999</v>
      </c>
      <c r="F94" s="47" t="str">
        <f>IF(AND(RTO__37[[#This Row],[Month]]&gt;4,RTO__37[[#This Row],[Month]]&lt;9,RTO__37[[#This Row],[Day of Week]]&lt;=5,RTO__37[[#This Row],[Hour]]&gt;=15,RTO__37[[#This Row],[Hour]]&lt;=18),"ON","OFF")</f>
        <v>OFF</v>
      </c>
      <c r="G94"/>
      <c r="H94"/>
      <c r="I94"/>
    </row>
    <row r="95" spans="1:9" x14ac:dyDescent="0.25">
      <c r="A95" s="29">
        <v>45930</v>
      </c>
      <c r="B95" s="47">
        <v>9</v>
      </c>
      <c r="C95" s="47">
        <v>2</v>
      </c>
      <c r="D95" s="47">
        <v>22</v>
      </c>
      <c r="E95" s="37">
        <v>25.878900000000002</v>
      </c>
      <c r="F95" s="47" t="str">
        <f>IF(AND(RTO__37[[#This Row],[Month]]&gt;4,RTO__37[[#This Row],[Month]]&lt;9,RTO__37[[#This Row],[Day of Week]]&lt;=5,RTO__37[[#This Row],[Hour]]&gt;=15,RTO__37[[#This Row],[Hour]]&lt;=18),"ON","OFF")</f>
        <v>OFF</v>
      </c>
      <c r="G95"/>
      <c r="H95"/>
      <c r="I95"/>
    </row>
    <row r="96" spans="1:9" x14ac:dyDescent="0.25">
      <c r="A96" s="29">
        <v>45930</v>
      </c>
      <c r="B96" s="47">
        <v>9</v>
      </c>
      <c r="C96" s="47">
        <v>2</v>
      </c>
      <c r="D96" s="47">
        <v>23</v>
      </c>
      <c r="E96" s="37">
        <v>22.694400000000002</v>
      </c>
      <c r="F96" s="47" t="str">
        <f>IF(AND(RTO__37[[#This Row],[Month]]&gt;4,RTO__37[[#This Row],[Month]]&lt;9,RTO__37[[#This Row],[Day of Week]]&lt;=5,RTO__37[[#This Row],[Hour]]&gt;=15,RTO__37[[#This Row],[Hour]]&lt;=18),"ON","OFF")</f>
        <v>OFF</v>
      </c>
      <c r="G96"/>
      <c r="H96"/>
      <c r="I96"/>
    </row>
    <row r="97" spans="1:9" x14ac:dyDescent="0.25">
      <c r="A97" s="29">
        <v>45930</v>
      </c>
      <c r="B97" s="47">
        <v>9</v>
      </c>
      <c r="C97" s="47">
        <v>2</v>
      </c>
      <c r="D97" s="47">
        <v>24</v>
      </c>
      <c r="E97" s="37">
        <v>24.3642</v>
      </c>
      <c r="F97" s="47" t="str">
        <f>IF(AND(RTO__37[[#This Row],[Month]]&gt;4,RTO__37[[#This Row],[Month]]&lt;9,RTO__37[[#This Row],[Day of Week]]&lt;=5,RTO__37[[#This Row],[Hour]]&gt;=15,RTO__37[[#This Row],[Hour]]&lt;=18),"ON","OFF")</f>
        <v>OFF</v>
      </c>
      <c r="G97"/>
      <c r="H97"/>
      <c r="I97"/>
    </row>
    <row r="98" spans="1:9" x14ac:dyDescent="0.25">
      <c r="A98" s="29">
        <v>45931</v>
      </c>
      <c r="B98" s="47">
        <v>10</v>
      </c>
      <c r="C98" s="47">
        <v>3</v>
      </c>
      <c r="D98" s="47">
        <v>1</v>
      </c>
      <c r="E98" s="37">
        <v>29.869900000000001</v>
      </c>
      <c r="F98" s="47" t="str">
        <f>IF(AND(RTO__37[[#This Row],[Month]]&gt;4,RTO__37[[#This Row],[Month]]&lt;9,RTO__37[[#This Row],[Day of Week]]&lt;=5,RTO__37[[#This Row],[Hour]]&gt;=15,RTO__37[[#This Row],[Hour]]&lt;=18),"ON","OFF")</f>
        <v>OFF</v>
      </c>
      <c r="G98"/>
      <c r="H98"/>
      <c r="I98"/>
    </row>
    <row r="99" spans="1:9" x14ac:dyDescent="0.25">
      <c r="A99" s="29">
        <v>45931</v>
      </c>
      <c r="B99" s="47">
        <v>10</v>
      </c>
      <c r="C99" s="47">
        <v>3</v>
      </c>
      <c r="D99" s="47">
        <v>2</v>
      </c>
      <c r="E99" s="37">
        <v>59.019399999999997</v>
      </c>
      <c r="F99" s="47" t="str">
        <f>IF(AND(RTO__37[[#This Row],[Month]]&gt;4,RTO__37[[#This Row],[Month]]&lt;9,RTO__37[[#This Row],[Day of Week]]&lt;=5,RTO__37[[#This Row],[Hour]]&gt;=15,RTO__37[[#This Row],[Hour]]&lt;=18),"ON","OFF")</f>
        <v>OFF</v>
      </c>
      <c r="G99"/>
      <c r="H99"/>
      <c r="I99"/>
    </row>
    <row r="100" spans="1:9" x14ac:dyDescent="0.25">
      <c r="A100" s="29">
        <v>45931</v>
      </c>
      <c r="B100" s="47">
        <v>10</v>
      </c>
      <c r="C100" s="47">
        <v>3</v>
      </c>
      <c r="D100" s="47">
        <v>3</v>
      </c>
      <c r="E100" s="37">
        <v>27.356000000000002</v>
      </c>
      <c r="F100" s="47" t="str">
        <f>IF(AND(RTO__37[[#This Row],[Month]]&gt;4,RTO__37[[#This Row],[Month]]&lt;9,RTO__37[[#This Row],[Day of Week]]&lt;=5,RTO__37[[#This Row],[Hour]]&gt;=15,RTO__37[[#This Row],[Hour]]&lt;=18),"ON","OFF")</f>
        <v>OFF</v>
      </c>
      <c r="G100"/>
      <c r="H100"/>
      <c r="I100"/>
    </row>
    <row r="101" spans="1:9" x14ac:dyDescent="0.25">
      <c r="A101" s="29">
        <v>45931</v>
      </c>
      <c r="B101" s="47">
        <v>10</v>
      </c>
      <c r="C101" s="47">
        <v>3</v>
      </c>
      <c r="D101" s="47">
        <v>4</v>
      </c>
      <c r="E101" s="37">
        <v>27.408799999999999</v>
      </c>
      <c r="F101" s="47" t="str">
        <f>IF(AND(RTO__37[[#This Row],[Month]]&gt;4,RTO__37[[#This Row],[Month]]&lt;9,RTO__37[[#This Row],[Day of Week]]&lt;=5,RTO__37[[#This Row],[Hour]]&gt;=15,RTO__37[[#This Row],[Hour]]&lt;=18),"ON","OFF")</f>
        <v>OFF</v>
      </c>
      <c r="G101"/>
      <c r="H101"/>
      <c r="I101"/>
    </row>
    <row r="102" spans="1:9" x14ac:dyDescent="0.25">
      <c r="A102" s="29">
        <v>45931</v>
      </c>
      <c r="B102" s="47">
        <v>10</v>
      </c>
      <c r="C102" s="47">
        <v>3</v>
      </c>
      <c r="D102" s="47">
        <v>5</v>
      </c>
      <c r="E102" s="37">
        <v>23.55</v>
      </c>
      <c r="F102" s="47" t="str">
        <f>IF(AND(RTO__37[[#This Row],[Month]]&gt;4,RTO__37[[#This Row],[Month]]&lt;9,RTO__37[[#This Row],[Day of Week]]&lt;=5,RTO__37[[#This Row],[Hour]]&gt;=15,RTO__37[[#This Row],[Hour]]&lt;=18),"ON","OFF")</f>
        <v>OFF</v>
      </c>
      <c r="G102"/>
      <c r="H102"/>
      <c r="I102"/>
    </row>
    <row r="103" spans="1:9" x14ac:dyDescent="0.25">
      <c r="A103" s="29">
        <v>45931</v>
      </c>
      <c r="B103" s="47">
        <v>10</v>
      </c>
      <c r="C103" s="47">
        <v>3</v>
      </c>
      <c r="D103" s="47">
        <v>6</v>
      </c>
      <c r="E103" s="37">
        <v>24.5977</v>
      </c>
      <c r="F103" s="47" t="str">
        <f>IF(AND(RTO__37[[#This Row],[Month]]&gt;4,RTO__37[[#This Row],[Month]]&lt;9,RTO__37[[#This Row],[Day of Week]]&lt;=5,RTO__37[[#This Row],[Hour]]&gt;=15,RTO__37[[#This Row],[Hour]]&lt;=18),"ON","OFF")</f>
        <v>OFF</v>
      </c>
      <c r="G103"/>
      <c r="H103"/>
      <c r="I103"/>
    </row>
    <row r="104" spans="1:9" x14ac:dyDescent="0.25">
      <c r="A104" s="29">
        <v>45931</v>
      </c>
      <c r="B104" s="47">
        <v>10</v>
      </c>
      <c r="C104" s="47">
        <v>3</v>
      </c>
      <c r="D104" s="47">
        <v>7</v>
      </c>
      <c r="E104" s="37">
        <v>31.272600000000001</v>
      </c>
      <c r="F104" s="47" t="str">
        <f>IF(AND(RTO__37[[#This Row],[Month]]&gt;4,RTO__37[[#This Row],[Month]]&lt;9,RTO__37[[#This Row],[Day of Week]]&lt;=5,RTO__37[[#This Row],[Hour]]&gt;=15,RTO__37[[#This Row],[Hour]]&lt;=18),"ON","OFF")</f>
        <v>OFF</v>
      </c>
      <c r="G104"/>
      <c r="H104"/>
      <c r="I104"/>
    </row>
    <row r="105" spans="1:9" x14ac:dyDescent="0.25">
      <c r="A105" s="29">
        <v>45931</v>
      </c>
      <c r="B105" s="47">
        <v>10</v>
      </c>
      <c r="C105" s="47">
        <v>3</v>
      </c>
      <c r="D105" s="47">
        <v>8</v>
      </c>
      <c r="E105" s="37">
        <v>28.5807</v>
      </c>
      <c r="F105" s="47" t="str">
        <f>IF(AND(RTO__37[[#This Row],[Month]]&gt;4,RTO__37[[#This Row],[Month]]&lt;9,RTO__37[[#This Row],[Day of Week]]&lt;=5,RTO__37[[#This Row],[Hour]]&gt;=15,RTO__37[[#This Row],[Hour]]&lt;=18),"ON","OFF")</f>
        <v>OFF</v>
      </c>
      <c r="G105"/>
      <c r="H105"/>
      <c r="I105"/>
    </row>
    <row r="106" spans="1:9" x14ac:dyDescent="0.25">
      <c r="A106" s="29">
        <v>45931</v>
      </c>
      <c r="B106" s="47">
        <v>10</v>
      </c>
      <c r="C106" s="47">
        <v>3</v>
      </c>
      <c r="D106" s="47">
        <v>9</v>
      </c>
      <c r="E106" s="37">
        <v>8.5909999999999993</v>
      </c>
      <c r="F106" s="47" t="str">
        <f>IF(AND(RTO__37[[#This Row],[Month]]&gt;4,RTO__37[[#This Row],[Month]]&lt;9,RTO__37[[#This Row],[Day of Week]]&lt;=5,RTO__37[[#This Row],[Hour]]&gt;=15,RTO__37[[#This Row],[Hour]]&lt;=18),"ON","OFF")</f>
        <v>OFF</v>
      </c>
      <c r="G106"/>
      <c r="H106"/>
      <c r="I106"/>
    </row>
    <row r="107" spans="1:9" x14ac:dyDescent="0.25">
      <c r="A107" s="29">
        <v>45931</v>
      </c>
      <c r="B107" s="47">
        <v>10</v>
      </c>
      <c r="C107" s="47">
        <v>3</v>
      </c>
      <c r="D107" s="47">
        <v>10</v>
      </c>
      <c r="E107" s="37">
        <v>3.8197000000000001</v>
      </c>
      <c r="F107" s="47" t="str">
        <f>IF(AND(RTO__37[[#This Row],[Month]]&gt;4,RTO__37[[#This Row],[Month]]&lt;9,RTO__37[[#This Row],[Day of Week]]&lt;=5,RTO__37[[#This Row],[Hour]]&gt;=15,RTO__37[[#This Row],[Hour]]&lt;=18),"ON","OFF")</f>
        <v>OFF</v>
      </c>
      <c r="G107"/>
      <c r="H107"/>
      <c r="I107"/>
    </row>
    <row r="108" spans="1:9" x14ac:dyDescent="0.25">
      <c r="A108" s="29">
        <v>45931</v>
      </c>
      <c r="B108" s="47">
        <v>10</v>
      </c>
      <c r="C108" s="47">
        <v>3</v>
      </c>
      <c r="D108" s="47">
        <v>11</v>
      </c>
      <c r="E108" s="37">
        <v>7.2149000000000001</v>
      </c>
      <c r="F108" s="47" t="str">
        <f>IF(AND(RTO__37[[#This Row],[Month]]&gt;4,RTO__37[[#This Row],[Month]]&lt;9,RTO__37[[#This Row],[Day of Week]]&lt;=5,RTO__37[[#This Row],[Hour]]&gt;=15,RTO__37[[#This Row],[Hour]]&lt;=18),"ON","OFF")</f>
        <v>OFF</v>
      </c>
      <c r="G108"/>
      <c r="H108"/>
      <c r="I108"/>
    </row>
    <row r="109" spans="1:9" x14ac:dyDescent="0.25">
      <c r="A109" s="29">
        <v>45931</v>
      </c>
      <c r="B109" s="47">
        <v>10</v>
      </c>
      <c r="C109" s="47">
        <v>3</v>
      </c>
      <c r="D109" s="47">
        <v>12</v>
      </c>
      <c r="E109" s="37">
        <v>6.4404000000000003</v>
      </c>
      <c r="F109" s="47" t="str">
        <f>IF(AND(RTO__37[[#This Row],[Month]]&gt;4,RTO__37[[#This Row],[Month]]&lt;9,RTO__37[[#This Row],[Day of Week]]&lt;=5,RTO__37[[#This Row],[Hour]]&gt;=15,RTO__37[[#This Row],[Hour]]&lt;=18),"ON","OFF")</f>
        <v>OFF</v>
      </c>
      <c r="G109"/>
      <c r="H109"/>
      <c r="I109"/>
    </row>
    <row r="110" spans="1:9" x14ac:dyDescent="0.25">
      <c r="A110" s="29">
        <v>45931</v>
      </c>
      <c r="B110" s="47">
        <v>10</v>
      </c>
      <c r="C110" s="47">
        <v>3</v>
      </c>
      <c r="D110" s="47">
        <v>13</v>
      </c>
      <c r="E110" s="37">
        <v>18.680599999999998</v>
      </c>
      <c r="F110" s="47" t="str">
        <f>IF(AND(RTO__37[[#This Row],[Month]]&gt;4,RTO__37[[#This Row],[Month]]&lt;9,RTO__37[[#This Row],[Day of Week]]&lt;=5,RTO__37[[#This Row],[Hour]]&gt;=15,RTO__37[[#This Row],[Hour]]&lt;=18),"ON","OFF")</f>
        <v>OFF</v>
      </c>
      <c r="G110"/>
      <c r="H110"/>
      <c r="I110"/>
    </row>
    <row r="111" spans="1:9" x14ac:dyDescent="0.25">
      <c r="A111" s="29">
        <v>45931</v>
      </c>
      <c r="B111" s="47">
        <v>10</v>
      </c>
      <c r="C111" s="47">
        <v>3</v>
      </c>
      <c r="D111" s="47">
        <v>14</v>
      </c>
      <c r="E111" s="37">
        <v>48.1721</v>
      </c>
      <c r="F111" s="47" t="str">
        <f>IF(AND(RTO__37[[#This Row],[Month]]&gt;4,RTO__37[[#This Row],[Month]]&lt;9,RTO__37[[#This Row],[Day of Week]]&lt;=5,RTO__37[[#This Row],[Hour]]&gt;=15,RTO__37[[#This Row],[Hour]]&lt;=18),"ON","OFF")</f>
        <v>OFF</v>
      </c>
      <c r="G111"/>
      <c r="H111"/>
      <c r="I111"/>
    </row>
    <row r="112" spans="1:9" x14ac:dyDescent="0.25">
      <c r="A112" s="29">
        <v>45931</v>
      </c>
      <c r="B112" s="47">
        <v>10</v>
      </c>
      <c r="C112" s="47">
        <v>3</v>
      </c>
      <c r="D112" s="47">
        <v>15</v>
      </c>
      <c r="E112" s="37">
        <v>13.792999999999999</v>
      </c>
      <c r="F112" s="47" t="str">
        <f>IF(AND(RTO__37[[#This Row],[Month]]&gt;4,RTO__37[[#This Row],[Month]]&lt;9,RTO__37[[#This Row],[Day of Week]]&lt;=5,RTO__37[[#This Row],[Hour]]&gt;=15,RTO__37[[#This Row],[Hour]]&lt;=18),"ON","OFF")</f>
        <v>OFF</v>
      </c>
      <c r="G112"/>
      <c r="H112"/>
      <c r="I112"/>
    </row>
    <row r="113" spans="1:9" x14ac:dyDescent="0.25">
      <c r="A113" s="29">
        <v>45931</v>
      </c>
      <c r="B113" s="47">
        <v>10</v>
      </c>
      <c r="C113" s="47">
        <v>3</v>
      </c>
      <c r="D113" s="47">
        <v>16</v>
      </c>
      <c r="E113" s="37">
        <v>15.7582</v>
      </c>
      <c r="F113" s="47" t="str">
        <f>IF(AND(RTO__37[[#This Row],[Month]]&gt;4,RTO__37[[#This Row],[Month]]&lt;9,RTO__37[[#This Row],[Day of Week]]&lt;=5,RTO__37[[#This Row],[Hour]]&gt;=15,RTO__37[[#This Row],[Hour]]&lt;=18),"ON","OFF")</f>
        <v>OFF</v>
      </c>
      <c r="G113"/>
      <c r="H113"/>
      <c r="I113"/>
    </row>
    <row r="114" spans="1:9" x14ac:dyDescent="0.25">
      <c r="A114" s="29">
        <v>45931</v>
      </c>
      <c r="B114" s="47">
        <v>10</v>
      </c>
      <c r="C114" s="47">
        <v>3</v>
      </c>
      <c r="D114" s="47">
        <v>17</v>
      </c>
      <c r="E114" s="37">
        <v>18.671800000000001</v>
      </c>
      <c r="F114" s="47" t="str">
        <f>IF(AND(RTO__37[[#This Row],[Month]]&gt;4,RTO__37[[#This Row],[Month]]&lt;9,RTO__37[[#This Row],[Day of Week]]&lt;=5,RTO__37[[#This Row],[Hour]]&gt;=15,RTO__37[[#This Row],[Hour]]&lt;=18),"ON","OFF")</f>
        <v>OFF</v>
      </c>
      <c r="G114"/>
      <c r="H114"/>
      <c r="I114"/>
    </row>
    <row r="115" spans="1:9" x14ac:dyDescent="0.25">
      <c r="A115" s="29">
        <v>45931</v>
      </c>
      <c r="B115" s="47">
        <v>10</v>
      </c>
      <c r="C115" s="47">
        <v>3</v>
      </c>
      <c r="D115" s="47">
        <v>18</v>
      </c>
      <c r="E115" s="37">
        <v>70.659599999999998</v>
      </c>
      <c r="F115" s="47" t="str">
        <f>IF(AND(RTO__37[[#This Row],[Month]]&gt;4,RTO__37[[#This Row],[Month]]&lt;9,RTO__37[[#This Row],[Day of Week]]&lt;=5,RTO__37[[#This Row],[Hour]]&gt;=15,RTO__37[[#This Row],[Hour]]&lt;=18),"ON","OFF")</f>
        <v>OFF</v>
      </c>
      <c r="G115"/>
      <c r="H115"/>
      <c r="I115"/>
    </row>
    <row r="116" spans="1:9" x14ac:dyDescent="0.25">
      <c r="A116" s="29">
        <v>45931</v>
      </c>
      <c r="B116" s="47">
        <v>10</v>
      </c>
      <c r="C116" s="47">
        <v>3</v>
      </c>
      <c r="D116" s="47">
        <v>19</v>
      </c>
      <c r="E116" s="37">
        <v>54.944400000000002</v>
      </c>
      <c r="F116" s="47" t="str">
        <f>IF(AND(RTO__37[[#This Row],[Month]]&gt;4,RTO__37[[#This Row],[Month]]&lt;9,RTO__37[[#This Row],[Day of Week]]&lt;=5,RTO__37[[#This Row],[Hour]]&gt;=15,RTO__37[[#This Row],[Hour]]&lt;=18),"ON","OFF")</f>
        <v>OFF</v>
      </c>
      <c r="G116"/>
      <c r="H116"/>
      <c r="I116"/>
    </row>
    <row r="117" spans="1:9" x14ac:dyDescent="0.25">
      <c r="A117" s="29">
        <v>45931</v>
      </c>
      <c r="B117" s="47">
        <v>10</v>
      </c>
      <c r="C117" s="47">
        <v>3</v>
      </c>
      <c r="D117" s="47">
        <v>20</v>
      </c>
      <c r="E117" s="37">
        <v>39.309399999999997</v>
      </c>
      <c r="F117" s="47" t="str">
        <f>IF(AND(RTO__37[[#This Row],[Month]]&gt;4,RTO__37[[#This Row],[Month]]&lt;9,RTO__37[[#This Row],[Day of Week]]&lt;=5,RTO__37[[#This Row],[Hour]]&gt;=15,RTO__37[[#This Row],[Hour]]&lt;=18),"ON","OFF")</f>
        <v>OFF</v>
      </c>
      <c r="G117"/>
      <c r="H117"/>
      <c r="I117"/>
    </row>
    <row r="118" spans="1:9" x14ac:dyDescent="0.25">
      <c r="A118" s="29">
        <v>45931</v>
      </c>
      <c r="B118" s="47">
        <v>10</v>
      </c>
      <c r="C118" s="47">
        <v>3</v>
      </c>
      <c r="D118" s="47">
        <v>21</v>
      </c>
      <c r="E118" s="37">
        <v>36.5152</v>
      </c>
      <c r="F118" s="47" t="str">
        <f>IF(AND(RTO__37[[#This Row],[Month]]&gt;4,RTO__37[[#This Row],[Month]]&lt;9,RTO__37[[#This Row],[Day of Week]]&lt;=5,RTO__37[[#This Row],[Hour]]&gt;=15,RTO__37[[#This Row],[Hour]]&lt;=18),"ON","OFF")</f>
        <v>OFF</v>
      </c>
      <c r="G118"/>
      <c r="H118"/>
      <c r="I118"/>
    </row>
    <row r="119" spans="1:9" x14ac:dyDescent="0.25">
      <c r="A119" s="29">
        <v>45931</v>
      </c>
      <c r="B119" s="47">
        <v>10</v>
      </c>
      <c r="C119" s="47">
        <v>3</v>
      </c>
      <c r="D119" s="47">
        <v>22</v>
      </c>
      <c r="E119" s="37">
        <v>34.338500000000003</v>
      </c>
      <c r="F119" s="47" t="str">
        <f>IF(AND(RTO__37[[#This Row],[Month]]&gt;4,RTO__37[[#This Row],[Month]]&lt;9,RTO__37[[#This Row],[Day of Week]]&lt;=5,RTO__37[[#This Row],[Hour]]&gt;=15,RTO__37[[#This Row],[Hour]]&lt;=18),"ON","OFF")</f>
        <v>OFF</v>
      </c>
      <c r="G119"/>
      <c r="H119"/>
      <c r="I119"/>
    </row>
    <row r="120" spans="1:9" x14ac:dyDescent="0.25">
      <c r="A120" s="29">
        <v>45931</v>
      </c>
      <c r="B120" s="47">
        <v>10</v>
      </c>
      <c r="C120" s="47">
        <v>3</v>
      </c>
      <c r="D120" s="47">
        <v>23</v>
      </c>
      <c r="E120" s="37">
        <v>32.279800000000002</v>
      </c>
      <c r="F120" s="47" t="str">
        <f>IF(AND(RTO__37[[#This Row],[Month]]&gt;4,RTO__37[[#This Row],[Month]]&lt;9,RTO__37[[#This Row],[Day of Week]]&lt;=5,RTO__37[[#This Row],[Hour]]&gt;=15,RTO__37[[#This Row],[Hour]]&lt;=18),"ON","OFF")</f>
        <v>OFF</v>
      </c>
      <c r="G120"/>
      <c r="H120"/>
      <c r="I120"/>
    </row>
    <row r="121" spans="1:9" x14ac:dyDescent="0.25">
      <c r="A121" s="29">
        <v>45931</v>
      </c>
      <c r="B121" s="47">
        <v>10</v>
      </c>
      <c r="C121" s="47">
        <v>3</v>
      </c>
      <c r="D121" s="47">
        <v>24</v>
      </c>
      <c r="E121" s="37">
        <v>30.112100000000002</v>
      </c>
      <c r="F121" s="47" t="str">
        <f>IF(AND(RTO__37[[#This Row],[Month]]&gt;4,RTO__37[[#This Row],[Month]]&lt;9,RTO__37[[#This Row],[Day of Week]]&lt;=5,RTO__37[[#This Row],[Hour]]&gt;=15,RTO__37[[#This Row],[Hour]]&lt;=18),"ON","OFF")</f>
        <v>OFF</v>
      </c>
      <c r="G121"/>
      <c r="H121"/>
      <c r="I121"/>
    </row>
    <row r="122" spans="1:9" x14ac:dyDescent="0.25">
      <c r="A122" s="29">
        <v>45932</v>
      </c>
      <c r="B122" s="47">
        <v>10</v>
      </c>
      <c r="C122" s="47">
        <v>4</v>
      </c>
      <c r="D122" s="47">
        <v>1</v>
      </c>
      <c r="E122" s="37">
        <v>32.037399999999998</v>
      </c>
      <c r="F122" s="47" t="str">
        <f>IF(AND(RTO__37[[#This Row],[Month]]&gt;4,RTO__37[[#This Row],[Month]]&lt;9,RTO__37[[#This Row],[Day of Week]]&lt;=5,RTO__37[[#This Row],[Hour]]&gt;=15,RTO__37[[#This Row],[Hour]]&lt;=18),"ON","OFF")</f>
        <v>OFF</v>
      </c>
      <c r="G122"/>
      <c r="H122"/>
      <c r="I122"/>
    </row>
    <row r="123" spans="1:9" x14ac:dyDescent="0.25">
      <c r="A123" s="29">
        <v>45932</v>
      </c>
      <c r="B123" s="47">
        <v>10</v>
      </c>
      <c r="C123" s="47">
        <v>4</v>
      </c>
      <c r="D123" s="47">
        <v>2</v>
      </c>
      <c r="E123" s="37">
        <v>29.438400000000001</v>
      </c>
      <c r="F123" s="47" t="str">
        <f>IF(AND(RTO__37[[#This Row],[Month]]&gt;4,RTO__37[[#This Row],[Month]]&lt;9,RTO__37[[#This Row],[Day of Week]]&lt;=5,RTO__37[[#This Row],[Hour]]&gt;=15,RTO__37[[#This Row],[Hour]]&lt;=18),"ON","OFF")</f>
        <v>OFF</v>
      </c>
      <c r="G123"/>
      <c r="H123"/>
      <c r="I123"/>
    </row>
    <row r="124" spans="1:9" x14ac:dyDescent="0.25">
      <c r="A124" s="29">
        <v>45932</v>
      </c>
      <c r="B124" s="47">
        <v>10</v>
      </c>
      <c r="C124" s="47">
        <v>4</v>
      </c>
      <c r="D124" s="47">
        <v>3</v>
      </c>
      <c r="E124" s="37">
        <v>30.758500000000002</v>
      </c>
      <c r="F124" s="47" t="str">
        <f>IF(AND(RTO__37[[#This Row],[Month]]&gt;4,RTO__37[[#This Row],[Month]]&lt;9,RTO__37[[#This Row],[Day of Week]]&lt;=5,RTO__37[[#This Row],[Hour]]&gt;=15,RTO__37[[#This Row],[Hour]]&lt;=18),"ON","OFF")</f>
        <v>OFF</v>
      </c>
      <c r="G124"/>
      <c r="H124"/>
      <c r="I124"/>
    </row>
    <row r="125" spans="1:9" x14ac:dyDescent="0.25">
      <c r="A125" s="29">
        <v>45932</v>
      </c>
      <c r="B125" s="47">
        <v>10</v>
      </c>
      <c r="C125" s="47">
        <v>4</v>
      </c>
      <c r="D125" s="47">
        <v>4</v>
      </c>
      <c r="E125" s="37">
        <v>31.2224</v>
      </c>
      <c r="F125" s="47" t="str">
        <f>IF(AND(RTO__37[[#This Row],[Month]]&gt;4,RTO__37[[#This Row],[Month]]&lt;9,RTO__37[[#This Row],[Day of Week]]&lt;=5,RTO__37[[#This Row],[Hour]]&gt;=15,RTO__37[[#This Row],[Hour]]&lt;=18),"ON","OFF")</f>
        <v>OFF</v>
      </c>
      <c r="G125"/>
      <c r="H125"/>
      <c r="I125"/>
    </row>
    <row r="126" spans="1:9" x14ac:dyDescent="0.25">
      <c r="A126" s="29">
        <v>45932</v>
      </c>
      <c r="B126" s="47">
        <v>10</v>
      </c>
      <c r="C126" s="47">
        <v>4</v>
      </c>
      <c r="D126" s="47">
        <v>5</v>
      </c>
      <c r="E126" s="37">
        <v>22.727599999999999</v>
      </c>
      <c r="F126" s="47" t="str">
        <f>IF(AND(RTO__37[[#This Row],[Month]]&gt;4,RTO__37[[#This Row],[Month]]&lt;9,RTO__37[[#This Row],[Day of Week]]&lt;=5,RTO__37[[#This Row],[Hour]]&gt;=15,RTO__37[[#This Row],[Hour]]&lt;=18),"ON","OFF")</f>
        <v>OFF</v>
      </c>
      <c r="G126"/>
      <c r="H126"/>
      <c r="I126"/>
    </row>
    <row r="127" spans="1:9" x14ac:dyDescent="0.25">
      <c r="A127" s="29">
        <v>45932</v>
      </c>
      <c r="B127" s="47">
        <v>10</v>
      </c>
      <c r="C127" s="47">
        <v>4</v>
      </c>
      <c r="D127" s="47">
        <v>6</v>
      </c>
      <c r="E127" s="37">
        <v>32.697699999999998</v>
      </c>
      <c r="F127" s="47" t="str">
        <f>IF(AND(RTO__37[[#This Row],[Month]]&gt;4,RTO__37[[#This Row],[Month]]&lt;9,RTO__37[[#This Row],[Day of Week]]&lt;=5,RTO__37[[#This Row],[Hour]]&gt;=15,RTO__37[[#This Row],[Hour]]&lt;=18),"ON","OFF")</f>
        <v>OFF</v>
      </c>
      <c r="G127"/>
      <c r="H127"/>
      <c r="I127"/>
    </row>
    <row r="128" spans="1:9" x14ac:dyDescent="0.25">
      <c r="A128" s="29">
        <v>45932</v>
      </c>
      <c r="B128" s="47">
        <v>10</v>
      </c>
      <c r="C128" s="47">
        <v>4</v>
      </c>
      <c r="D128" s="47">
        <v>7</v>
      </c>
      <c r="E128" s="37">
        <v>14.1699</v>
      </c>
      <c r="F128" s="47" t="str">
        <f>IF(AND(RTO__37[[#This Row],[Month]]&gt;4,RTO__37[[#This Row],[Month]]&lt;9,RTO__37[[#This Row],[Day of Week]]&lt;=5,RTO__37[[#This Row],[Hour]]&gt;=15,RTO__37[[#This Row],[Hour]]&lt;=18),"ON","OFF")</f>
        <v>OFF</v>
      </c>
      <c r="G128"/>
      <c r="H128"/>
      <c r="I128"/>
    </row>
    <row r="129" spans="1:9" x14ac:dyDescent="0.25">
      <c r="A129" s="29">
        <v>45932</v>
      </c>
      <c r="B129" s="47">
        <v>10</v>
      </c>
      <c r="C129" s="47">
        <v>4</v>
      </c>
      <c r="D129" s="47">
        <v>8</v>
      </c>
      <c r="E129" s="37">
        <v>35.953400000000002</v>
      </c>
      <c r="F129" s="47" t="str">
        <f>IF(AND(RTO__37[[#This Row],[Month]]&gt;4,RTO__37[[#This Row],[Month]]&lt;9,RTO__37[[#This Row],[Day of Week]]&lt;=5,RTO__37[[#This Row],[Hour]]&gt;=15,RTO__37[[#This Row],[Hour]]&lt;=18),"ON","OFF")</f>
        <v>OFF</v>
      </c>
      <c r="G129"/>
      <c r="H129"/>
      <c r="I129"/>
    </row>
    <row r="130" spans="1:9" x14ac:dyDescent="0.25">
      <c r="A130" s="29">
        <v>45932</v>
      </c>
      <c r="B130" s="47">
        <v>10</v>
      </c>
      <c r="C130" s="47">
        <v>4</v>
      </c>
      <c r="D130" s="47">
        <v>9</v>
      </c>
      <c r="E130" s="37">
        <v>13.1374</v>
      </c>
      <c r="F130" s="47" t="str">
        <f>IF(AND(RTO__37[[#This Row],[Month]]&gt;4,RTO__37[[#This Row],[Month]]&lt;9,RTO__37[[#This Row],[Day of Week]]&lt;=5,RTO__37[[#This Row],[Hour]]&gt;=15,RTO__37[[#This Row],[Hour]]&lt;=18),"ON","OFF")</f>
        <v>OFF</v>
      </c>
      <c r="G130"/>
      <c r="H130"/>
      <c r="I130"/>
    </row>
    <row r="131" spans="1:9" x14ac:dyDescent="0.25">
      <c r="A131" s="29">
        <v>45932</v>
      </c>
      <c r="B131" s="47">
        <v>10</v>
      </c>
      <c r="C131" s="47">
        <v>4</v>
      </c>
      <c r="D131" s="47">
        <v>10</v>
      </c>
      <c r="E131" s="37">
        <v>13.3919</v>
      </c>
      <c r="F131" s="47" t="str">
        <f>IF(AND(RTO__37[[#This Row],[Month]]&gt;4,RTO__37[[#This Row],[Month]]&lt;9,RTO__37[[#This Row],[Day of Week]]&lt;=5,RTO__37[[#This Row],[Hour]]&gt;=15,RTO__37[[#This Row],[Hour]]&lt;=18),"ON","OFF")</f>
        <v>OFF</v>
      </c>
      <c r="G131"/>
      <c r="H131"/>
      <c r="I131"/>
    </row>
    <row r="132" spans="1:9" x14ac:dyDescent="0.25">
      <c r="A132" s="29">
        <v>45932</v>
      </c>
      <c r="B132" s="47">
        <v>10</v>
      </c>
      <c r="C132" s="47">
        <v>4</v>
      </c>
      <c r="D132" s="47">
        <v>11</v>
      </c>
      <c r="E132" s="37">
        <v>9.7665000000000006</v>
      </c>
      <c r="F132" s="47" t="str">
        <f>IF(AND(RTO__37[[#This Row],[Month]]&gt;4,RTO__37[[#This Row],[Month]]&lt;9,RTO__37[[#This Row],[Day of Week]]&lt;=5,RTO__37[[#This Row],[Hour]]&gt;=15,RTO__37[[#This Row],[Hour]]&lt;=18),"ON","OFF")</f>
        <v>OFF</v>
      </c>
      <c r="G132"/>
      <c r="H132"/>
      <c r="I132"/>
    </row>
    <row r="133" spans="1:9" x14ac:dyDescent="0.25">
      <c r="A133" s="29">
        <v>45932</v>
      </c>
      <c r="B133" s="47">
        <v>10</v>
      </c>
      <c r="C133" s="47">
        <v>4</v>
      </c>
      <c r="D133" s="47">
        <v>12</v>
      </c>
      <c r="E133" s="37">
        <v>11.9268</v>
      </c>
      <c r="F133" s="47" t="str">
        <f>IF(AND(RTO__37[[#This Row],[Month]]&gt;4,RTO__37[[#This Row],[Month]]&lt;9,RTO__37[[#This Row],[Day of Week]]&lt;=5,RTO__37[[#This Row],[Hour]]&gt;=15,RTO__37[[#This Row],[Hour]]&lt;=18),"ON","OFF")</f>
        <v>OFF</v>
      </c>
      <c r="G133"/>
      <c r="H133"/>
      <c r="I133"/>
    </row>
    <row r="134" spans="1:9" x14ac:dyDescent="0.25">
      <c r="A134" s="29">
        <v>45932</v>
      </c>
      <c r="B134" s="47">
        <v>10</v>
      </c>
      <c r="C134" s="47">
        <v>4</v>
      </c>
      <c r="D134" s="47">
        <v>13</v>
      </c>
      <c r="E134" s="37">
        <v>11.6876</v>
      </c>
      <c r="F134" s="47" t="str">
        <f>IF(AND(RTO__37[[#This Row],[Month]]&gt;4,RTO__37[[#This Row],[Month]]&lt;9,RTO__37[[#This Row],[Day of Week]]&lt;=5,RTO__37[[#This Row],[Hour]]&gt;=15,RTO__37[[#This Row],[Hour]]&lt;=18),"ON","OFF")</f>
        <v>OFF</v>
      </c>
      <c r="G134"/>
      <c r="H134"/>
      <c r="I134"/>
    </row>
    <row r="135" spans="1:9" x14ac:dyDescent="0.25">
      <c r="A135" s="29">
        <v>45932</v>
      </c>
      <c r="B135" s="47">
        <v>10</v>
      </c>
      <c r="C135" s="47">
        <v>4</v>
      </c>
      <c r="D135" s="47">
        <v>14</v>
      </c>
      <c r="E135" s="37">
        <v>18.122900000000001</v>
      </c>
      <c r="F135" s="47" t="str">
        <f>IF(AND(RTO__37[[#This Row],[Month]]&gt;4,RTO__37[[#This Row],[Month]]&lt;9,RTO__37[[#This Row],[Day of Week]]&lt;=5,RTO__37[[#This Row],[Hour]]&gt;=15,RTO__37[[#This Row],[Hour]]&lt;=18),"ON","OFF")</f>
        <v>OFF</v>
      </c>
      <c r="G135"/>
      <c r="H135"/>
      <c r="I135"/>
    </row>
    <row r="136" spans="1:9" x14ac:dyDescent="0.25">
      <c r="A136" s="29">
        <v>45932</v>
      </c>
      <c r="B136" s="47">
        <v>10</v>
      </c>
      <c r="C136" s="47">
        <v>4</v>
      </c>
      <c r="D136" s="47">
        <v>15</v>
      </c>
      <c r="E136" s="37">
        <v>20.7121</v>
      </c>
      <c r="F136" s="47" t="str">
        <f>IF(AND(RTO__37[[#This Row],[Month]]&gt;4,RTO__37[[#This Row],[Month]]&lt;9,RTO__37[[#This Row],[Day of Week]]&lt;=5,RTO__37[[#This Row],[Hour]]&gt;=15,RTO__37[[#This Row],[Hour]]&lt;=18),"ON","OFF")</f>
        <v>OFF</v>
      </c>
      <c r="G136"/>
      <c r="H136"/>
      <c r="I136"/>
    </row>
    <row r="137" spans="1:9" x14ac:dyDescent="0.25">
      <c r="A137" s="29">
        <v>45932</v>
      </c>
      <c r="B137" s="47">
        <v>10</v>
      </c>
      <c r="C137" s="47">
        <v>4</v>
      </c>
      <c r="D137" s="47">
        <v>16</v>
      </c>
      <c r="E137" s="37">
        <v>31.104700000000001</v>
      </c>
      <c r="F137" s="47" t="str">
        <f>IF(AND(RTO__37[[#This Row],[Month]]&gt;4,RTO__37[[#This Row],[Month]]&lt;9,RTO__37[[#This Row],[Day of Week]]&lt;=5,RTO__37[[#This Row],[Hour]]&gt;=15,RTO__37[[#This Row],[Hour]]&lt;=18),"ON","OFF")</f>
        <v>OFF</v>
      </c>
      <c r="G137"/>
      <c r="H137"/>
      <c r="I137"/>
    </row>
    <row r="138" spans="1:9" x14ac:dyDescent="0.25">
      <c r="A138" s="29">
        <v>45932</v>
      </c>
      <c r="B138" s="47">
        <v>10</v>
      </c>
      <c r="C138" s="47">
        <v>4</v>
      </c>
      <c r="D138" s="47">
        <v>17</v>
      </c>
      <c r="E138" s="37">
        <v>23.079799999999999</v>
      </c>
      <c r="F138" s="47" t="str">
        <f>IF(AND(RTO__37[[#This Row],[Month]]&gt;4,RTO__37[[#This Row],[Month]]&lt;9,RTO__37[[#This Row],[Day of Week]]&lt;=5,RTO__37[[#This Row],[Hour]]&gt;=15,RTO__37[[#This Row],[Hour]]&lt;=18),"ON","OFF")</f>
        <v>OFF</v>
      </c>
      <c r="G138"/>
      <c r="H138"/>
      <c r="I138"/>
    </row>
    <row r="139" spans="1:9" x14ac:dyDescent="0.25">
      <c r="A139" s="29">
        <v>45932</v>
      </c>
      <c r="B139" s="47">
        <v>10</v>
      </c>
      <c r="C139" s="47">
        <v>4</v>
      </c>
      <c r="D139" s="47">
        <v>18</v>
      </c>
      <c r="E139" s="37">
        <v>47.975000000000001</v>
      </c>
      <c r="F139" s="47" t="str">
        <f>IF(AND(RTO__37[[#This Row],[Month]]&gt;4,RTO__37[[#This Row],[Month]]&lt;9,RTO__37[[#This Row],[Day of Week]]&lt;=5,RTO__37[[#This Row],[Hour]]&gt;=15,RTO__37[[#This Row],[Hour]]&lt;=18),"ON","OFF")</f>
        <v>OFF</v>
      </c>
      <c r="G139"/>
      <c r="H139"/>
      <c r="I139"/>
    </row>
    <row r="140" spans="1:9" x14ac:dyDescent="0.25">
      <c r="A140" s="29">
        <v>45932</v>
      </c>
      <c r="B140" s="47">
        <v>10</v>
      </c>
      <c r="C140" s="47">
        <v>4</v>
      </c>
      <c r="D140" s="47">
        <v>19</v>
      </c>
      <c r="E140" s="37">
        <v>49.185400000000001</v>
      </c>
      <c r="F140" s="47" t="str">
        <f>IF(AND(RTO__37[[#This Row],[Month]]&gt;4,RTO__37[[#This Row],[Month]]&lt;9,RTO__37[[#This Row],[Day of Week]]&lt;=5,RTO__37[[#This Row],[Hour]]&gt;=15,RTO__37[[#This Row],[Hour]]&lt;=18),"ON","OFF")</f>
        <v>OFF</v>
      </c>
      <c r="G140"/>
      <c r="H140"/>
      <c r="I140"/>
    </row>
    <row r="141" spans="1:9" x14ac:dyDescent="0.25">
      <c r="A141" s="29">
        <v>45932</v>
      </c>
      <c r="B141" s="47">
        <v>10</v>
      </c>
      <c r="C141" s="47">
        <v>4</v>
      </c>
      <c r="D141" s="47">
        <v>20</v>
      </c>
      <c r="E141" s="37">
        <v>36.723100000000002</v>
      </c>
      <c r="F141" s="47" t="str">
        <f>IF(AND(RTO__37[[#This Row],[Month]]&gt;4,RTO__37[[#This Row],[Month]]&lt;9,RTO__37[[#This Row],[Day of Week]]&lt;=5,RTO__37[[#This Row],[Hour]]&gt;=15,RTO__37[[#This Row],[Hour]]&lt;=18),"ON","OFF")</f>
        <v>OFF</v>
      </c>
      <c r="G141"/>
      <c r="H141"/>
      <c r="I141"/>
    </row>
    <row r="142" spans="1:9" x14ac:dyDescent="0.25">
      <c r="A142" s="29">
        <v>45932</v>
      </c>
      <c r="B142" s="47">
        <v>10</v>
      </c>
      <c r="C142" s="47">
        <v>4</v>
      </c>
      <c r="D142" s="47">
        <v>21</v>
      </c>
      <c r="E142" s="37">
        <v>31.69</v>
      </c>
      <c r="F142" s="47" t="str">
        <f>IF(AND(RTO__37[[#This Row],[Month]]&gt;4,RTO__37[[#This Row],[Month]]&lt;9,RTO__37[[#This Row],[Day of Week]]&lt;=5,RTO__37[[#This Row],[Hour]]&gt;=15,RTO__37[[#This Row],[Hour]]&lt;=18),"ON","OFF")</f>
        <v>OFF</v>
      </c>
      <c r="G142"/>
      <c r="H142"/>
      <c r="I142"/>
    </row>
    <row r="143" spans="1:9" x14ac:dyDescent="0.25">
      <c r="A143" s="29">
        <v>45932</v>
      </c>
      <c r="B143" s="47">
        <v>10</v>
      </c>
      <c r="C143" s="47">
        <v>4</v>
      </c>
      <c r="D143" s="47">
        <v>22</v>
      </c>
      <c r="E143" s="37">
        <v>31.240600000000001</v>
      </c>
      <c r="F143" s="47" t="str">
        <f>IF(AND(RTO__37[[#This Row],[Month]]&gt;4,RTO__37[[#This Row],[Month]]&lt;9,RTO__37[[#This Row],[Day of Week]]&lt;=5,RTO__37[[#This Row],[Hour]]&gt;=15,RTO__37[[#This Row],[Hour]]&lt;=18),"ON","OFF")</f>
        <v>OFF</v>
      </c>
      <c r="G143"/>
      <c r="H143"/>
      <c r="I143"/>
    </row>
    <row r="144" spans="1:9" x14ac:dyDescent="0.25">
      <c r="A144" s="29">
        <v>45932</v>
      </c>
      <c r="B144" s="47">
        <v>10</v>
      </c>
      <c r="C144" s="47">
        <v>4</v>
      </c>
      <c r="D144" s="47">
        <v>23</v>
      </c>
      <c r="E144" s="37">
        <v>26.038599999999999</v>
      </c>
      <c r="F144" s="47" t="str">
        <f>IF(AND(RTO__37[[#This Row],[Month]]&gt;4,RTO__37[[#This Row],[Month]]&lt;9,RTO__37[[#This Row],[Day of Week]]&lt;=5,RTO__37[[#This Row],[Hour]]&gt;=15,RTO__37[[#This Row],[Hour]]&lt;=18),"ON","OFF")</f>
        <v>OFF</v>
      </c>
      <c r="G144"/>
      <c r="H144"/>
      <c r="I144"/>
    </row>
    <row r="145" spans="1:9" x14ac:dyDescent="0.25">
      <c r="A145" s="29">
        <v>45932</v>
      </c>
      <c r="B145" s="47">
        <v>10</v>
      </c>
      <c r="C145" s="47">
        <v>4</v>
      </c>
      <c r="D145" s="47">
        <v>24</v>
      </c>
      <c r="E145" s="37">
        <v>26.2194</v>
      </c>
      <c r="F145" s="47" t="str">
        <f>IF(AND(RTO__37[[#This Row],[Month]]&gt;4,RTO__37[[#This Row],[Month]]&lt;9,RTO__37[[#This Row],[Day of Week]]&lt;=5,RTO__37[[#This Row],[Hour]]&gt;=15,RTO__37[[#This Row],[Hour]]&lt;=18),"ON","OFF")</f>
        <v>OFF</v>
      </c>
      <c r="G145"/>
      <c r="H145"/>
      <c r="I145"/>
    </row>
    <row r="146" spans="1:9" x14ac:dyDescent="0.25">
      <c r="A146" s="29">
        <v>45933</v>
      </c>
      <c r="B146" s="47">
        <v>10</v>
      </c>
      <c r="C146" s="47">
        <v>5</v>
      </c>
      <c r="D146" s="47">
        <v>1</v>
      </c>
      <c r="E146" s="37">
        <v>23.6189</v>
      </c>
      <c r="F146" s="47" t="str">
        <f>IF(AND(RTO__37[[#This Row],[Month]]&gt;4,RTO__37[[#This Row],[Month]]&lt;9,RTO__37[[#This Row],[Day of Week]]&lt;=5,RTO__37[[#This Row],[Hour]]&gt;=15,RTO__37[[#This Row],[Hour]]&lt;=18),"ON","OFF")</f>
        <v>OFF</v>
      </c>
      <c r="G146"/>
      <c r="H146"/>
      <c r="I146"/>
    </row>
    <row r="147" spans="1:9" x14ac:dyDescent="0.25">
      <c r="A147" s="29">
        <v>45933</v>
      </c>
      <c r="B147" s="47">
        <v>10</v>
      </c>
      <c r="C147" s="47">
        <v>5</v>
      </c>
      <c r="D147" s="47">
        <v>2</v>
      </c>
      <c r="E147" s="37">
        <v>25.918700000000001</v>
      </c>
      <c r="F147" s="47" t="str">
        <f>IF(AND(RTO__37[[#This Row],[Month]]&gt;4,RTO__37[[#This Row],[Month]]&lt;9,RTO__37[[#This Row],[Day of Week]]&lt;=5,RTO__37[[#This Row],[Hour]]&gt;=15,RTO__37[[#This Row],[Hour]]&lt;=18),"ON","OFF")</f>
        <v>OFF</v>
      </c>
      <c r="G147"/>
      <c r="H147"/>
      <c r="I147"/>
    </row>
    <row r="148" spans="1:9" x14ac:dyDescent="0.25">
      <c r="A148" s="29">
        <v>45933</v>
      </c>
      <c r="B148" s="47">
        <v>10</v>
      </c>
      <c r="C148" s="47">
        <v>5</v>
      </c>
      <c r="D148" s="47">
        <v>3</v>
      </c>
      <c r="E148" s="37">
        <v>23.6905</v>
      </c>
      <c r="F148" s="47" t="str">
        <f>IF(AND(RTO__37[[#This Row],[Month]]&gt;4,RTO__37[[#This Row],[Month]]&lt;9,RTO__37[[#This Row],[Day of Week]]&lt;=5,RTO__37[[#This Row],[Hour]]&gt;=15,RTO__37[[#This Row],[Hour]]&lt;=18),"ON","OFF")</f>
        <v>OFF</v>
      </c>
      <c r="G148"/>
      <c r="H148"/>
      <c r="I148"/>
    </row>
    <row r="149" spans="1:9" x14ac:dyDescent="0.25">
      <c r="A149" s="29">
        <v>45933</v>
      </c>
      <c r="B149" s="47">
        <v>10</v>
      </c>
      <c r="C149" s="47">
        <v>5</v>
      </c>
      <c r="D149" s="47">
        <v>4</v>
      </c>
      <c r="E149" s="37">
        <v>27.4543</v>
      </c>
      <c r="F149" s="47" t="str">
        <f>IF(AND(RTO__37[[#This Row],[Month]]&gt;4,RTO__37[[#This Row],[Month]]&lt;9,RTO__37[[#This Row],[Day of Week]]&lt;=5,RTO__37[[#This Row],[Hour]]&gt;=15,RTO__37[[#This Row],[Hour]]&lt;=18),"ON","OFF")</f>
        <v>OFF</v>
      </c>
      <c r="G149"/>
      <c r="H149"/>
      <c r="I149"/>
    </row>
    <row r="150" spans="1:9" x14ac:dyDescent="0.25">
      <c r="A150" s="29">
        <v>45933</v>
      </c>
      <c r="B150" s="47">
        <v>10</v>
      </c>
      <c r="C150" s="47">
        <v>5</v>
      </c>
      <c r="D150" s="47">
        <v>5</v>
      </c>
      <c r="E150" s="37">
        <v>27.2639</v>
      </c>
      <c r="F150" s="47" t="str">
        <f>IF(AND(RTO__37[[#This Row],[Month]]&gt;4,RTO__37[[#This Row],[Month]]&lt;9,RTO__37[[#This Row],[Day of Week]]&lt;=5,RTO__37[[#This Row],[Hour]]&gt;=15,RTO__37[[#This Row],[Hour]]&lt;=18),"ON","OFF")</f>
        <v>OFF</v>
      </c>
      <c r="G150"/>
      <c r="H150"/>
      <c r="I150"/>
    </row>
    <row r="151" spans="1:9" x14ac:dyDescent="0.25">
      <c r="A151" s="29">
        <v>45933</v>
      </c>
      <c r="B151" s="47">
        <v>10</v>
      </c>
      <c r="C151" s="47">
        <v>5</v>
      </c>
      <c r="D151" s="47">
        <v>6</v>
      </c>
      <c r="E151" s="37">
        <v>32.337600000000002</v>
      </c>
      <c r="F151" s="47" t="str">
        <f>IF(AND(RTO__37[[#This Row],[Month]]&gt;4,RTO__37[[#This Row],[Month]]&lt;9,RTO__37[[#This Row],[Day of Week]]&lt;=5,RTO__37[[#This Row],[Hour]]&gt;=15,RTO__37[[#This Row],[Hour]]&lt;=18),"ON","OFF")</f>
        <v>OFF</v>
      </c>
      <c r="G151"/>
      <c r="H151"/>
      <c r="I151"/>
    </row>
    <row r="152" spans="1:9" x14ac:dyDescent="0.25">
      <c r="A152" s="29">
        <v>45933</v>
      </c>
      <c r="B152" s="47">
        <v>10</v>
      </c>
      <c r="C152" s="47">
        <v>5</v>
      </c>
      <c r="D152" s="47">
        <v>7</v>
      </c>
      <c r="E152" s="37">
        <v>30.886800000000001</v>
      </c>
      <c r="F152" s="47" t="str">
        <f>IF(AND(RTO__37[[#This Row],[Month]]&gt;4,RTO__37[[#This Row],[Month]]&lt;9,RTO__37[[#This Row],[Day of Week]]&lt;=5,RTO__37[[#This Row],[Hour]]&gt;=15,RTO__37[[#This Row],[Hour]]&lt;=18),"ON","OFF")</f>
        <v>OFF</v>
      </c>
      <c r="G152"/>
      <c r="H152"/>
      <c r="I152"/>
    </row>
    <row r="153" spans="1:9" x14ac:dyDescent="0.25">
      <c r="A153" s="29">
        <v>45933</v>
      </c>
      <c r="B153" s="47">
        <v>10</v>
      </c>
      <c r="C153" s="47">
        <v>5</v>
      </c>
      <c r="D153" s="47">
        <v>8</v>
      </c>
      <c r="E153" s="37">
        <v>30.6751</v>
      </c>
      <c r="F153" s="47" t="str">
        <f>IF(AND(RTO__37[[#This Row],[Month]]&gt;4,RTO__37[[#This Row],[Month]]&lt;9,RTO__37[[#This Row],[Day of Week]]&lt;=5,RTO__37[[#This Row],[Hour]]&gt;=15,RTO__37[[#This Row],[Hour]]&lt;=18),"ON","OFF")</f>
        <v>OFF</v>
      </c>
      <c r="G153"/>
      <c r="H153"/>
      <c r="I153"/>
    </row>
    <row r="154" spans="1:9" x14ac:dyDescent="0.25">
      <c r="A154" s="29">
        <v>45933</v>
      </c>
      <c r="B154" s="47">
        <v>10</v>
      </c>
      <c r="C154" s="47">
        <v>5</v>
      </c>
      <c r="D154" s="47">
        <v>9</v>
      </c>
      <c r="E154" s="37">
        <v>8.0142000000000007</v>
      </c>
      <c r="F154" s="47" t="str">
        <f>IF(AND(RTO__37[[#This Row],[Month]]&gt;4,RTO__37[[#This Row],[Month]]&lt;9,RTO__37[[#This Row],[Day of Week]]&lt;=5,RTO__37[[#This Row],[Hour]]&gt;=15,RTO__37[[#This Row],[Hour]]&lt;=18),"ON","OFF")</f>
        <v>OFF</v>
      </c>
      <c r="G154"/>
      <c r="H154"/>
      <c r="I154"/>
    </row>
    <row r="155" spans="1:9" x14ac:dyDescent="0.25">
      <c r="A155" s="29">
        <v>45933</v>
      </c>
      <c r="B155" s="47">
        <v>10</v>
      </c>
      <c r="C155" s="47">
        <v>5</v>
      </c>
      <c r="D155" s="47">
        <v>10</v>
      </c>
      <c r="E155" s="37">
        <v>3.8736999999999999</v>
      </c>
      <c r="F155" s="47" t="str">
        <f>IF(AND(RTO__37[[#This Row],[Month]]&gt;4,RTO__37[[#This Row],[Month]]&lt;9,RTO__37[[#This Row],[Day of Week]]&lt;=5,RTO__37[[#This Row],[Hour]]&gt;=15,RTO__37[[#This Row],[Hour]]&lt;=18),"ON","OFF")</f>
        <v>OFF</v>
      </c>
      <c r="G155"/>
      <c r="H155"/>
      <c r="I155"/>
    </row>
    <row r="156" spans="1:9" x14ac:dyDescent="0.25">
      <c r="A156" s="29">
        <v>45933</v>
      </c>
      <c r="B156" s="47">
        <v>10</v>
      </c>
      <c r="C156" s="47">
        <v>5</v>
      </c>
      <c r="D156" s="47">
        <v>11</v>
      </c>
      <c r="E156" s="37">
        <v>0.56359999999999999</v>
      </c>
      <c r="F156" s="47" t="str">
        <f>IF(AND(RTO__37[[#This Row],[Month]]&gt;4,RTO__37[[#This Row],[Month]]&lt;9,RTO__37[[#This Row],[Day of Week]]&lt;=5,RTO__37[[#This Row],[Hour]]&gt;=15,RTO__37[[#This Row],[Hour]]&lt;=18),"ON","OFF")</f>
        <v>OFF</v>
      </c>
      <c r="G156"/>
      <c r="H156"/>
      <c r="I156"/>
    </row>
    <row r="157" spans="1:9" x14ac:dyDescent="0.25">
      <c r="A157" s="29">
        <v>45933</v>
      </c>
      <c r="B157" s="47">
        <v>10</v>
      </c>
      <c r="C157" s="47">
        <v>5</v>
      </c>
      <c r="D157" s="47">
        <v>12</v>
      </c>
      <c r="E157" s="37">
        <v>1.6371</v>
      </c>
      <c r="F157" s="47" t="str">
        <f>IF(AND(RTO__37[[#This Row],[Month]]&gt;4,RTO__37[[#This Row],[Month]]&lt;9,RTO__37[[#This Row],[Day of Week]]&lt;=5,RTO__37[[#This Row],[Hour]]&gt;=15,RTO__37[[#This Row],[Hour]]&lt;=18),"ON","OFF")</f>
        <v>OFF</v>
      </c>
      <c r="G157"/>
      <c r="H157"/>
      <c r="I157"/>
    </row>
    <row r="158" spans="1:9" x14ac:dyDescent="0.25">
      <c r="A158" s="29">
        <v>45933</v>
      </c>
      <c r="B158" s="47">
        <v>10</v>
      </c>
      <c r="C158" s="47">
        <v>5</v>
      </c>
      <c r="D158" s="47">
        <v>13</v>
      </c>
      <c r="E158" s="37">
        <v>3.2315</v>
      </c>
      <c r="F158" s="47" t="str">
        <f>IF(AND(RTO__37[[#This Row],[Month]]&gt;4,RTO__37[[#This Row],[Month]]&lt;9,RTO__37[[#This Row],[Day of Week]]&lt;=5,RTO__37[[#This Row],[Hour]]&gt;=15,RTO__37[[#This Row],[Hour]]&lt;=18),"ON","OFF")</f>
        <v>OFF</v>
      </c>
      <c r="G158"/>
      <c r="H158"/>
      <c r="I158"/>
    </row>
    <row r="159" spans="1:9" x14ac:dyDescent="0.25">
      <c r="A159" s="29">
        <v>45933</v>
      </c>
      <c r="B159" s="47">
        <v>10</v>
      </c>
      <c r="C159" s="47">
        <v>5</v>
      </c>
      <c r="D159" s="47">
        <v>14</v>
      </c>
      <c r="E159" s="37">
        <v>1.3248</v>
      </c>
      <c r="F159" s="47" t="str">
        <f>IF(AND(RTO__37[[#This Row],[Month]]&gt;4,RTO__37[[#This Row],[Month]]&lt;9,RTO__37[[#This Row],[Day of Week]]&lt;=5,RTO__37[[#This Row],[Hour]]&gt;=15,RTO__37[[#This Row],[Hour]]&lt;=18),"ON","OFF")</f>
        <v>OFF</v>
      </c>
      <c r="G159"/>
      <c r="H159"/>
      <c r="I159"/>
    </row>
    <row r="160" spans="1:9" x14ac:dyDescent="0.25">
      <c r="A160" s="29">
        <v>45933</v>
      </c>
      <c r="B160" s="47">
        <v>10</v>
      </c>
      <c r="C160" s="47">
        <v>5</v>
      </c>
      <c r="D160" s="47">
        <v>15</v>
      </c>
      <c r="E160" s="37">
        <v>1.8595999999999999</v>
      </c>
      <c r="F160" s="47" t="str">
        <f>IF(AND(RTO__37[[#This Row],[Month]]&gt;4,RTO__37[[#This Row],[Month]]&lt;9,RTO__37[[#This Row],[Day of Week]]&lt;=5,RTO__37[[#This Row],[Hour]]&gt;=15,RTO__37[[#This Row],[Hour]]&lt;=18),"ON","OFF")</f>
        <v>OFF</v>
      </c>
      <c r="G160"/>
      <c r="H160"/>
      <c r="I160"/>
    </row>
    <row r="161" spans="1:9" x14ac:dyDescent="0.25">
      <c r="A161" s="29">
        <v>45933</v>
      </c>
      <c r="B161" s="47">
        <v>10</v>
      </c>
      <c r="C161" s="47">
        <v>5</v>
      </c>
      <c r="D161" s="47">
        <v>16</v>
      </c>
      <c r="E161" s="37">
        <v>4.149</v>
      </c>
      <c r="F161" s="47" t="str">
        <f>IF(AND(RTO__37[[#This Row],[Month]]&gt;4,RTO__37[[#This Row],[Month]]&lt;9,RTO__37[[#This Row],[Day of Week]]&lt;=5,RTO__37[[#This Row],[Hour]]&gt;=15,RTO__37[[#This Row],[Hour]]&lt;=18),"ON","OFF")</f>
        <v>OFF</v>
      </c>
      <c r="G161"/>
      <c r="H161"/>
      <c r="I161"/>
    </row>
    <row r="162" spans="1:9" x14ac:dyDescent="0.25">
      <c r="A162" s="29">
        <v>45933</v>
      </c>
      <c r="B162" s="47">
        <v>10</v>
      </c>
      <c r="C162" s="47">
        <v>5</v>
      </c>
      <c r="D162" s="47">
        <v>17</v>
      </c>
      <c r="E162" s="37">
        <v>8.6294000000000004</v>
      </c>
      <c r="F162" s="47" t="str">
        <f>IF(AND(RTO__37[[#This Row],[Month]]&gt;4,RTO__37[[#This Row],[Month]]&lt;9,RTO__37[[#This Row],[Day of Week]]&lt;=5,RTO__37[[#This Row],[Hour]]&gt;=15,RTO__37[[#This Row],[Hour]]&lt;=18),"ON","OFF")</f>
        <v>OFF</v>
      </c>
      <c r="G162"/>
      <c r="H162"/>
      <c r="I162"/>
    </row>
    <row r="163" spans="1:9" x14ac:dyDescent="0.25">
      <c r="A163" s="29">
        <v>45933</v>
      </c>
      <c r="B163" s="47">
        <v>10</v>
      </c>
      <c r="C163" s="47">
        <v>5</v>
      </c>
      <c r="D163" s="47">
        <v>18</v>
      </c>
      <c r="E163" s="37">
        <v>36.740299999999998</v>
      </c>
      <c r="F163" s="47" t="str">
        <f>IF(AND(RTO__37[[#This Row],[Month]]&gt;4,RTO__37[[#This Row],[Month]]&lt;9,RTO__37[[#This Row],[Day of Week]]&lt;=5,RTO__37[[#This Row],[Hour]]&gt;=15,RTO__37[[#This Row],[Hour]]&lt;=18),"ON","OFF")</f>
        <v>OFF</v>
      </c>
      <c r="G163"/>
      <c r="H163"/>
      <c r="I163"/>
    </row>
    <row r="164" spans="1:9" x14ac:dyDescent="0.25">
      <c r="A164" s="29">
        <v>45933</v>
      </c>
      <c r="B164" s="47">
        <v>10</v>
      </c>
      <c r="C164" s="47">
        <v>5</v>
      </c>
      <c r="D164" s="47">
        <v>19</v>
      </c>
      <c r="E164" s="37">
        <v>27.758099999999999</v>
      </c>
      <c r="F164" s="47" t="str">
        <f>IF(AND(RTO__37[[#This Row],[Month]]&gt;4,RTO__37[[#This Row],[Month]]&lt;9,RTO__37[[#This Row],[Day of Week]]&lt;=5,RTO__37[[#This Row],[Hour]]&gt;=15,RTO__37[[#This Row],[Hour]]&lt;=18),"ON","OFF")</f>
        <v>OFF</v>
      </c>
      <c r="G164"/>
      <c r="H164"/>
      <c r="I164"/>
    </row>
    <row r="165" spans="1:9" x14ac:dyDescent="0.25">
      <c r="A165" s="29">
        <v>45933</v>
      </c>
      <c r="B165" s="47">
        <v>10</v>
      </c>
      <c r="C165" s="47">
        <v>5</v>
      </c>
      <c r="D165" s="47">
        <v>20</v>
      </c>
      <c r="E165" s="37">
        <v>25.495699999999999</v>
      </c>
      <c r="F165" s="47" t="str">
        <f>IF(AND(RTO__37[[#This Row],[Month]]&gt;4,RTO__37[[#This Row],[Month]]&lt;9,RTO__37[[#This Row],[Day of Week]]&lt;=5,RTO__37[[#This Row],[Hour]]&gt;=15,RTO__37[[#This Row],[Hour]]&lt;=18),"ON","OFF")</f>
        <v>OFF</v>
      </c>
      <c r="G165"/>
      <c r="H165"/>
      <c r="I165"/>
    </row>
    <row r="166" spans="1:9" x14ac:dyDescent="0.25">
      <c r="A166" s="29">
        <v>45933</v>
      </c>
      <c r="B166" s="47">
        <v>10</v>
      </c>
      <c r="C166" s="47">
        <v>5</v>
      </c>
      <c r="D166" s="47">
        <v>21</v>
      </c>
      <c r="E166" s="37">
        <v>17.837900000000001</v>
      </c>
      <c r="F166" s="47" t="str">
        <f>IF(AND(RTO__37[[#This Row],[Month]]&gt;4,RTO__37[[#This Row],[Month]]&lt;9,RTO__37[[#This Row],[Day of Week]]&lt;=5,RTO__37[[#This Row],[Hour]]&gt;=15,RTO__37[[#This Row],[Hour]]&lt;=18),"ON","OFF")</f>
        <v>OFF</v>
      </c>
      <c r="G166"/>
      <c r="H166"/>
      <c r="I166"/>
    </row>
    <row r="167" spans="1:9" x14ac:dyDescent="0.25">
      <c r="A167" s="29">
        <v>45933</v>
      </c>
      <c r="B167" s="47">
        <v>10</v>
      </c>
      <c r="C167" s="47">
        <v>5</v>
      </c>
      <c r="D167" s="47">
        <v>22</v>
      </c>
      <c r="E167" s="37">
        <v>18.845800000000001</v>
      </c>
      <c r="F167" s="47" t="str">
        <f>IF(AND(RTO__37[[#This Row],[Month]]&gt;4,RTO__37[[#This Row],[Month]]&lt;9,RTO__37[[#This Row],[Day of Week]]&lt;=5,RTO__37[[#This Row],[Hour]]&gt;=15,RTO__37[[#This Row],[Hour]]&lt;=18),"ON","OFF")</f>
        <v>OFF</v>
      </c>
      <c r="G167"/>
      <c r="H167"/>
      <c r="I167"/>
    </row>
    <row r="168" spans="1:9" x14ac:dyDescent="0.25">
      <c r="A168" s="29">
        <v>45933</v>
      </c>
      <c r="B168" s="47">
        <v>10</v>
      </c>
      <c r="C168" s="47">
        <v>5</v>
      </c>
      <c r="D168" s="47">
        <v>23</v>
      </c>
      <c r="E168" s="37">
        <v>9.9776000000000007</v>
      </c>
      <c r="F168" s="47" t="str">
        <f>IF(AND(RTO__37[[#This Row],[Month]]&gt;4,RTO__37[[#This Row],[Month]]&lt;9,RTO__37[[#This Row],[Day of Week]]&lt;=5,RTO__37[[#This Row],[Hour]]&gt;=15,RTO__37[[#This Row],[Hour]]&lt;=18),"ON","OFF")</f>
        <v>OFF</v>
      </c>
      <c r="G168"/>
      <c r="H168"/>
      <c r="I168"/>
    </row>
    <row r="169" spans="1:9" x14ac:dyDescent="0.25">
      <c r="A169" s="29">
        <v>45933</v>
      </c>
      <c r="B169" s="47">
        <v>10</v>
      </c>
      <c r="C169" s="47">
        <v>5</v>
      </c>
      <c r="D169" s="47">
        <v>24</v>
      </c>
      <c r="E169" s="37">
        <v>19.5242</v>
      </c>
      <c r="F169" s="47" t="str">
        <f>IF(AND(RTO__37[[#This Row],[Month]]&gt;4,RTO__37[[#This Row],[Month]]&lt;9,RTO__37[[#This Row],[Day of Week]]&lt;=5,RTO__37[[#This Row],[Hour]]&gt;=15,RTO__37[[#This Row],[Hour]]&lt;=18),"ON","OFF")</f>
        <v>OFF</v>
      </c>
      <c r="G169"/>
      <c r="H169"/>
      <c r="I169"/>
    </row>
    <row r="170" spans="1:9" x14ac:dyDescent="0.25">
      <c r="A170" s="29">
        <v>45934</v>
      </c>
      <c r="B170" s="47">
        <v>10</v>
      </c>
      <c r="C170" s="47">
        <v>6</v>
      </c>
      <c r="D170" s="47">
        <v>1</v>
      </c>
      <c r="E170" s="37">
        <v>21.563099999999999</v>
      </c>
      <c r="F170" s="47" t="str">
        <f>IF(AND(RTO__37[[#This Row],[Month]]&gt;4,RTO__37[[#This Row],[Month]]&lt;9,RTO__37[[#This Row],[Day of Week]]&lt;=5,RTO__37[[#This Row],[Hour]]&gt;=15,RTO__37[[#This Row],[Hour]]&lt;=18),"ON","OFF")</f>
        <v>OFF</v>
      </c>
      <c r="G170"/>
      <c r="H170"/>
      <c r="I170"/>
    </row>
    <row r="171" spans="1:9" x14ac:dyDescent="0.25">
      <c r="A171" s="29">
        <v>45934</v>
      </c>
      <c r="B171" s="47">
        <v>10</v>
      </c>
      <c r="C171" s="47">
        <v>6</v>
      </c>
      <c r="D171" s="47">
        <v>2</v>
      </c>
      <c r="E171" s="37">
        <v>21.783999999999999</v>
      </c>
      <c r="F171" s="47" t="str">
        <f>IF(AND(RTO__37[[#This Row],[Month]]&gt;4,RTO__37[[#This Row],[Month]]&lt;9,RTO__37[[#This Row],[Day of Week]]&lt;=5,RTO__37[[#This Row],[Hour]]&gt;=15,RTO__37[[#This Row],[Hour]]&lt;=18),"ON","OFF")</f>
        <v>OFF</v>
      </c>
      <c r="G171"/>
      <c r="H171"/>
      <c r="I171"/>
    </row>
    <row r="172" spans="1:9" x14ac:dyDescent="0.25">
      <c r="A172" s="29">
        <v>45934</v>
      </c>
      <c r="B172" s="47">
        <v>10</v>
      </c>
      <c r="C172" s="47">
        <v>6</v>
      </c>
      <c r="D172" s="47">
        <v>3</v>
      </c>
      <c r="E172" s="37">
        <v>21.839600000000001</v>
      </c>
      <c r="F172" s="47" t="str">
        <f>IF(AND(RTO__37[[#This Row],[Month]]&gt;4,RTO__37[[#This Row],[Month]]&lt;9,RTO__37[[#This Row],[Day of Week]]&lt;=5,RTO__37[[#This Row],[Hour]]&gt;=15,RTO__37[[#This Row],[Hour]]&lt;=18),"ON","OFF")</f>
        <v>OFF</v>
      </c>
      <c r="G172"/>
      <c r="H172"/>
      <c r="I172"/>
    </row>
    <row r="173" spans="1:9" x14ac:dyDescent="0.25">
      <c r="A173" s="29">
        <v>45934</v>
      </c>
      <c r="B173" s="47">
        <v>10</v>
      </c>
      <c r="C173" s="47">
        <v>6</v>
      </c>
      <c r="D173" s="47">
        <v>4</v>
      </c>
      <c r="E173" s="37">
        <v>19.4574</v>
      </c>
      <c r="F173" s="47" t="str">
        <f>IF(AND(RTO__37[[#This Row],[Month]]&gt;4,RTO__37[[#This Row],[Month]]&lt;9,RTO__37[[#This Row],[Day of Week]]&lt;=5,RTO__37[[#This Row],[Hour]]&gt;=15,RTO__37[[#This Row],[Hour]]&lt;=18),"ON","OFF")</f>
        <v>OFF</v>
      </c>
      <c r="G173"/>
      <c r="H173"/>
      <c r="I173"/>
    </row>
    <row r="174" spans="1:9" x14ac:dyDescent="0.25">
      <c r="A174" s="29">
        <v>45934</v>
      </c>
      <c r="B174" s="47">
        <v>10</v>
      </c>
      <c r="C174" s="47">
        <v>6</v>
      </c>
      <c r="D174" s="47">
        <v>5</v>
      </c>
      <c r="E174" s="37">
        <v>18.2958</v>
      </c>
      <c r="F174" s="47" t="str">
        <f>IF(AND(RTO__37[[#This Row],[Month]]&gt;4,RTO__37[[#This Row],[Month]]&lt;9,RTO__37[[#This Row],[Day of Week]]&lt;=5,RTO__37[[#This Row],[Hour]]&gt;=15,RTO__37[[#This Row],[Hour]]&lt;=18),"ON","OFF")</f>
        <v>OFF</v>
      </c>
      <c r="G174"/>
      <c r="H174"/>
      <c r="I174"/>
    </row>
    <row r="175" spans="1:9" x14ac:dyDescent="0.25">
      <c r="A175" s="29">
        <v>45934</v>
      </c>
      <c r="B175" s="47">
        <v>10</v>
      </c>
      <c r="C175" s="47">
        <v>6</v>
      </c>
      <c r="D175" s="47">
        <v>6</v>
      </c>
      <c r="E175" s="37">
        <v>18.083400000000001</v>
      </c>
      <c r="F175" s="47" t="str">
        <f>IF(AND(RTO__37[[#This Row],[Month]]&gt;4,RTO__37[[#This Row],[Month]]&lt;9,RTO__37[[#This Row],[Day of Week]]&lt;=5,RTO__37[[#This Row],[Hour]]&gt;=15,RTO__37[[#This Row],[Hour]]&lt;=18),"ON","OFF")</f>
        <v>OFF</v>
      </c>
      <c r="G175"/>
      <c r="H175"/>
      <c r="I175"/>
    </row>
    <row r="176" spans="1:9" x14ac:dyDescent="0.25">
      <c r="A176" s="29">
        <v>45934</v>
      </c>
      <c r="B176" s="47">
        <v>10</v>
      </c>
      <c r="C176" s="47">
        <v>6</v>
      </c>
      <c r="D176" s="47">
        <v>7</v>
      </c>
      <c r="E176" s="37">
        <v>21.7104</v>
      </c>
      <c r="F176" s="47" t="str">
        <f>IF(AND(RTO__37[[#This Row],[Month]]&gt;4,RTO__37[[#This Row],[Month]]&lt;9,RTO__37[[#This Row],[Day of Week]]&lt;=5,RTO__37[[#This Row],[Hour]]&gt;=15,RTO__37[[#This Row],[Hour]]&lt;=18),"ON","OFF")</f>
        <v>OFF</v>
      </c>
      <c r="G176"/>
      <c r="H176"/>
      <c r="I176"/>
    </row>
    <row r="177" spans="1:9" x14ac:dyDescent="0.25">
      <c r="A177" s="29">
        <v>45934</v>
      </c>
      <c r="B177" s="47">
        <v>10</v>
      </c>
      <c r="C177" s="47">
        <v>6</v>
      </c>
      <c r="D177" s="47">
        <v>8</v>
      </c>
      <c r="E177" s="37">
        <v>12.456300000000001</v>
      </c>
      <c r="F177" s="47" t="str">
        <f>IF(AND(RTO__37[[#This Row],[Month]]&gt;4,RTO__37[[#This Row],[Month]]&lt;9,RTO__37[[#This Row],[Day of Week]]&lt;=5,RTO__37[[#This Row],[Hour]]&gt;=15,RTO__37[[#This Row],[Hour]]&lt;=18),"ON","OFF")</f>
        <v>OFF</v>
      </c>
      <c r="G177"/>
      <c r="H177"/>
      <c r="I177"/>
    </row>
    <row r="178" spans="1:9" x14ac:dyDescent="0.25">
      <c r="A178" s="29">
        <v>45934</v>
      </c>
      <c r="B178" s="47">
        <v>10</v>
      </c>
      <c r="C178" s="47">
        <v>6</v>
      </c>
      <c r="D178" s="47">
        <v>9</v>
      </c>
      <c r="E178" s="37">
        <v>-1.2282</v>
      </c>
      <c r="F178" s="47" t="str">
        <f>IF(AND(RTO__37[[#This Row],[Month]]&gt;4,RTO__37[[#This Row],[Month]]&lt;9,RTO__37[[#This Row],[Day of Week]]&lt;=5,RTO__37[[#This Row],[Hour]]&gt;=15,RTO__37[[#This Row],[Hour]]&lt;=18),"ON","OFF")</f>
        <v>OFF</v>
      </c>
      <c r="G178"/>
      <c r="H178"/>
      <c r="I178"/>
    </row>
    <row r="179" spans="1:9" x14ac:dyDescent="0.25">
      <c r="A179" s="29">
        <v>45934</v>
      </c>
      <c r="B179" s="47">
        <v>10</v>
      </c>
      <c r="C179" s="47">
        <v>6</v>
      </c>
      <c r="D179" s="47">
        <v>10</v>
      </c>
      <c r="E179" s="37">
        <v>-8.1623000000000001</v>
      </c>
      <c r="F179" s="47" t="str">
        <f>IF(AND(RTO__37[[#This Row],[Month]]&gt;4,RTO__37[[#This Row],[Month]]&lt;9,RTO__37[[#This Row],[Day of Week]]&lt;=5,RTO__37[[#This Row],[Hour]]&gt;=15,RTO__37[[#This Row],[Hour]]&lt;=18),"ON","OFF")</f>
        <v>OFF</v>
      </c>
      <c r="G179"/>
      <c r="H179"/>
      <c r="I179"/>
    </row>
    <row r="180" spans="1:9" x14ac:dyDescent="0.25">
      <c r="A180" s="29">
        <v>45934</v>
      </c>
      <c r="B180" s="47">
        <v>10</v>
      </c>
      <c r="C180" s="47">
        <v>6</v>
      </c>
      <c r="D180" s="47">
        <v>11</v>
      </c>
      <c r="E180" s="37">
        <v>-8.5648999999999997</v>
      </c>
      <c r="F180" s="47" t="str">
        <f>IF(AND(RTO__37[[#This Row],[Month]]&gt;4,RTO__37[[#This Row],[Month]]&lt;9,RTO__37[[#This Row],[Day of Week]]&lt;=5,RTO__37[[#This Row],[Hour]]&gt;=15,RTO__37[[#This Row],[Hour]]&lt;=18),"ON","OFF")</f>
        <v>OFF</v>
      </c>
      <c r="G180"/>
      <c r="H180"/>
      <c r="I180"/>
    </row>
    <row r="181" spans="1:9" x14ac:dyDescent="0.25">
      <c r="A181" s="29">
        <v>45934</v>
      </c>
      <c r="B181" s="47">
        <v>10</v>
      </c>
      <c r="C181" s="47">
        <v>6</v>
      </c>
      <c r="D181" s="47">
        <v>12</v>
      </c>
      <c r="E181" s="37">
        <v>-4.9550000000000001</v>
      </c>
      <c r="F181" s="47" t="str">
        <f>IF(AND(RTO__37[[#This Row],[Month]]&gt;4,RTO__37[[#This Row],[Month]]&lt;9,RTO__37[[#This Row],[Day of Week]]&lt;=5,RTO__37[[#This Row],[Hour]]&gt;=15,RTO__37[[#This Row],[Hour]]&lt;=18),"ON","OFF")</f>
        <v>OFF</v>
      </c>
      <c r="G181"/>
      <c r="H181"/>
      <c r="I181"/>
    </row>
    <row r="182" spans="1:9" x14ac:dyDescent="0.25">
      <c r="A182" s="29">
        <v>45934</v>
      </c>
      <c r="B182" s="47">
        <v>10</v>
      </c>
      <c r="C182" s="47">
        <v>6</v>
      </c>
      <c r="D182" s="47">
        <v>13</v>
      </c>
      <c r="E182" s="37">
        <v>-4.4547999999999996</v>
      </c>
      <c r="F182" s="47" t="str">
        <f>IF(AND(RTO__37[[#This Row],[Month]]&gt;4,RTO__37[[#This Row],[Month]]&lt;9,RTO__37[[#This Row],[Day of Week]]&lt;=5,RTO__37[[#This Row],[Hour]]&gt;=15,RTO__37[[#This Row],[Hour]]&lt;=18),"ON","OFF")</f>
        <v>OFF</v>
      </c>
      <c r="G182"/>
      <c r="H182"/>
      <c r="I182"/>
    </row>
    <row r="183" spans="1:9" x14ac:dyDescent="0.25">
      <c r="A183" s="29">
        <v>45934</v>
      </c>
      <c r="B183" s="47">
        <v>10</v>
      </c>
      <c r="C183" s="47">
        <v>6</v>
      </c>
      <c r="D183" s="47">
        <v>14</v>
      </c>
      <c r="E183" s="37">
        <v>-10.9147</v>
      </c>
      <c r="F183" s="47" t="str">
        <f>IF(AND(RTO__37[[#This Row],[Month]]&gt;4,RTO__37[[#This Row],[Month]]&lt;9,RTO__37[[#This Row],[Day of Week]]&lt;=5,RTO__37[[#This Row],[Hour]]&gt;=15,RTO__37[[#This Row],[Hour]]&lt;=18),"ON","OFF")</f>
        <v>OFF</v>
      </c>
      <c r="G183"/>
      <c r="H183"/>
      <c r="I183"/>
    </row>
    <row r="184" spans="1:9" x14ac:dyDescent="0.25">
      <c r="A184" s="29">
        <v>45934</v>
      </c>
      <c r="B184" s="47">
        <v>10</v>
      </c>
      <c r="C184" s="47">
        <v>6</v>
      </c>
      <c r="D184" s="47">
        <v>15</v>
      </c>
      <c r="E184" s="37">
        <v>-10.5715</v>
      </c>
      <c r="F184" s="47" t="str">
        <f>IF(AND(RTO__37[[#This Row],[Month]]&gt;4,RTO__37[[#This Row],[Month]]&lt;9,RTO__37[[#This Row],[Day of Week]]&lt;=5,RTO__37[[#This Row],[Hour]]&gt;=15,RTO__37[[#This Row],[Hour]]&lt;=18),"ON","OFF")</f>
        <v>OFF</v>
      </c>
      <c r="G184"/>
      <c r="H184"/>
      <c r="I184"/>
    </row>
    <row r="185" spans="1:9" x14ac:dyDescent="0.25">
      <c r="A185" s="29">
        <v>45934</v>
      </c>
      <c r="B185" s="47">
        <v>10</v>
      </c>
      <c r="C185" s="47">
        <v>6</v>
      </c>
      <c r="D185" s="47">
        <v>16</v>
      </c>
      <c r="E185" s="37">
        <v>-10.051600000000001</v>
      </c>
      <c r="F185" s="47" t="str">
        <f>IF(AND(RTO__37[[#This Row],[Month]]&gt;4,RTO__37[[#This Row],[Month]]&lt;9,RTO__37[[#This Row],[Day of Week]]&lt;=5,RTO__37[[#This Row],[Hour]]&gt;=15,RTO__37[[#This Row],[Hour]]&lt;=18),"ON","OFF")</f>
        <v>OFF</v>
      </c>
      <c r="G185"/>
      <c r="H185"/>
      <c r="I185"/>
    </row>
    <row r="186" spans="1:9" x14ac:dyDescent="0.25">
      <c r="A186" s="29">
        <v>45934</v>
      </c>
      <c r="B186" s="47">
        <v>10</v>
      </c>
      <c r="C186" s="47">
        <v>6</v>
      </c>
      <c r="D186" s="47">
        <v>17</v>
      </c>
      <c r="E186" s="37">
        <v>-8.5168999999999997</v>
      </c>
      <c r="F186" s="47" t="str">
        <f>IF(AND(RTO__37[[#This Row],[Month]]&gt;4,RTO__37[[#This Row],[Month]]&lt;9,RTO__37[[#This Row],[Day of Week]]&lt;=5,RTO__37[[#This Row],[Hour]]&gt;=15,RTO__37[[#This Row],[Hour]]&lt;=18),"ON","OFF")</f>
        <v>OFF</v>
      </c>
      <c r="G186"/>
      <c r="H186"/>
      <c r="I186"/>
    </row>
    <row r="187" spans="1:9" x14ac:dyDescent="0.25">
      <c r="A187" s="29">
        <v>45934</v>
      </c>
      <c r="B187" s="47">
        <v>10</v>
      </c>
      <c r="C187" s="47">
        <v>6</v>
      </c>
      <c r="D187" s="47">
        <v>18</v>
      </c>
      <c r="E187" s="37">
        <v>24.361599999999999</v>
      </c>
      <c r="F187" s="47" t="str">
        <f>IF(AND(RTO__37[[#This Row],[Month]]&gt;4,RTO__37[[#This Row],[Month]]&lt;9,RTO__37[[#This Row],[Day of Week]]&lt;=5,RTO__37[[#This Row],[Hour]]&gt;=15,RTO__37[[#This Row],[Hour]]&lt;=18),"ON","OFF")</f>
        <v>OFF</v>
      </c>
      <c r="G187"/>
      <c r="H187"/>
      <c r="I187"/>
    </row>
    <row r="188" spans="1:9" x14ac:dyDescent="0.25">
      <c r="A188" s="29">
        <v>45934</v>
      </c>
      <c r="B188" s="47">
        <v>10</v>
      </c>
      <c r="C188" s="47">
        <v>6</v>
      </c>
      <c r="D188" s="47">
        <v>19</v>
      </c>
      <c r="E188" s="37">
        <v>31.032</v>
      </c>
      <c r="F188" s="47" t="str">
        <f>IF(AND(RTO__37[[#This Row],[Month]]&gt;4,RTO__37[[#This Row],[Month]]&lt;9,RTO__37[[#This Row],[Day of Week]]&lt;=5,RTO__37[[#This Row],[Hour]]&gt;=15,RTO__37[[#This Row],[Hour]]&lt;=18),"ON","OFF")</f>
        <v>OFF</v>
      </c>
      <c r="G188"/>
      <c r="H188"/>
      <c r="I188"/>
    </row>
    <row r="189" spans="1:9" x14ac:dyDescent="0.25">
      <c r="A189" s="29">
        <v>45934</v>
      </c>
      <c r="B189" s="47">
        <v>10</v>
      </c>
      <c r="C189" s="47">
        <v>6</v>
      </c>
      <c r="D189" s="47">
        <v>20</v>
      </c>
      <c r="E189" s="37">
        <v>24.4208</v>
      </c>
      <c r="F189" s="47" t="str">
        <f>IF(AND(RTO__37[[#This Row],[Month]]&gt;4,RTO__37[[#This Row],[Month]]&lt;9,RTO__37[[#This Row],[Day of Week]]&lt;=5,RTO__37[[#This Row],[Hour]]&gt;=15,RTO__37[[#This Row],[Hour]]&lt;=18),"ON","OFF")</f>
        <v>OFF</v>
      </c>
      <c r="G189"/>
      <c r="H189"/>
      <c r="I189"/>
    </row>
    <row r="190" spans="1:9" x14ac:dyDescent="0.25">
      <c r="A190" s="29">
        <v>45934</v>
      </c>
      <c r="B190" s="47">
        <v>10</v>
      </c>
      <c r="C190" s="47">
        <v>6</v>
      </c>
      <c r="D190" s="47">
        <v>21</v>
      </c>
      <c r="E190" s="37">
        <v>24.1556</v>
      </c>
      <c r="F190" s="47" t="str">
        <f>IF(AND(RTO__37[[#This Row],[Month]]&gt;4,RTO__37[[#This Row],[Month]]&lt;9,RTO__37[[#This Row],[Day of Week]]&lt;=5,RTO__37[[#This Row],[Hour]]&gt;=15,RTO__37[[#This Row],[Hour]]&lt;=18),"ON","OFF")</f>
        <v>OFF</v>
      </c>
      <c r="G190"/>
      <c r="H190"/>
      <c r="I190"/>
    </row>
    <row r="191" spans="1:9" x14ac:dyDescent="0.25">
      <c r="A191" s="29">
        <v>45934</v>
      </c>
      <c r="B191" s="47">
        <v>10</v>
      </c>
      <c r="C191" s="47">
        <v>6</v>
      </c>
      <c r="D191" s="47">
        <v>22</v>
      </c>
      <c r="E191" s="37">
        <v>20.624500000000001</v>
      </c>
      <c r="F191" s="47" t="str">
        <f>IF(AND(RTO__37[[#This Row],[Month]]&gt;4,RTO__37[[#This Row],[Month]]&lt;9,RTO__37[[#This Row],[Day of Week]]&lt;=5,RTO__37[[#This Row],[Hour]]&gt;=15,RTO__37[[#This Row],[Hour]]&lt;=18),"ON","OFF")</f>
        <v>OFF</v>
      </c>
      <c r="G191"/>
      <c r="H191"/>
      <c r="I191"/>
    </row>
    <row r="192" spans="1:9" x14ac:dyDescent="0.25">
      <c r="A192" s="29">
        <v>45934</v>
      </c>
      <c r="B192" s="47">
        <v>10</v>
      </c>
      <c r="C192" s="47">
        <v>6</v>
      </c>
      <c r="D192" s="47">
        <v>23</v>
      </c>
      <c r="E192" s="37">
        <v>24.934699999999999</v>
      </c>
      <c r="F192" s="47" t="str">
        <f>IF(AND(RTO__37[[#This Row],[Month]]&gt;4,RTO__37[[#This Row],[Month]]&lt;9,RTO__37[[#This Row],[Day of Week]]&lt;=5,RTO__37[[#This Row],[Hour]]&gt;=15,RTO__37[[#This Row],[Hour]]&lt;=18),"ON","OFF")</f>
        <v>OFF</v>
      </c>
      <c r="G192"/>
      <c r="H192"/>
      <c r="I192"/>
    </row>
    <row r="193" spans="1:9" x14ac:dyDescent="0.25">
      <c r="A193" s="29">
        <v>45934</v>
      </c>
      <c r="B193" s="47">
        <v>10</v>
      </c>
      <c r="C193" s="47">
        <v>6</v>
      </c>
      <c r="D193" s="47">
        <v>24</v>
      </c>
      <c r="E193" s="37">
        <v>23.817900000000002</v>
      </c>
      <c r="F193" s="47" t="str">
        <f>IF(AND(RTO__37[[#This Row],[Month]]&gt;4,RTO__37[[#This Row],[Month]]&lt;9,RTO__37[[#This Row],[Day of Week]]&lt;=5,RTO__37[[#This Row],[Hour]]&gt;=15,RTO__37[[#This Row],[Hour]]&lt;=18),"ON","OFF")</f>
        <v>OFF</v>
      </c>
      <c r="G193"/>
      <c r="H193"/>
      <c r="I193"/>
    </row>
    <row r="194" spans="1:9" x14ac:dyDescent="0.25">
      <c r="A194" s="29">
        <v>45935</v>
      </c>
      <c r="B194" s="47">
        <v>10</v>
      </c>
      <c r="C194" s="47">
        <v>7</v>
      </c>
      <c r="D194" s="47">
        <v>1</v>
      </c>
      <c r="E194" s="37">
        <v>22.5746</v>
      </c>
      <c r="F194" s="47" t="str">
        <f>IF(AND(RTO__37[[#This Row],[Month]]&gt;4,RTO__37[[#This Row],[Month]]&lt;9,RTO__37[[#This Row],[Day of Week]]&lt;=5,RTO__37[[#This Row],[Hour]]&gt;=15,RTO__37[[#This Row],[Hour]]&lt;=18),"ON","OFF")</f>
        <v>OFF</v>
      </c>
      <c r="G194"/>
      <c r="H194"/>
      <c r="I194"/>
    </row>
    <row r="195" spans="1:9" x14ac:dyDescent="0.25">
      <c r="A195" s="29">
        <v>45935</v>
      </c>
      <c r="B195" s="47">
        <v>10</v>
      </c>
      <c r="C195" s="47">
        <v>7</v>
      </c>
      <c r="D195" s="47">
        <v>2</v>
      </c>
      <c r="E195" s="37">
        <v>17.540400000000002</v>
      </c>
      <c r="F195" s="47" t="str">
        <f>IF(AND(RTO__37[[#This Row],[Month]]&gt;4,RTO__37[[#This Row],[Month]]&lt;9,RTO__37[[#This Row],[Day of Week]]&lt;=5,RTO__37[[#This Row],[Hour]]&gt;=15,RTO__37[[#This Row],[Hour]]&lt;=18),"ON","OFF")</f>
        <v>OFF</v>
      </c>
      <c r="G195"/>
      <c r="H195"/>
      <c r="I195"/>
    </row>
    <row r="196" spans="1:9" x14ac:dyDescent="0.25">
      <c r="A196" s="29">
        <v>45935</v>
      </c>
      <c r="B196" s="47">
        <v>10</v>
      </c>
      <c r="C196" s="47">
        <v>7</v>
      </c>
      <c r="D196" s="47">
        <v>3</v>
      </c>
      <c r="E196" s="37">
        <v>19.8066</v>
      </c>
      <c r="F196" s="47" t="str">
        <f>IF(AND(RTO__37[[#This Row],[Month]]&gt;4,RTO__37[[#This Row],[Month]]&lt;9,RTO__37[[#This Row],[Day of Week]]&lt;=5,RTO__37[[#This Row],[Hour]]&gt;=15,RTO__37[[#This Row],[Hour]]&lt;=18),"ON","OFF")</f>
        <v>OFF</v>
      </c>
      <c r="G196"/>
      <c r="H196"/>
      <c r="I196"/>
    </row>
    <row r="197" spans="1:9" x14ac:dyDescent="0.25">
      <c r="A197" s="29">
        <v>45935</v>
      </c>
      <c r="B197" s="47">
        <v>10</v>
      </c>
      <c r="C197" s="47">
        <v>7</v>
      </c>
      <c r="D197" s="47">
        <v>4</v>
      </c>
      <c r="E197" s="37">
        <v>19.6602</v>
      </c>
      <c r="F197" s="47" t="str">
        <f>IF(AND(RTO__37[[#This Row],[Month]]&gt;4,RTO__37[[#This Row],[Month]]&lt;9,RTO__37[[#This Row],[Day of Week]]&lt;=5,RTO__37[[#This Row],[Hour]]&gt;=15,RTO__37[[#This Row],[Hour]]&lt;=18),"ON","OFF")</f>
        <v>OFF</v>
      </c>
      <c r="G197"/>
      <c r="H197"/>
      <c r="I197"/>
    </row>
    <row r="198" spans="1:9" x14ac:dyDescent="0.25">
      <c r="A198" s="29">
        <v>45935</v>
      </c>
      <c r="B198" s="47">
        <v>10</v>
      </c>
      <c r="C198" s="47">
        <v>7</v>
      </c>
      <c r="D198" s="47">
        <v>5</v>
      </c>
      <c r="E198" s="37">
        <v>18.511399999999998</v>
      </c>
      <c r="F198" s="47" t="str">
        <f>IF(AND(RTO__37[[#This Row],[Month]]&gt;4,RTO__37[[#This Row],[Month]]&lt;9,RTO__37[[#This Row],[Day of Week]]&lt;=5,RTO__37[[#This Row],[Hour]]&gt;=15,RTO__37[[#This Row],[Hour]]&lt;=18),"ON","OFF")</f>
        <v>OFF</v>
      </c>
      <c r="G198"/>
      <c r="H198"/>
      <c r="I198"/>
    </row>
    <row r="199" spans="1:9" x14ac:dyDescent="0.25">
      <c r="A199" s="29">
        <v>45935</v>
      </c>
      <c r="B199" s="47">
        <v>10</v>
      </c>
      <c r="C199" s="47">
        <v>7</v>
      </c>
      <c r="D199" s="47">
        <v>6</v>
      </c>
      <c r="E199" s="37">
        <v>17.046700000000001</v>
      </c>
      <c r="F199" s="47" t="str">
        <f>IF(AND(RTO__37[[#This Row],[Month]]&gt;4,RTO__37[[#This Row],[Month]]&lt;9,RTO__37[[#This Row],[Day of Week]]&lt;=5,RTO__37[[#This Row],[Hour]]&gt;=15,RTO__37[[#This Row],[Hour]]&lt;=18),"ON","OFF")</f>
        <v>OFF</v>
      </c>
      <c r="G199"/>
      <c r="H199"/>
      <c r="I199"/>
    </row>
    <row r="200" spans="1:9" x14ac:dyDescent="0.25">
      <c r="A200" s="29">
        <v>45935</v>
      </c>
      <c r="B200" s="47">
        <v>10</v>
      </c>
      <c r="C200" s="47">
        <v>7</v>
      </c>
      <c r="D200" s="47">
        <v>7</v>
      </c>
      <c r="E200" s="37">
        <v>23.5093</v>
      </c>
      <c r="F200" s="47" t="str">
        <f>IF(AND(RTO__37[[#This Row],[Month]]&gt;4,RTO__37[[#This Row],[Month]]&lt;9,RTO__37[[#This Row],[Day of Week]]&lt;=5,RTO__37[[#This Row],[Hour]]&gt;=15,RTO__37[[#This Row],[Hour]]&lt;=18),"ON","OFF")</f>
        <v>OFF</v>
      </c>
      <c r="G200"/>
      <c r="H200"/>
      <c r="I200"/>
    </row>
    <row r="201" spans="1:9" x14ac:dyDescent="0.25">
      <c r="A201" s="29">
        <v>45935</v>
      </c>
      <c r="B201" s="47">
        <v>10</v>
      </c>
      <c r="C201" s="47">
        <v>7</v>
      </c>
      <c r="D201" s="47">
        <v>8</v>
      </c>
      <c r="E201" s="37">
        <v>13.4373</v>
      </c>
      <c r="F201" s="47" t="str">
        <f>IF(AND(RTO__37[[#This Row],[Month]]&gt;4,RTO__37[[#This Row],[Month]]&lt;9,RTO__37[[#This Row],[Day of Week]]&lt;=5,RTO__37[[#This Row],[Hour]]&gt;=15,RTO__37[[#This Row],[Hour]]&lt;=18),"ON","OFF")</f>
        <v>OFF</v>
      </c>
      <c r="G201"/>
      <c r="H201"/>
      <c r="I201"/>
    </row>
    <row r="202" spans="1:9" x14ac:dyDescent="0.25">
      <c r="A202" s="29">
        <v>45935</v>
      </c>
      <c r="B202" s="47">
        <v>10</v>
      </c>
      <c r="C202" s="47">
        <v>7</v>
      </c>
      <c r="D202" s="47">
        <v>9</v>
      </c>
      <c r="E202" s="37">
        <v>6.8263999999999996</v>
      </c>
      <c r="F202" s="47" t="str">
        <f>IF(AND(RTO__37[[#This Row],[Month]]&gt;4,RTO__37[[#This Row],[Month]]&lt;9,RTO__37[[#This Row],[Day of Week]]&lt;=5,RTO__37[[#This Row],[Hour]]&gt;=15,RTO__37[[#This Row],[Hour]]&lt;=18),"ON","OFF")</f>
        <v>OFF</v>
      </c>
      <c r="G202"/>
      <c r="H202"/>
      <c r="I202"/>
    </row>
    <row r="203" spans="1:9" x14ac:dyDescent="0.25">
      <c r="A203" s="29">
        <v>45935</v>
      </c>
      <c r="B203" s="47">
        <v>10</v>
      </c>
      <c r="C203" s="47">
        <v>7</v>
      </c>
      <c r="D203" s="47">
        <v>10</v>
      </c>
      <c r="E203" s="37">
        <v>2.0314999999999999</v>
      </c>
      <c r="F203" s="47" t="str">
        <f>IF(AND(RTO__37[[#This Row],[Month]]&gt;4,RTO__37[[#This Row],[Month]]&lt;9,RTO__37[[#This Row],[Day of Week]]&lt;=5,RTO__37[[#This Row],[Hour]]&gt;=15,RTO__37[[#This Row],[Hour]]&lt;=18),"ON","OFF")</f>
        <v>OFF</v>
      </c>
      <c r="G203"/>
      <c r="H203"/>
      <c r="I203"/>
    </row>
    <row r="204" spans="1:9" x14ac:dyDescent="0.25">
      <c r="A204" s="29">
        <v>45935</v>
      </c>
      <c r="B204" s="47">
        <v>10</v>
      </c>
      <c r="C204" s="47">
        <v>7</v>
      </c>
      <c r="D204" s="47">
        <v>11</v>
      </c>
      <c r="E204" s="37">
        <v>1.6684000000000001</v>
      </c>
      <c r="F204" s="47" t="str">
        <f>IF(AND(RTO__37[[#This Row],[Month]]&gt;4,RTO__37[[#This Row],[Month]]&lt;9,RTO__37[[#This Row],[Day of Week]]&lt;=5,RTO__37[[#This Row],[Hour]]&gt;=15,RTO__37[[#This Row],[Hour]]&lt;=18),"ON","OFF")</f>
        <v>OFF</v>
      </c>
      <c r="G204"/>
      <c r="H204"/>
      <c r="I204"/>
    </row>
    <row r="205" spans="1:9" x14ac:dyDescent="0.25">
      <c r="A205" s="29">
        <v>45935</v>
      </c>
      <c r="B205" s="47">
        <v>10</v>
      </c>
      <c r="C205" s="47">
        <v>7</v>
      </c>
      <c r="D205" s="47">
        <v>12</v>
      </c>
      <c r="E205" s="37">
        <v>5.1769999999999996</v>
      </c>
      <c r="F205" s="47" t="str">
        <f>IF(AND(RTO__37[[#This Row],[Month]]&gt;4,RTO__37[[#This Row],[Month]]&lt;9,RTO__37[[#This Row],[Day of Week]]&lt;=5,RTO__37[[#This Row],[Hour]]&gt;=15,RTO__37[[#This Row],[Hour]]&lt;=18),"ON","OFF")</f>
        <v>OFF</v>
      </c>
      <c r="G205"/>
      <c r="H205"/>
      <c r="I205"/>
    </row>
    <row r="206" spans="1:9" x14ac:dyDescent="0.25">
      <c r="A206" s="29">
        <v>45935</v>
      </c>
      <c r="B206" s="47">
        <v>10</v>
      </c>
      <c r="C206" s="47">
        <v>7</v>
      </c>
      <c r="D206" s="47">
        <v>13</v>
      </c>
      <c r="E206" s="37">
        <v>6.9919000000000002</v>
      </c>
      <c r="F206" s="47" t="str">
        <f>IF(AND(RTO__37[[#This Row],[Month]]&gt;4,RTO__37[[#This Row],[Month]]&lt;9,RTO__37[[#This Row],[Day of Week]]&lt;=5,RTO__37[[#This Row],[Hour]]&gt;=15,RTO__37[[#This Row],[Hour]]&lt;=18),"ON","OFF")</f>
        <v>OFF</v>
      </c>
      <c r="G206"/>
      <c r="H206"/>
      <c r="I206"/>
    </row>
    <row r="207" spans="1:9" x14ac:dyDescent="0.25">
      <c r="A207" s="29">
        <v>45935</v>
      </c>
      <c r="B207" s="47">
        <v>10</v>
      </c>
      <c r="C207" s="47">
        <v>7</v>
      </c>
      <c r="D207" s="47">
        <v>14</v>
      </c>
      <c r="E207" s="37">
        <v>5.9820000000000002</v>
      </c>
      <c r="F207" s="47" t="str">
        <f>IF(AND(RTO__37[[#This Row],[Month]]&gt;4,RTO__37[[#This Row],[Month]]&lt;9,RTO__37[[#This Row],[Day of Week]]&lt;=5,RTO__37[[#This Row],[Hour]]&gt;=15,RTO__37[[#This Row],[Hour]]&lt;=18),"ON","OFF")</f>
        <v>OFF</v>
      </c>
      <c r="G207"/>
      <c r="H207"/>
      <c r="I207"/>
    </row>
    <row r="208" spans="1:9" x14ac:dyDescent="0.25">
      <c r="A208" s="29">
        <v>45935</v>
      </c>
      <c r="B208" s="47">
        <v>10</v>
      </c>
      <c r="C208" s="47">
        <v>7</v>
      </c>
      <c r="D208" s="47">
        <v>15</v>
      </c>
      <c r="E208" s="37">
        <v>7.1519000000000004</v>
      </c>
      <c r="F208" s="47" t="str">
        <f>IF(AND(RTO__37[[#This Row],[Month]]&gt;4,RTO__37[[#This Row],[Month]]&lt;9,RTO__37[[#This Row],[Day of Week]]&lt;=5,RTO__37[[#This Row],[Hour]]&gt;=15,RTO__37[[#This Row],[Hour]]&lt;=18),"ON","OFF")</f>
        <v>OFF</v>
      </c>
      <c r="G208"/>
      <c r="H208"/>
      <c r="I208"/>
    </row>
    <row r="209" spans="1:9" x14ac:dyDescent="0.25">
      <c r="A209" s="29">
        <v>45935</v>
      </c>
      <c r="B209" s="47">
        <v>10</v>
      </c>
      <c r="C209" s="47">
        <v>7</v>
      </c>
      <c r="D209" s="47">
        <v>16</v>
      </c>
      <c r="E209" s="37">
        <v>5.984</v>
      </c>
      <c r="F209" s="47" t="str">
        <f>IF(AND(RTO__37[[#This Row],[Month]]&gt;4,RTO__37[[#This Row],[Month]]&lt;9,RTO__37[[#This Row],[Day of Week]]&lt;=5,RTO__37[[#This Row],[Hour]]&gt;=15,RTO__37[[#This Row],[Hour]]&lt;=18),"ON","OFF")</f>
        <v>OFF</v>
      </c>
      <c r="G209"/>
      <c r="H209"/>
      <c r="I209"/>
    </row>
    <row r="210" spans="1:9" x14ac:dyDescent="0.25">
      <c r="A210" s="29">
        <v>45935</v>
      </c>
      <c r="B210" s="47">
        <v>10</v>
      </c>
      <c r="C210" s="47">
        <v>7</v>
      </c>
      <c r="D210" s="47">
        <v>17</v>
      </c>
      <c r="E210" s="37">
        <v>12.119899999999999</v>
      </c>
      <c r="F210" s="47" t="str">
        <f>IF(AND(RTO__37[[#This Row],[Month]]&gt;4,RTO__37[[#This Row],[Month]]&lt;9,RTO__37[[#This Row],[Day of Week]]&lt;=5,RTO__37[[#This Row],[Hour]]&gt;=15,RTO__37[[#This Row],[Hour]]&lt;=18),"ON","OFF")</f>
        <v>OFF</v>
      </c>
      <c r="G210"/>
      <c r="H210"/>
      <c r="I210"/>
    </row>
    <row r="211" spans="1:9" x14ac:dyDescent="0.25">
      <c r="A211" s="29">
        <v>45935</v>
      </c>
      <c r="B211" s="47">
        <v>10</v>
      </c>
      <c r="C211" s="47">
        <v>7</v>
      </c>
      <c r="D211" s="47">
        <v>18</v>
      </c>
      <c r="E211" s="37">
        <v>54.383099999999999</v>
      </c>
      <c r="F211" s="47" t="str">
        <f>IF(AND(RTO__37[[#This Row],[Month]]&gt;4,RTO__37[[#This Row],[Month]]&lt;9,RTO__37[[#This Row],[Day of Week]]&lt;=5,RTO__37[[#This Row],[Hour]]&gt;=15,RTO__37[[#This Row],[Hour]]&lt;=18),"ON","OFF")</f>
        <v>OFF</v>
      </c>
      <c r="G211"/>
      <c r="H211"/>
      <c r="I211"/>
    </row>
    <row r="212" spans="1:9" x14ac:dyDescent="0.25">
      <c r="A212" s="29">
        <v>45935</v>
      </c>
      <c r="B212" s="47">
        <v>10</v>
      </c>
      <c r="C212" s="47">
        <v>7</v>
      </c>
      <c r="D212" s="47">
        <v>19</v>
      </c>
      <c r="E212" s="37">
        <v>47.205100000000002</v>
      </c>
      <c r="F212" s="47" t="str">
        <f>IF(AND(RTO__37[[#This Row],[Month]]&gt;4,RTO__37[[#This Row],[Month]]&lt;9,RTO__37[[#This Row],[Day of Week]]&lt;=5,RTO__37[[#This Row],[Hour]]&gt;=15,RTO__37[[#This Row],[Hour]]&lt;=18),"ON","OFF")</f>
        <v>OFF</v>
      </c>
      <c r="G212"/>
      <c r="H212"/>
      <c r="I212"/>
    </row>
    <row r="213" spans="1:9" x14ac:dyDescent="0.25">
      <c r="A213" s="29">
        <v>45935</v>
      </c>
      <c r="B213" s="47">
        <v>10</v>
      </c>
      <c r="C213" s="47">
        <v>7</v>
      </c>
      <c r="D213" s="47">
        <v>20</v>
      </c>
      <c r="E213" s="37">
        <v>39.454099999999997</v>
      </c>
      <c r="F213" s="47" t="str">
        <f>IF(AND(RTO__37[[#This Row],[Month]]&gt;4,RTO__37[[#This Row],[Month]]&lt;9,RTO__37[[#This Row],[Day of Week]]&lt;=5,RTO__37[[#This Row],[Hour]]&gt;=15,RTO__37[[#This Row],[Hour]]&lt;=18),"ON","OFF")</f>
        <v>OFF</v>
      </c>
      <c r="G213"/>
      <c r="H213"/>
      <c r="I213"/>
    </row>
    <row r="214" spans="1:9" x14ac:dyDescent="0.25">
      <c r="A214" s="29">
        <v>45935</v>
      </c>
      <c r="B214" s="47">
        <v>10</v>
      </c>
      <c r="C214" s="47">
        <v>7</v>
      </c>
      <c r="D214" s="47">
        <v>21</v>
      </c>
      <c r="E214" s="37">
        <v>32.605699999999999</v>
      </c>
      <c r="F214" s="47" t="str">
        <f>IF(AND(RTO__37[[#This Row],[Month]]&gt;4,RTO__37[[#This Row],[Month]]&lt;9,RTO__37[[#This Row],[Day of Week]]&lt;=5,RTO__37[[#This Row],[Hour]]&gt;=15,RTO__37[[#This Row],[Hour]]&lt;=18),"ON","OFF")</f>
        <v>OFF</v>
      </c>
      <c r="G214"/>
      <c r="H214"/>
      <c r="I214"/>
    </row>
    <row r="215" spans="1:9" x14ac:dyDescent="0.25">
      <c r="A215" s="29">
        <v>45935</v>
      </c>
      <c r="B215" s="47">
        <v>10</v>
      </c>
      <c r="C215" s="47">
        <v>7</v>
      </c>
      <c r="D215" s="47">
        <v>22</v>
      </c>
      <c r="E215" s="37">
        <v>31.081900000000001</v>
      </c>
      <c r="F215" s="47" t="str">
        <f>IF(AND(RTO__37[[#This Row],[Month]]&gt;4,RTO__37[[#This Row],[Month]]&lt;9,RTO__37[[#This Row],[Day of Week]]&lt;=5,RTO__37[[#This Row],[Hour]]&gt;=15,RTO__37[[#This Row],[Hour]]&lt;=18),"ON","OFF")</f>
        <v>OFF</v>
      </c>
      <c r="G215"/>
      <c r="H215"/>
      <c r="I215"/>
    </row>
    <row r="216" spans="1:9" x14ac:dyDescent="0.25">
      <c r="A216" s="29">
        <v>45935</v>
      </c>
      <c r="B216" s="47">
        <v>10</v>
      </c>
      <c r="C216" s="47">
        <v>7</v>
      </c>
      <c r="D216" s="47">
        <v>23</v>
      </c>
      <c r="E216" s="37">
        <v>28.661000000000001</v>
      </c>
      <c r="F216" s="47" t="str">
        <f>IF(AND(RTO__37[[#This Row],[Month]]&gt;4,RTO__37[[#This Row],[Month]]&lt;9,RTO__37[[#This Row],[Day of Week]]&lt;=5,RTO__37[[#This Row],[Hour]]&gt;=15,RTO__37[[#This Row],[Hour]]&lt;=18),"ON","OFF")</f>
        <v>OFF</v>
      </c>
      <c r="G216"/>
      <c r="H216"/>
      <c r="I216"/>
    </row>
    <row r="217" spans="1:9" x14ac:dyDescent="0.25">
      <c r="A217" s="29">
        <v>45935</v>
      </c>
      <c r="B217" s="47">
        <v>10</v>
      </c>
      <c r="C217" s="47">
        <v>7</v>
      </c>
      <c r="D217" s="47">
        <v>24</v>
      </c>
      <c r="E217" s="37">
        <v>29.693999999999999</v>
      </c>
      <c r="F217" s="47" t="str">
        <f>IF(AND(RTO__37[[#This Row],[Month]]&gt;4,RTO__37[[#This Row],[Month]]&lt;9,RTO__37[[#This Row],[Day of Week]]&lt;=5,RTO__37[[#This Row],[Hour]]&gt;=15,RTO__37[[#This Row],[Hour]]&lt;=18),"ON","OFF")</f>
        <v>OFF</v>
      </c>
      <c r="G217"/>
      <c r="H217"/>
      <c r="I217"/>
    </row>
    <row r="218" spans="1:9" x14ac:dyDescent="0.25">
      <c r="A218" s="29">
        <v>45936</v>
      </c>
      <c r="B218" s="47">
        <v>10</v>
      </c>
      <c r="C218" s="47">
        <v>1</v>
      </c>
      <c r="D218" s="47">
        <v>1</v>
      </c>
      <c r="E218" s="37">
        <v>26.097300000000001</v>
      </c>
      <c r="F218" s="47" t="str">
        <f>IF(AND(RTO__37[[#This Row],[Month]]&gt;4,RTO__37[[#This Row],[Month]]&lt;9,RTO__37[[#This Row],[Day of Week]]&lt;=5,RTO__37[[#This Row],[Hour]]&gt;=15,RTO__37[[#This Row],[Hour]]&lt;=18),"ON","OFF")</f>
        <v>OFF</v>
      </c>
      <c r="G218"/>
      <c r="H218"/>
      <c r="I218"/>
    </row>
    <row r="219" spans="1:9" x14ac:dyDescent="0.25">
      <c r="A219" s="29">
        <v>45936</v>
      </c>
      <c r="B219" s="47">
        <v>10</v>
      </c>
      <c r="C219" s="47">
        <v>1</v>
      </c>
      <c r="D219" s="47">
        <v>2</v>
      </c>
      <c r="E219" s="37">
        <v>28.3309</v>
      </c>
      <c r="F219" s="47" t="str">
        <f>IF(AND(RTO__37[[#This Row],[Month]]&gt;4,RTO__37[[#This Row],[Month]]&lt;9,RTO__37[[#This Row],[Day of Week]]&lt;=5,RTO__37[[#This Row],[Hour]]&gt;=15,RTO__37[[#This Row],[Hour]]&lt;=18),"ON","OFF")</f>
        <v>OFF</v>
      </c>
      <c r="G219"/>
      <c r="H219"/>
      <c r="I219"/>
    </row>
    <row r="220" spans="1:9" x14ac:dyDescent="0.25">
      <c r="A220" s="29">
        <v>45936</v>
      </c>
      <c r="B220" s="47">
        <v>10</v>
      </c>
      <c r="C220" s="47">
        <v>1</v>
      </c>
      <c r="D220" s="47">
        <v>3</v>
      </c>
      <c r="E220" s="37">
        <v>31.035799999999998</v>
      </c>
      <c r="F220" s="47" t="str">
        <f>IF(AND(RTO__37[[#This Row],[Month]]&gt;4,RTO__37[[#This Row],[Month]]&lt;9,RTO__37[[#This Row],[Day of Week]]&lt;=5,RTO__37[[#This Row],[Hour]]&gt;=15,RTO__37[[#This Row],[Hour]]&lt;=18),"ON","OFF")</f>
        <v>OFF</v>
      </c>
      <c r="G220"/>
      <c r="H220"/>
      <c r="I220"/>
    </row>
    <row r="221" spans="1:9" x14ac:dyDescent="0.25">
      <c r="A221" s="29">
        <v>45936</v>
      </c>
      <c r="B221" s="47">
        <v>10</v>
      </c>
      <c r="C221" s="47">
        <v>1</v>
      </c>
      <c r="D221" s="47">
        <v>4</v>
      </c>
      <c r="E221" s="37">
        <v>30.9861</v>
      </c>
      <c r="F221" s="47" t="str">
        <f>IF(AND(RTO__37[[#This Row],[Month]]&gt;4,RTO__37[[#This Row],[Month]]&lt;9,RTO__37[[#This Row],[Day of Week]]&lt;=5,RTO__37[[#This Row],[Hour]]&gt;=15,RTO__37[[#This Row],[Hour]]&lt;=18),"ON","OFF")</f>
        <v>OFF</v>
      </c>
      <c r="G221"/>
      <c r="H221"/>
      <c r="I221"/>
    </row>
    <row r="222" spans="1:9" x14ac:dyDescent="0.25">
      <c r="A222" s="29">
        <v>45936</v>
      </c>
      <c r="B222" s="47">
        <v>10</v>
      </c>
      <c r="C222" s="47">
        <v>1</v>
      </c>
      <c r="D222" s="47">
        <v>5</v>
      </c>
      <c r="E222" s="37">
        <v>15.752700000000001</v>
      </c>
      <c r="F222" s="47" t="str">
        <f>IF(AND(RTO__37[[#This Row],[Month]]&gt;4,RTO__37[[#This Row],[Month]]&lt;9,RTO__37[[#This Row],[Day of Week]]&lt;=5,RTO__37[[#This Row],[Hour]]&gt;=15,RTO__37[[#This Row],[Hour]]&lt;=18),"ON","OFF")</f>
        <v>OFF</v>
      </c>
      <c r="G222"/>
      <c r="H222"/>
      <c r="I222"/>
    </row>
    <row r="223" spans="1:9" x14ac:dyDescent="0.25">
      <c r="A223" s="29">
        <v>45936</v>
      </c>
      <c r="B223" s="47">
        <v>10</v>
      </c>
      <c r="C223" s="47">
        <v>1</v>
      </c>
      <c r="D223" s="47">
        <v>6</v>
      </c>
      <c r="E223" s="37">
        <v>32.093299999999999</v>
      </c>
      <c r="F223" s="47" t="str">
        <f>IF(AND(RTO__37[[#This Row],[Month]]&gt;4,RTO__37[[#This Row],[Month]]&lt;9,RTO__37[[#This Row],[Day of Week]]&lt;=5,RTO__37[[#This Row],[Hour]]&gt;=15,RTO__37[[#This Row],[Hour]]&lt;=18),"ON","OFF")</f>
        <v>OFF</v>
      </c>
      <c r="G223"/>
      <c r="H223"/>
      <c r="I223"/>
    </row>
    <row r="224" spans="1:9" x14ac:dyDescent="0.25">
      <c r="A224" s="29">
        <v>45936</v>
      </c>
      <c r="B224" s="47">
        <v>10</v>
      </c>
      <c r="C224" s="47">
        <v>1</v>
      </c>
      <c r="D224" s="47">
        <v>7</v>
      </c>
      <c r="E224" s="37">
        <v>50.145600000000002</v>
      </c>
      <c r="F224" s="47" t="str">
        <f>IF(AND(RTO__37[[#This Row],[Month]]&gt;4,RTO__37[[#This Row],[Month]]&lt;9,RTO__37[[#This Row],[Day of Week]]&lt;=5,RTO__37[[#This Row],[Hour]]&gt;=15,RTO__37[[#This Row],[Hour]]&lt;=18),"ON","OFF")</f>
        <v>OFF</v>
      </c>
      <c r="G224"/>
      <c r="H224"/>
      <c r="I224"/>
    </row>
    <row r="225" spans="1:9" x14ac:dyDescent="0.25">
      <c r="A225" s="29">
        <v>45936</v>
      </c>
      <c r="B225" s="47">
        <v>10</v>
      </c>
      <c r="C225" s="47">
        <v>1</v>
      </c>
      <c r="D225" s="47">
        <v>8</v>
      </c>
      <c r="E225" s="37">
        <v>7.8768000000000002</v>
      </c>
      <c r="F225" s="47" t="str">
        <f>IF(AND(RTO__37[[#This Row],[Month]]&gt;4,RTO__37[[#This Row],[Month]]&lt;9,RTO__37[[#This Row],[Day of Week]]&lt;=5,RTO__37[[#This Row],[Hour]]&gt;=15,RTO__37[[#This Row],[Hour]]&lt;=18),"ON","OFF")</f>
        <v>OFF</v>
      </c>
      <c r="G225"/>
      <c r="H225"/>
      <c r="I225"/>
    </row>
    <row r="226" spans="1:9" x14ac:dyDescent="0.25">
      <c r="A226" s="29">
        <v>45936</v>
      </c>
      <c r="B226" s="47">
        <v>10</v>
      </c>
      <c r="C226" s="47">
        <v>1</v>
      </c>
      <c r="D226" s="47">
        <v>9</v>
      </c>
      <c r="E226" s="37">
        <v>7.8502999999999998</v>
      </c>
      <c r="F226" s="47" t="str">
        <f>IF(AND(RTO__37[[#This Row],[Month]]&gt;4,RTO__37[[#This Row],[Month]]&lt;9,RTO__37[[#This Row],[Day of Week]]&lt;=5,RTO__37[[#This Row],[Hour]]&gt;=15,RTO__37[[#This Row],[Hour]]&lt;=18),"ON","OFF")</f>
        <v>OFF</v>
      </c>
      <c r="G226"/>
      <c r="H226"/>
      <c r="I226"/>
    </row>
    <row r="227" spans="1:9" x14ac:dyDescent="0.25">
      <c r="A227" s="29">
        <v>45936</v>
      </c>
      <c r="B227" s="47">
        <v>10</v>
      </c>
      <c r="C227" s="47">
        <v>1</v>
      </c>
      <c r="D227" s="47">
        <v>10</v>
      </c>
      <c r="E227" s="37">
        <v>11.095800000000001</v>
      </c>
      <c r="F227" s="47" t="str">
        <f>IF(AND(RTO__37[[#This Row],[Month]]&gt;4,RTO__37[[#This Row],[Month]]&lt;9,RTO__37[[#This Row],[Day of Week]]&lt;=5,RTO__37[[#This Row],[Hour]]&gt;=15,RTO__37[[#This Row],[Hour]]&lt;=18),"ON","OFF")</f>
        <v>OFF</v>
      </c>
      <c r="G227"/>
      <c r="H227"/>
      <c r="I227"/>
    </row>
    <row r="228" spans="1:9" x14ac:dyDescent="0.25">
      <c r="A228" s="29">
        <v>45936</v>
      </c>
      <c r="B228" s="47">
        <v>10</v>
      </c>
      <c r="C228" s="47">
        <v>1</v>
      </c>
      <c r="D228" s="47">
        <v>11</v>
      </c>
      <c r="E228" s="37">
        <v>15.0649</v>
      </c>
      <c r="F228" s="47" t="str">
        <f>IF(AND(RTO__37[[#This Row],[Month]]&gt;4,RTO__37[[#This Row],[Month]]&lt;9,RTO__37[[#This Row],[Day of Week]]&lt;=5,RTO__37[[#This Row],[Hour]]&gt;=15,RTO__37[[#This Row],[Hour]]&lt;=18),"ON","OFF")</f>
        <v>OFF</v>
      </c>
      <c r="G228"/>
      <c r="H228"/>
      <c r="I228"/>
    </row>
    <row r="229" spans="1:9" x14ac:dyDescent="0.25">
      <c r="A229" s="29">
        <v>45936</v>
      </c>
      <c r="B229" s="47">
        <v>10</v>
      </c>
      <c r="C229" s="47">
        <v>1</v>
      </c>
      <c r="D229" s="47">
        <v>12</v>
      </c>
      <c r="E229" s="37">
        <v>19.001999999999999</v>
      </c>
      <c r="F229" s="47" t="str">
        <f>IF(AND(RTO__37[[#This Row],[Month]]&gt;4,RTO__37[[#This Row],[Month]]&lt;9,RTO__37[[#This Row],[Day of Week]]&lt;=5,RTO__37[[#This Row],[Hour]]&gt;=15,RTO__37[[#This Row],[Hour]]&lt;=18),"ON","OFF")</f>
        <v>OFF</v>
      </c>
      <c r="G229"/>
      <c r="H229"/>
      <c r="I229"/>
    </row>
    <row r="230" spans="1:9" x14ac:dyDescent="0.25">
      <c r="A230" s="29">
        <v>45936</v>
      </c>
      <c r="B230" s="47">
        <v>10</v>
      </c>
      <c r="C230" s="47">
        <v>1</v>
      </c>
      <c r="D230" s="47">
        <v>13</v>
      </c>
      <c r="E230" s="37">
        <v>18.104199999999999</v>
      </c>
      <c r="F230" s="47" t="str">
        <f>IF(AND(RTO__37[[#This Row],[Month]]&gt;4,RTO__37[[#This Row],[Month]]&lt;9,RTO__37[[#This Row],[Day of Week]]&lt;=5,RTO__37[[#This Row],[Hour]]&gt;=15,RTO__37[[#This Row],[Hour]]&lt;=18),"ON","OFF")</f>
        <v>OFF</v>
      </c>
      <c r="G230"/>
      <c r="H230"/>
      <c r="I230"/>
    </row>
    <row r="231" spans="1:9" x14ac:dyDescent="0.25">
      <c r="A231" s="29">
        <v>45936</v>
      </c>
      <c r="B231" s="47">
        <v>10</v>
      </c>
      <c r="C231" s="47">
        <v>1</v>
      </c>
      <c r="D231" s="47">
        <v>14</v>
      </c>
      <c r="E231" s="37">
        <v>17.664000000000001</v>
      </c>
      <c r="F231" s="47" t="str">
        <f>IF(AND(RTO__37[[#This Row],[Month]]&gt;4,RTO__37[[#This Row],[Month]]&lt;9,RTO__37[[#This Row],[Day of Week]]&lt;=5,RTO__37[[#This Row],[Hour]]&gt;=15,RTO__37[[#This Row],[Hour]]&lt;=18),"ON","OFF")</f>
        <v>OFF</v>
      </c>
      <c r="G231"/>
      <c r="H231"/>
      <c r="I231"/>
    </row>
    <row r="232" spans="1:9" x14ac:dyDescent="0.25">
      <c r="A232" s="29">
        <v>45936</v>
      </c>
      <c r="B232" s="47">
        <v>10</v>
      </c>
      <c r="C232" s="47">
        <v>1</v>
      </c>
      <c r="D232" s="47">
        <v>15</v>
      </c>
      <c r="E232" s="37">
        <v>279.20100000000002</v>
      </c>
      <c r="F232" s="47" t="str">
        <f>IF(AND(RTO__37[[#This Row],[Month]]&gt;4,RTO__37[[#This Row],[Month]]&lt;9,RTO__37[[#This Row],[Day of Week]]&lt;=5,RTO__37[[#This Row],[Hour]]&gt;=15,RTO__37[[#This Row],[Hour]]&lt;=18),"ON","OFF")</f>
        <v>OFF</v>
      </c>
      <c r="G232"/>
      <c r="H232"/>
      <c r="I232"/>
    </row>
    <row r="233" spans="1:9" x14ac:dyDescent="0.25">
      <c r="A233" s="29">
        <v>45936</v>
      </c>
      <c r="B233" s="47">
        <v>10</v>
      </c>
      <c r="C233" s="47">
        <v>1</v>
      </c>
      <c r="D233" s="47">
        <v>16</v>
      </c>
      <c r="E233" s="37">
        <v>66.573400000000007</v>
      </c>
      <c r="F233" s="47" t="str">
        <f>IF(AND(RTO__37[[#This Row],[Month]]&gt;4,RTO__37[[#This Row],[Month]]&lt;9,RTO__37[[#This Row],[Day of Week]]&lt;=5,RTO__37[[#This Row],[Hour]]&gt;=15,RTO__37[[#This Row],[Hour]]&lt;=18),"ON","OFF")</f>
        <v>OFF</v>
      </c>
      <c r="G233"/>
      <c r="H233"/>
      <c r="I233"/>
    </row>
    <row r="234" spans="1:9" x14ac:dyDescent="0.25">
      <c r="A234" s="29">
        <v>45936</v>
      </c>
      <c r="B234" s="47">
        <v>10</v>
      </c>
      <c r="C234" s="47">
        <v>1</v>
      </c>
      <c r="D234" s="47">
        <v>17</v>
      </c>
      <c r="E234" s="37">
        <v>235.13919999999999</v>
      </c>
      <c r="F234" s="47" t="str">
        <f>IF(AND(RTO__37[[#This Row],[Month]]&gt;4,RTO__37[[#This Row],[Month]]&lt;9,RTO__37[[#This Row],[Day of Week]]&lt;=5,RTO__37[[#This Row],[Hour]]&gt;=15,RTO__37[[#This Row],[Hour]]&lt;=18),"ON","OFF")</f>
        <v>OFF</v>
      </c>
      <c r="G234"/>
      <c r="H234"/>
      <c r="I234"/>
    </row>
    <row r="235" spans="1:9" x14ac:dyDescent="0.25">
      <c r="A235" s="29">
        <v>45936</v>
      </c>
      <c r="B235" s="47">
        <v>10</v>
      </c>
      <c r="C235" s="47">
        <v>1</v>
      </c>
      <c r="D235" s="47">
        <v>18</v>
      </c>
      <c r="E235" s="37">
        <v>403.447</v>
      </c>
      <c r="F235" s="47" t="str">
        <f>IF(AND(RTO__37[[#This Row],[Month]]&gt;4,RTO__37[[#This Row],[Month]]&lt;9,RTO__37[[#This Row],[Day of Week]]&lt;=5,RTO__37[[#This Row],[Hour]]&gt;=15,RTO__37[[#This Row],[Hour]]&lt;=18),"ON","OFF")</f>
        <v>OFF</v>
      </c>
      <c r="G235"/>
      <c r="H235"/>
      <c r="I235"/>
    </row>
    <row r="236" spans="1:9" x14ac:dyDescent="0.25">
      <c r="A236" s="29">
        <v>45936</v>
      </c>
      <c r="B236" s="47">
        <v>10</v>
      </c>
      <c r="C236" s="47">
        <v>1</v>
      </c>
      <c r="D236" s="47">
        <v>19</v>
      </c>
      <c r="E236" s="37">
        <v>6.6985999999999999</v>
      </c>
      <c r="F236" s="47" t="str">
        <f>IF(AND(RTO__37[[#This Row],[Month]]&gt;4,RTO__37[[#This Row],[Month]]&lt;9,RTO__37[[#This Row],[Day of Week]]&lt;=5,RTO__37[[#This Row],[Hour]]&gt;=15,RTO__37[[#This Row],[Hour]]&lt;=18),"ON","OFF")</f>
        <v>OFF</v>
      </c>
      <c r="G236"/>
      <c r="H236"/>
      <c r="I236"/>
    </row>
    <row r="237" spans="1:9" x14ac:dyDescent="0.25">
      <c r="A237" s="29">
        <v>45936</v>
      </c>
      <c r="B237" s="47">
        <v>10</v>
      </c>
      <c r="C237" s="47">
        <v>1</v>
      </c>
      <c r="D237" s="47">
        <v>20</v>
      </c>
      <c r="E237" s="37">
        <v>3.1905000000000001</v>
      </c>
      <c r="F237" s="47" t="str">
        <f>IF(AND(RTO__37[[#This Row],[Month]]&gt;4,RTO__37[[#This Row],[Month]]&lt;9,RTO__37[[#This Row],[Day of Week]]&lt;=5,RTO__37[[#This Row],[Hour]]&gt;=15,RTO__37[[#This Row],[Hour]]&lt;=18),"ON","OFF")</f>
        <v>OFF</v>
      </c>
      <c r="G237"/>
      <c r="H237"/>
      <c r="I237"/>
    </row>
    <row r="238" spans="1:9" x14ac:dyDescent="0.25">
      <c r="A238" s="29">
        <v>45936</v>
      </c>
      <c r="B238" s="47">
        <v>10</v>
      </c>
      <c r="C238" s="47">
        <v>1</v>
      </c>
      <c r="D238" s="47">
        <v>21</v>
      </c>
      <c r="E238" s="37">
        <v>9.0235000000000003</v>
      </c>
      <c r="F238" s="47" t="str">
        <f>IF(AND(RTO__37[[#This Row],[Month]]&gt;4,RTO__37[[#This Row],[Month]]&lt;9,RTO__37[[#This Row],[Day of Week]]&lt;=5,RTO__37[[#This Row],[Hour]]&gt;=15,RTO__37[[#This Row],[Hour]]&lt;=18),"ON","OFF")</f>
        <v>OFF</v>
      </c>
      <c r="G238"/>
      <c r="H238"/>
      <c r="I238"/>
    </row>
    <row r="239" spans="1:9" x14ac:dyDescent="0.25">
      <c r="A239" s="29">
        <v>45936</v>
      </c>
      <c r="B239" s="47">
        <v>10</v>
      </c>
      <c r="C239" s="47">
        <v>1</v>
      </c>
      <c r="D239" s="47">
        <v>22</v>
      </c>
      <c r="E239" s="37">
        <v>35.058999999999997</v>
      </c>
      <c r="F239" s="47" t="str">
        <f>IF(AND(RTO__37[[#This Row],[Month]]&gt;4,RTO__37[[#This Row],[Month]]&lt;9,RTO__37[[#This Row],[Day of Week]]&lt;=5,RTO__37[[#This Row],[Hour]]&gt;=15,RTO__37[[#This Row],[Hour]]&lt;=18),"ON","OFF")</f>
        <v>OFF</v>
      </c>
      <c r="G239"/>
      <c r="H239"/>
      <c r="I239"/>
    </row>
    <row r="240" spans="1:9" x14ac:dyDescent="0.25">
      <c r="A240" s="29">
        <v>45936</v>
      </c>
      <c r="B240" s="47">
        <v>10</v>
      </c>
      <c r="C240" s="47">
        <v>1</v>
      </c>
      <c r="D240" s="47">
        <v>23</v>
      </c>
      <c r="E240" s="37">
        <v>9.2860999999999994</v>
      </c>
      <c r="F240" s="47" t="str">
        <f>IF(AND(RTO__37[[#This Row],[Month]]&gt;4,RTO__37[[#This Row],[Month]]&lt;9,RTO__37[[#This Row],[Day of Week]]&lt;=5,RTO__37[[#This Row],[Hour]]&gt;=15,RTO__37[[#This Row],[Hour]]&lt;=18),"ON","OFF")</f>
        <v>OFF</v>
      </c>
      <c r="G240"/>
      <c r="H240"/>
      <c r="I240"/>
    </row>
    <row r="241" spans="1:9" x14ac:dyDescent="0.25">
      <c r="A241" s="29">
        <v>45936</v>
      </c>
      <c r="B241" s="47">
        <v>10</v>
      </c>
      <c r="C241" s="47">
        <v>1</v>
      </c>
      <c r="D241" s="47">
        <v>24</v>
      </c>
      <c r="E241" s="37">
        <v>22.4024</v>
      </c>
      <c r="F241" s="47" t="str">
        <f>IF(AND(RTO__37[[#This Row],[Month]]&gt;4,RTO__37[[#This Row],[Month]]&lt;9,RTO__37[[#This Row],[Day of Week]]&lt;=5,RTO__37[[#This Row],[Hour]]&gt;=15,RTO__37[[#This Row],[Hour]]&lt;=18),"ON","OFF")</f>
        <v>OFF</v>
      </c>
      <c r="G241"/>
      <c r="H241"/>
      <c r="I241"/>
    </row>
    <row r="242" spans="1:9" x14ac:dyDescent="0.25">
      <c r="A242" s="29">
        <v>45937</v>
      </c>
      <c r="B242" s="47">
        <v>10</v>
      </c>
      <c r="C242" s="47">
        <v>2</v>
      </c>
      <c r="D242" s="47">
        <v>1</v>
      </c>
      <c r="E242" s="37">
        <v>34.701900000000002</v>
      </c>
      <c r="F242" s="47" t="str">
        <f>IF(AND(RTO__37[[#This Row],[Month]]&gt;4,RTO__37[[#This Row],[Month]]&lt;9,RTO__37[[#This Row],[Day of Week]]&lt;=5,RTO__37[[#This Row],[Hour]]&gt;=15,RTO__37[[#This Row],[Hour]]&lt;=18),"ON","OFF")</f>
        <v>OFF</v>
      </c>
      <c r="G242"/>
      <c r="H242"/>
      <c r="I242"/>
    </row>
    <row r="243" spans="1:9" x14ac:dyDescent="0.25">
      <c r="A243" s="29">
        <v>45937</v>
      </c>
      <c r="B243" s="47">
        <v>10</v>
      </c>
      <c r="C243" s="47">
        <v>2</v>
      </c>
      <c r="D243" s="47">
        <v>2</v>
      </c>
      <c r="E243" s="37">
        <v>30.310700000000001</v>
      </c>
      <c r="F243" s="47" t="str">
        <f>IF(AND(RTO__37[[#This Row],[Month]]&gt;4,RTO__37[[#This Row],[Month]]&lt;9,RTO__37[[#This Row],[Day of Week]]&lt;=5,RTO__37[[#This Row],[Hour]]&gt;=15,RTO__37[[#This Row],[Hour]]&lt;=18),"ON","OFF")</f>
        <v>OFF</v>
      </c>
      <c r="G243"/>
      <c r="H243"/>
      <c r="I243"/>
    </row>
    <row r="244" spans="1:9" x14ac:dyDescent="0.25">
      <c r="A244" s="29">
        <v>45937</v>
      </c>
      <c r="B244" s="47">
        <v>10</v>
      </c>
      <c r="C244" s="47">
        <v>2</v>
      </c>
      <c r="D244" s="47">
        <v>3</v>
      </c>
      <c r="E244" s="37">
        <v>31.004000000000001</v>
      </c>
      <c r="F244" s="47" t="str">
        <f>IF(AND(RTO__37[[#This Row],[Month]]&gt;4,RTO__37[[#This Row],[Month]]&lt;9,RTO__37[[#This Row],[Day of Week]]&lt;=5,RTO__37[[#This Row],[Hour]]&gt;=15,RTO__37[[#This Row],[Hour]]&lt;=18),"ON","OFF")</f>
        <v>OFF</v>
      </c>
      <c r="G244"/>
      <c r="H244"/>
      <c r="I244"/>
    </row>
    <row r="245" spans="1:9" x14ac:dyDescent="0.25">
      <c r="A245" s="29">
        <v>45937</v>
      </c>
      <c r="B245" s="47">
        <v>10</v>
      </c>
      <c r="C245" s="47">
        <v>2</v>
      </c>
      <c r="D245" s="47">
        <v>4</v>
      </c>
      <c r="E245" s="37">
        <v>30.830500000000001</v>
      </c>
      <c r="F245" s="47" t="str">
        <f>IF(AND(RTO__37[[#This Row],[Month]]&gt;4,RTO__37[[#This Row],[Month]]&lt;9,RTO__37[[#This Row],[Day of Week]]&lt;=5,RTO__37[[#This Row],[Hour]]&gt;=15,RTO__37[[#This Row],[Hour]]&lt;=18),"ON","OFF")</f>
        <v>OFF</v>
      </c>
      <c r="G245"/>
      <c r="H245"/>
      <c r="I245"/>
    </row>
    <row r="246" spans="1:9" x14ac:dyDescent="0.25">
      <c r="A246" s="29">
        <v>45937</v>
      </c>
      <c r="B246" s="47">
        <v>10</v>
      </c>
      <c r="C246" s="47">
        <v>2</v>
      </c>
      <c r="D246" s="47">
        <v>5</v>
      </c>
      <c r="E246" s="37">
        <v>33.379199999999997</v>
      </c>
      <c r="F246" s="47" t="str">
        <f>IF(AND(RTO__37[[#This Row],[Month]]&gt;4,RTO__37[[#This Row],[Month]]&lt;9,RTO__37[[#This Row],[Day of Week]]&lt;=5,RTO__37[[#This Row],[Hour]]&gt;=15,RTO__37[[#This Row],[Hour]]&lt;=18),"ON","OFF")</f>
        <v>OFF</v>
      </c>
      <c r="G246"/>
      <c r="H246"/>
      <c r="I246"/>
    </row>
    <row r="247" spans="1:9" x14ac:dyDescent="0.25">
      <c r="A247" s="29">
        <v>45937</v>
      </c>
      <c r="B247" s="47">
        <v>10</v>
      </c>
      <c r="C247" s="47">
        <v>2</v>
      </c>
      <c r="D247" s="47">
        <v>6</v>
      </c>
      <c r="E247" s="37">
        <v>45.392099999999999</v>
      </c>
      <c r="F247" s="47" t="str">
        <f>IF(AND(RTO__37[[#This Row],[Month]]&gt;4,RTO__37[[#This Row],[Month]]&lt;9,RTO__37[[#This Row],[Day of Week]]&lt;=5,RTO__37[[#This Row],[Hour]]&gt;=15,RTO__37[[#This Row],[Hour]]&lt;=18),"ON","OFF")</f>
        <v>OFF</v>
      </c>
      <c r="G247"/>
      <c r="H247"/>
      <c r="I247"/>
    </row>
    <row r="248" spans="1:9" x14ac:dyDescent="0.25">
      <c r="A248" s="29">
        <v>45937</v>
      </c>
      <c r="B248" s="47">
        <v>10</v>
      </c>
      <c r="C248" s="47">
        <v>2</v>
      </c>
      <c r="D248" s="47">
        <v>7</v>
      </c>
      <c r="E248" s="37">
        <v>51.980200000000004</v>
      </c>
      <c r="F248" s="47" t="str">
        <f>IF(AND(RTO__37[[#This Row],[Month]]&gt;4,RTO__37[[#This Row],[Month]]&lt;9,RTO__37[[#This Row],[Day of Week]]&lt;=5,RTO__37[[#This Row],[Hour]]&gt;=15,RTO__37[[#This Row],[Hour]]&lt;=18),"ON","OFF")</f>
        <v>OFF</v>
      </c>
      <c r="G248"/>
      <c r="H248"/>
      <c r="I248"/>
    </row>
    <row r="249" spans="1:9" x14ac:dyDescent="0.25">
      <c r="A249" s="29">
        <v>45937</v>
      </c>
      <c r="B249" s="47">
        <v>10</v>
      </c>
      <c r="C249" s="47">
        <v>2</v>
      </c>
      <c r="D249" s="47">
        <v>8</v>
      </c>
      <c r="E249" s="37">
        <v>45.052100000000003</v>
      </c>
      <c r="F249" s="47" t="str">
        <f>IF(AND(RTO__37[[#This Row],[Month]]&gt;4,RTO__37[[#This Row],[Month]]&lt;9,RTO__37[[#This Row],[Day of Week]]&lt;=5,RTO__37[[#This Row],[Hour]]&gt;=15,RTO__37[[#This Row],[Hour]]&lt;=18),"ON","OFF")</f>
        <v>OFF</v>
      </c>
      <c r="G249"/>
      <c r="H249"/>
      <c r="I249"/>
    </row>
    <row r="250" spans="1:9" x14ac:dyDescent="0.25">
      <c r="A250" s="29">
        <v>45937</v>
      </c>
      <c r="B250" s="47">
        <v>10</v>
      </c>
      <c r="C250" s="47">
        <v>2</v>
      </c>
      <c r="D250" s="47">
        <v>9</v>
      </c>
      <c r="E250" s="37">
        <v>16.655000000000001</v>
      </c>
      <c r="F250" s="47" t="str">
        <f>IF(AND(RTO__37[[#This Row],[Month]]&gt;4,RTO__37[[#This Row],[Month]]&lt;9,RTO__37[[#This Row],[Day of Week]]&lt;=5,RTO__37[[#This Row],[Hour]]&gt;=15,RTO__37[[#This Row],[Hour]]&lt;=18),"ON","OFF")</f>
        <v>OFF</v>
      </c>
      <c r="G250"/>
      <c r="H250"/>
      <c r="I250"/>
    </row>
    <row r="251" spans="1:9" x14ac:dyDescent="0.25">
      <c r="A251" s="29">
        <v>45937</v>
      </c>
      <c r="B251" s="47">
        <v>10</v>
      </c>
      <c r="C251" s="47">
        <v>2</v>
      </c>
      <c r="D251" s="47">
        <v>10</v>
      </c>
      <c r="E251" s="37">
        <v>26.675999999999998</v>
      </c>
      <c r="F251" s="47" t="str">
        <f>IF(AND(RTO__37[[#This Row],[Month]]&gt;4,RTO__37[[#This Row],[Month]]&lt;9,RTO__37[[#This Row],[Day of Week]]&lt;=5,RTO__37[[#This Row],[Hour]]&gt;=15,RTO__37[[#This Row],[Hour]]&lt;=18),"ON","OFF")</f>
        <v>OFF</v>
      </c>
      <c r="G251"/>
      <c r="H251"/>
      <c r="I251"/>
    </row>
    <row r="252" spans="1:9" x14ac:dyDescent="0.25">
      <c r="A252" s="29">
        <v>45937</v>
      </c>
      <c r="B252" s="47">
        <v>10</v>
      </c>
      <c r="C252" s="47">
        <v>2</v>
      </c>
      <c r="D252" s="47">
        <v>11</v>
      </c>
      <c r="E252" s="37">
        <v>27.2681</v>
      </c>
      <c r="F252" s="47" t="str">
        <f>IF(AND(RTO__37[[#This Row],[Month]]&gt;4,RTO__37[[#This Row],[Month]]&lt;9,RTO__37[[#This Row],[Day of Week]]&lt;=5,RTO__37[[#This Row],[Hour]]&gt;=15,RTO__37[[#This Row],[Hour]]&lt;=18),"ON","OFF")</f>
        <v>OFF</v>
      </c>
      <c r="G252"/>
      <c r="H252"/>
      <c r="I252"/>
    </row>
    <row r="253" spans="1:9" x14ac:dyDescent="0.25">
      <c r="A253" s="29">
        <v>45937</v>
      </c>
      <c r="B253" s="47">
        <v>10</v>
      </c>
      <c r="C253" s="47">
        <v>2</v>
      </c>
      <c r="D253" s="47">
        <v>12</v>
      </c>
      <c r="E253" s="37">
        <v>23.238299999999999</v>
      </c>
      <c r="F253" s="47" t="str">
        <f>IF(AND(RTO__37[[#This Row],[Month]]&gt;4,RTO__37[[#This Row],[Month]]&lt;9,RTO__37[[#This Row],[Day of Week]]&lt;=5,RTO__37[[#This Row],[Hour]]&gt;=15,RTO__37[[#This Row],[Hour]]&lt;=18),"ON","OFF")</f>
        <v>OFF</v>
      </c>
      <c r="G253"/>
      <c r="H253"/>
      <c r="I253"/>
    </row>
    <row r="254" spans="1:9" x14ac:dyDescent="0.25">
      <c r="A254" s="29">
        <v>45937</v>
      </c>
      <c r="B254" s="47">
        <v>10</v>
      </c>
      <c r="C254" s="47">
        <v>2</v>
      </c>
      <c r="D254" s="47">
        <v>13</v>
      </c>
      <c r="E254" s="37">
        <v>23.191400000000002</v>
      </c>
      <c r="F254" s="47" t="str">
        <f>IF(AND(RTO__37[[#This Row],[Month]]&gt;4,RTO__37[[#This Row],[Month]]&lt;9,RTO__37[[#This Row],[Day of Week]]&lt;=5,RTO__37[[#This Row],[Hour]]&gt;=15,RTO__37[[#This Row],[Hour]]&lt;=18),"ON","OFF")</f>
        <v>OFF</v>
      </c>
      <c r="G254"/>
      <c r="H254"/>
      <c r="I254"/>
    </row>
    <row r="255" spans="1:9" x14ac:dyDescent="0.25">
      <c r="A255" s="29">
        <v>45937</v>
      </c>
      <c r="B255" s="47">
        <v>10</v>
      </c>
      <c r="C255" s="47">
        <v>2</v>
      </c>
      <c r="D255" s="47">
        <v>14</v>
      </c>
      <c r="E255" s="37">
        <v>23.6983</v>
      </c>
      <c r="F255" s="47" t="str">
        <f>IF(AND(RTO__37[[#This Row],[Month]]&gt;4,RTO__37[[#This Row],[Month]]&lt;9,RTO__37[[#This Row],[Day of Week]]&lt;=5,RTO__37[[#This Row],[Hour]]&gt;=15,RTO__37[[#This Row],[Hour]]&lt;=18),"ON","OFF")</f>
        <v>OFF</v>
      </c>
      <c r="G255"/>
      <c r="H255"/>
      <c r="I255"/>
    </row>
    <row r="256" spans="1:9" x14ac:dyDescent="0.25">
      <c r="A256" s="29">
        <v>45937</v>
      </c>
      <c r="B256" s="47">
        <v>10</v>
      </c>
      <c r="C256" s="47">
        <v>2</v>
      </c>
      <c r="D256" s="47">
        <v>15</v>
      </c>
      <c r="E256" s="37">
        <v>24.164000000000001</v>
      </c>
      <c r="F256" s="47" t="str">
        <f>IF(AND(RTO__37[[#This Row],[Month]]&gt;4,RTO__37[[#This Row],[Month]]&lt;9,RTO__37[[#This Row],[Day of Week]]&lt;=5,RTO__37[[#This Row],[Hour]]&gt;=15,RTO__37[[#This Row],[Hour]]&lt;=18),"ON","OFF")</f>
        <v>OFF</v>
      </c>
      <c r="G256"/>
      <c r="H256"/>
      <c r="I256"/>
    </row>
    <row r="257" spans="1:9" x14ac:dyDescent="0.25">
      <c r="A257" s="29">
        <v>45937</v>
      </c>
      <c r="B257" s="47">
        <v>10</v>
      </c>
      <c r="C257" s="47">
        <v>2</v>
      </c>
      <c r="D257" s="47">
        <v>16</v>
      </c>
      <c r="E257" s="37">
        <v>59.530200000000001</v>
      </c>
      <c r="F257" s="47" t="str">
        <f>IF(AND(RTO__37[[#This Row],[Month]]&gt;4,RTO__37[[#This Row],[Month]]&lt;9,RTO__37[[#This Row],[Day of Week]]&lt;=5,RTO__37[[#This Row],[Hour]]&gt;=15,RTO__37[[#This Row],[Hour]]&lt;=18),"ON","OFF")</f>
        <v>OFF</v>
      </c>
      <c r="G257"/>
      <c r="H257"/>
      <c r="I257"/>
    </row>
    <row r="258" spans="1:9" x14ac:dyDescent="0.25">
      <c r="A258" s="29">
        <v>45937</v>
      </c>
      <c r="B258" s="47">
        <v>10</v>
      </c>
      <c r="C258" s="47">
        <v>2</v>
      </c>
      <c r="D258" s="47">
        <v>17</v>
      </c>
      <c r="E258" s="37">
        <v>34.974800000000002</v>
      </c>
      <c r="F258" s="47" t="str">
        <f>IF(AND(RTO__37[[#This Row],[Month]]&gt;4,RTO__37[[#This Row],[Month]]&lt;9,RTO__37[[#This Row],[Day of Week]]&lt;=5,RTO__37[[#This Row],[Hour]]&gt;=15,RTO__37[[#This Row],[Hour]]&lt;=18),"ON","OFF")</f>
        <v>OFF</v>
      </c>
      <c r="G258"/>
      <c r="H258"/>
      <c r="I258"/>
    </row>
    <row r="259" spans="1:9" x14ac:dyDescent="0.25">
      <c r="A259" s="29">
        <v>45937</v>
      </c>
      <c r="B259" s="47">
        <v>10</v>
      </c>
      <c r="C259" s="47">
        <v>2</v>
      </c>
      <c r="D259" s="47">
        <v>18</v>
      </c>
      <c r="E259" s="37">
        <v>60.768999999999998</v>
      </c>
      <c r="F259" s="47" t="str">
        <f>IF(AND(RTO__37[[#This Row],[Month]]&gt;4,RTO__37[[#This Row],[Month]]&lt;9,RTO__37[[#This Row],[Day of Week]]&lt;=5,RTO__37[[#This Row],[Hour]]&gt;=15,RTO__37[[#This Row],[Hour]]&lt;=18),"ON","OFF")</f>
        <v>OFF</v>
      </c>
      <c r="G259"/>
      <c r="H259"/>
      <c r="I259"/>
    </row>
    <row r="260" spans="1:9" x14ac:dyDescent="0.25">
      <c r="A260" s="29">
        <v>45937</v>
      </c>
      <c r="B260" s="47">
        <v>10</v>
      </c>
      <c r="C260" s="47">
        <v>2</v>
      </c>
      <c r="D260" s="47">
        <v>19</v>
      </c>
      <c r="E260" s="37">
        <v>44.119700000000002</v>
      </c>
      <c r="F260" s="47" t="str">
        <f>IF(AND(RTO__37[[#This Row],[Month]]&gt;4,RTO__37[[#This Row],[Month]]&lt;9,RTO__37[[#This Row],[Day of Week]]&lt;=5,RTO__37[[#This Row],[Hour]]&gt;=15,RTO__37[[#This Row],[Hour]]&lt;=18),"ON","OFF")</f>
        <v>OFF</v>
      </c>
      <c r="G260"/>
      <c r="H260"/>
      <c r="I260"/>
    </row>
    <row r="261" spans="1:9" x14ac:dyDescent="0.25">
      <c r="A261" s="29">
        <v>45937</v>
      </c>
      <c r="B261" s="47">
        <v>10</v>
      </c>
      <c r="C261" s="47">
        <v>2</v>
      </c>
      <c r="D261" s="47">
        <v>20</v>
      </c>
      <c r="E261" s="37">
        <v>37.1053</v>
      </c>
      <c r="F261" s="47" t="str">
        <f>IF(AND(RTO__37[[#This Row],[Month]]&gt;4,RTO__37[[#This Row],[Month]]&lt;9,RTO__37[[#This Row],[Day of Week]]&lt;=5,RTO__37[[#This Row],[Hour]]&gt;=15,RTO__37[[#This Row],[Hour]]&lt;=18),"ON","OFF")</f>
        <v>OFF</v>
      </c>
      <c r="G261"/>
      <c r="H261"/>
      <c r="I261"/>
    </row>
    <row r="262" spans="1:9" x14ac:dyDescent="0.25">
      <c r="A262" s="29">
        <v>45937</v>
      </c>
      <c r="B262" s="47">
        <v>10</v>
      </c>
      <c r="C262" s="47">
        <v>2</v>
      </c>
      <c r="D262" s="47">
        <v>21</v>
      </c>
      <c r="E262" s="37">
        <v>35.380699999999997</v>
      </c>
      <c r="F262" s="47" t="str">
        <f>IF(AND(RTO__37[[#This Row],[Month]]&gt;4,RTO__37[[#This Row],[Month]]&lt;9,RTO__37[[#This Row],[Day of Week]]&lt;=5,RTO__37[[#This Row],[Hour]]&gt;=15,RTO__37[[#This Row],[Hour]]&lt;=18),"ON","OFF")</f>
        <v>OFF</v>
      </c>
      <c r="G262"/>
      <c r="H262"/>
      <c r="I262"/>
    </row>
    <row r="263" spans="1:9" x14ac:dyDescent="0.25">
      <c r="A263" s="29">
        <v>45937</v>
      </c>
      <c r="B263" s="47">
        <v>10</v>
      </c>
      <c r="C263" s="47">
        <v>2</v>
      </c>
      <c r="D263" s="47">
        <v>22</v>
      </c>
      <c r="E263" s="37">
        <v>30.729800000000001</v>
      </c>
      <c r="F263" s="47" t="str">
        <f>IF(AND(RTO__37[[#This Row],[Month]]&gt;4,RTO__37[[#This Row],[Month]]&lt;9,RTO__37[[#This Row],[Day of Week]]&lt;=5,RTO__37[[#This Row],[Hour]]&gt;=15,RTO__37[[#This Row],[Hour]]&lt;=18),"ON","OFF")</f>
        <v>OFF</v>
      </c>
      <c r="G263"/>
      <c r="H263"/>
      <c r="I263"/>
    </row>
    <row r="264" spans="1:9" x14ac:dyDescent="0.25">
      <c r="A264" s="29">
        <v>45937</v>
      </c>
      <c r="B264" s="47">
        <v>10</v>
      </c>
      <c r="C264" s="47">
        <v>2</v>
      </c>
      <c r="D264" s="47">
        <v>23</v>
      </c>
      <c r="E264" s="37">
        <v>31.874300000000002</v>
      </c>
      <c r="F264" s="47" t="str">
        <f>IF(AND(RTO__37[[#This Row],[Month]]&gt;4,RTO__37[[#This Row],[Month]]&lt;9,RTO__37[[#This Row],[Day of Week]]&lt;=5,RTO__37[[#This Row],[Hour]]&gt;=15,RTO__37[[#This Row],[Hour]]&lt;=18),"ON","OFF")</f>
        <v>OFF</v>
      </c>
      <c r="G264"/>
      <c r="H264"/>
      <c r="I264"/>
    </row>
    <row r="265" spans="1:9" x14ac:dyDescent="0.25">
      <c r="A265" s="29">
        <v>45937</v>
      </c>
      <c r="B265" s="47">
        <v>10</v>
      </c>
      <c r="C265" s="47">
        <v>2</v>
      </c>
      <c r="D265" s="47">
        <v>24</v>
      </c>
      <c r="E265" s="37">
        <v>30.057600000000001</v>
      </c>
      <c r="F265" s="47" t="str">
        <f>IF(AND(RTO__37[[#This Row],[Month]]&gt;4,RTO__37[[#This Row],[Month]]&lt;9,RTO__37[[#This Row],[Day of Week]]&lt;=5,RTO__37[[#This Row],[Hour]]&gt;=15,RTO__37[[#This Row],[Hour]]&lt;=18),"ON","OFF")</f>
        <v>OFF</v>
      </c>
      <c r="G265"/>
      <c r="H265"/>
      <c r="I265"/>
    </row>
    <row r="266" spans="1:9" x14ac:dyDescent="0.25">
      <c r="A266" s="29">
        <v>45938</v>
      </c>
      <c r="B266" s="47">
        <v>10</v>
      </c>
      <c r="C266" s="47">
        <v>3</v>
      </c>
      <c r="D266" s="47">
        <v>1</v>
      </c>
      <c r="E266" s="37">
        <v>31.164100000000001</v>
      </c>
      <c r="F266" s="47" t="str">
        <f>IF(AND(RTO__37[[#This Row],[Month]]&gt;4,RTO__37[[#This Row],[Month]]&lt;9,RTO__37[[#This Row],[Day of Week]]&lt;=5,RTO__37[[#This Row],[Hour]]&gt;=15,RTO__37[[#This Row],[Hour]]&lt;=18),"ON","OFF")</f>
        <v>OFF</v>
      </c>
      <c r="G266"/>
      <c r="H266"/>
      <c r="I266"/>
    </row>
    <row r="267" spans="1:9" x14ac:dyDescent="0.25">
      <c r="A267" s="29">
        <v>45938</v>
      </c>
      <c r="B267" s="47">
        <v>10</v>
      </c>
      <c r="C267" s="47">
        <v>3</v>
      </c>
      <c r="D267" s="47">
        <v>2</v>
      </c>
      <c r="E267" s="37">
        <v>30.660299999999999</v>
      </c>
      <c r="F267" s="47" t="str">
        <f>IF(AND(RTO__37[[#This Row],[Month]]&gt;4,RTO__37[[#This Row],[Month]]&lt;9,RTO__37[[#This Row],[Day of Week]]&lt;=5,RTO__37[[#This Row],[Hour]]&gt;=15,RTO__37[[#This Row],[Hour]]&lt;=18),"ON","OFF")</f>
        <v>OFF</v>
      </c>
      <c r="G267"/>
      <c r="H267"/>
      <c r="I267"/>
    </row>
    <row r="268" spans="1:9" x14ac:dyDescent="0.25">
      <c r="A268" s="29">
        <v>45938</v>
      </c>
      <c r="B268" s="47">
        <v>10</v>
      </c>
      <c r="C268" s="47">
        <v>3</v>
      </c>
      <c r="D268" s="47">
        <v>3</v>
      </c>
      <c r="E268" s="37">
        <v>28.865500000000001</v>
      </c>
      <c r="F268" s="47" t="str">
        <f>IF(AND(RTO__37[[#This Row],[Month]]&gt;4,RTO__37[[#This Row],[Month]]&lt;9,RTO__37[[#This Row],[Day of Week]]&lt;=5,RTO__37[[#This Row],[Hour]]&gt;=15,RTO__37[[#This Row],[Hour]]&lt;=18),"ON","OFF")</f>
        <v>OFF</v>
      </c>
      <c r="G268"/>
      <c r="H268"/>
      <c r="I268"/>
    </row>
    <row r="269" spans="1:9" x14ac:dyDescent="0.25">
      <c r="A269" s="29">
        <v>45938</v>
      </c>
      <c r="B269" s="47">
        <v>10</v>
      </c>
      <c r="C269" s="47">
        <v>3</v>
      </c>
      <c r="D269" s="47">
        <v>4</v>
      </c>
      <c r="E269" s="37">
        <v>30.989599999999999</v>
      </c>
      <c r="F269" s="47" t="str">
        <f>IF(AND(RTO__37[[#This Row],[Month]]&gt;4,RTO__37[[#This Row],[Month]]&lt;9,RTO__37[[#This Row],[Day of Week]]&lt;=5,RTO__37[[#This Row],[Hour]]&gt;=15,RTO__37[[#This Row],[Hour]]&lt;=18),"ON","OFF")</f>
        <v>OFF</v>
      </c>
      <c r="G269"/>
      <c r="H269"/>
      <c r="I269"/>
    </row>
    <row r="270" spans="1:9" x14ac:dyDescent="0.25">
      <c r="A270" s="29">
        <v>45938</v>
      </c>
      <c r="B270" s="47">
        <v>10</v>
      </c>
      <c r="C270" s="47">
        <v>3</v>
      </c>
      <c r="D270" s="47">
        <v>5</v>
      </c>
      <c r="E270" s="37">
        <v>31.4574</v>
      </c>
      <c r="F270" s="47" t="str">
        <f>IF(AND(RTO__37[[#This Row],[Month]]&gt;4,RTO__37[[#This Row],[Month]]&lt;9,RTO__37[[#This Row],[Day of Week]]&lt;=5,RTO__37[[#This Row],[Hour]]&gt;=15,RTO__37[[#This Row],[Hour]]&lt;=18),"ON","OFF")</f>
        <v>OFF</v>
      </c>
      <c r="G270"/>
      <c r="H270"/>
      <c r="I270"/>
    </row>
    <row r="271" spans="1:9" x14ac:dyDescent="0.25">
      <c r="A271" s="29">
        <v>45938</v>
      </c>
      <c r="B271" s="47">
        <v>10</v>
      </c>
      <c r="C271" s="47">
        <v>3</v>
      </c>
      <c r="D271" s="47">
        <v>6</v>
      </c>
      <c r="E271" s="37">
        <v>31.956700000000001</v>
      </c>
      <c r="F271" s="47" t="str">
        <f>IF(AND(RTO__37[[#This Row],[Month]]&gt;4,RTO__37[[#This Row],[Month]]&lt;9,RTO__37[[#This Row],[Day of Week]]&lt;=5,RTO__37[[#This Row],[Hour]]&gt;=15,RTO__37[[#This Row],[Hour]]&lt;=18),"ON","OFF")</f>
        <v>OFF</v>
      </c>
      <c r="G271"/>
      <c r="H271"/>
      <c r="I271"/>
    </row>
    <row r="272" spans="1:9" x14ac:dyDescent="0.25">
      <c r="A272" s="29">
        <v>45938</v>
      </c>
      <c r="B272" s="47">
        <v>10</v>
      </c>
      <c r="C272" s="47">
        <v>3</v>
      </c>
      <c r="D272" s="47">
        <v>7</v>
      </c>
      <c r="E272" s="37">
        <v>34.08</v>
      </c>
      <c r="F272" s="47" t="str">
        <f>IF(AND(RTO__37[[#This Row],[Month]]&gt;4,RTO__37[[#This Row],[Month]]&lt;9,RTO__37[[#This Row],[Day of Week]]&lt;=5,RTO__37[[#This Row],[Hour]]&gt;=15,RTO__37[[#This Row],[Hour]]&lt;=18),"ON","OFF")</f>
        <v>OFF</v>
      </c>
      <c r="G272"/>
      <c r="H272"/>
      <c r="I272"/>
    </row>
    <row r="273" spans="1:9" x14ac:dyDescent="0.25">
      <c r="A273" s="29">
        <v>45938</v>
      </c>
      <c r="B273" s="47">
        <v>10</v>
      </c>
      <c r="C273" s="47">
        <v>3</v>
      </c>
      <c r="D273" s="47">
        <v>8</v>
      </c>
      <c r="E273" s="37">
        <v>34.631599999999999</v>
      </c>
      <c r="F273" s="47" t="str">
        <f>IF(AND(RTO__37[[#This Row],[Month]]&gt;4,RTO__37[[#This Row],[Month]]&lt;9,RTO__37[[#This Row],[Day of Week]]&lt;=5,RTO__37[[#This Row],[Hour]]&gt;=15,RTO__37[[#This Row],[Hour]]&lt;=18),"ON","OFF")</f>
        <v>OFF</v>
      </c>
      <c r="G273"/>
      <c r="H273"/>
      <c r="I273"/>
    </row>
    <row r="274" spans="1:9" x14ac:dyDescent="0.25">
      <c r="A274" s="29">
        <v>45938</v>
      </c>
      <c r="B274" s="47">
        <v>10</v>
      </c>
      <c r="C274" s="47">
        <v>3</v>
      </c>
      <c r="D274" s="47">
        <v>9</v>
      </c>
      <c r="E274" s="37">
        <v>21.2745</v>
      </c>
      <c r="F274" s="47" t="str">
        <f>IF(AND(RTO__37[[#This Row],[Month]]&gt;4,RTO__37[[#This Row],[Month]]&lt;9,RTO__37[[#This Row],[Day of Week]]&lt;=5,RTO__37[[#This Row],[Hour]]&gt;=15,RTO__37[[#This Row],[Hour]]&lt;=18),"ON","OFF")</f>
        <v>OFF</v>
      </c>
      <c r="G274"/>
      <c r="H274"/>
      <c r="I274"/>
    </row>
    <row r="275" spans="1:9" x14ac:dyDescent="0.25">
      <c r="A275" s="29">
        <v>45938</v>
      </c>
      <c r="B275" s="47">
        <v>10</v>
      </c>
      <c r="C275" s="47">
        <v>3</v>
      </c>
      <c r="D275" s="47">
        <v>10</v>
      </c>
      <c r="E275" s="37">
        <v>26.144300000000001</v>
      </c>
      <c r="F275" s="47" t="str">
        <f>IF(AND(RTO__37[[#This Row],[Month]]&gt;4,RTO__37[[#This Row],[Month]]&lt;9,RTO__37[[#This Row],[Day of Week]]&lt;=5,RTO__37[[#This Row],[Hour]]&gt;=15,RTO__37[[#This Row],[Hour]]&lt;=18),"ON","OFF")</f>
        <v>OFF</v>
      </c>
      <c r="G275"/>
      <c r="H275"/>
      <c r="I275"/>
    </row>
    <row r="276" spans="1:9" x14ac:dyDescent="0.25">
      <c r="A276" s="29">
        <v>45938</v>
      </c>
      <c r="B276" s="47">
        <v>10</v>
      </c>
      <c r="C276" s="47">
        <v>3</v>
      </c>
      <c r="D276" s="47">
        <v>11</v>
      </c>
      <c r="E276" s="37">
        <v>20.4391</v>
      </c>
      <c r="F276" s="47" t="str">
        <f>IF(AND(RTO__37[[#This Row],[Month]]&gt;4,RTO__37[[#This Row],[Month]]&lt;9,RTO__37[[#This Row],[Day of Week]]&lt;=5,RTO__37[[#This Row],[Hour]]&gt;=15,RTO__37[[#This Row],[Hour]]&lt;=18),"ON","OFF")</f>
        <v>OFF</v>
      </c>
      <c r="G276"/>
      <c r="H276"/>
      <c r="I276"/>
    </row>
    <row r="277" spans="1:9" x14ac:dyDescent="0.25">
      <c r="A277" s="29">
        <v>45938</v>
      </c>
      <c r="B277" s="47">
        <v>10</v>
      </c>
      <c r="C277" s="47">
        <v>3</v>
      </c>
      <c r="D277" s="47">
        <v>12</v>
      </c>
      <c r="E277" s="37">
        <v>15.459099999999999</v>
      </c>
      <c r="F277" s="47" t="str">
        <f>IF(AND(RTO__37[[#This Row],[Month]]&gt;4,RTO__37[[#This Row],[Month]]&lt;9,RTO__37[[#This Row],[Day of Week]]&lt;=5,RTO__37[[#This Row],[Hour]]&gt;=15,RTO__37[[#This Row],[Hour]]&lt;=18),"ON","OFF")</f>
        <v>OFF</v>
      </c>
      <c r="G277"/>
      <c r="H277"/>
      <c r="I277"/>
    </row>
    <row r="278" spans="1:9" x14ac:dyDescent="0.25">
      <c r="A278" s="29">
        <v>45938</v>
      </c>
      <c r="B278" s="47">
        <v>10</v>
      </c>
      <c r="C278" s="47">
        <v>3</v>
      </c>
      <c r="D278" s="47">
        <v>13</v>
      </c>
      <c r="E278" s="37">
        <v>14.8764</v>
      </c>
      <c r="F278" s="47" t="str">
        <f>IF(AND(RTO__37[[#This Row],[Month]]&gt;4,RTO__37[[#This Row],[Month]]&lt;9,RTO__37[[#This Row],[Day of Week]]&lt;=5,RTO__37[[#This Row],[Hour]]&gt;=15,RTO__37[[#This Row],[Hour]]&lt;=18),"ON","OFF")</f>
        <v>OFF</v>
      </c>
      <c r="G278"/>
      <c r="H278"/>
      <c r="I278"/>
    </row>
    <row r="279" spans="1:9" x14ac:dyDescent="0.25">
      <c r="A279" s="29">
        <v>45938</v>
      </c>
      <c r="B279" s="47">
        <v>10</v>
      </c>
      <c r="C279" s="47">
        <v>3</v>
      </c>
      <c r="D279" s="47">
        <v>14</v>
      </c>
      <c r="E279" s="37">
        <v>11.1534</v>
      </c>
      <c r="F279" s="47" t="str">
        <f>IF(AND(RTO__37[[#This Row],[Month]]&gt;4,RTO__37[[#This Row],[Month]]&lt;9,RTO__37[[#This Row],[Day of Week]]&lt;=5,RTO__37[[#This Row],[Hour]]&gt;=15,RTO__37[[#This Row],[Hour]]&lt;=18),"ON","OFF")</f>
        <v>OFF</v>
      </c>
      <c r="G279"/>
      <c r="H279"/>
      <c r="I279"/>
    </row>
    <row r="280" spans="1:9" x14ac:dyDescent="0.25">
      <c r="A280" s="29">
        <v>45938</v>
      </c>
      <c r="B280" s="47">
        <v>10</v>
      </c>
      <c r="C280" s="47">
        <v>3</v>
      </c>
      <c r="D280" s="47">
        <v>15</v>
      </c>
      <c r="E280" s="37">
        <v>3.7995000000000001</v>
      </c>
      <c r="F280" s="47" t="str">
        <f>IF(AND(RTO__37[[#This Row],[Month]]&gt;4,RTO__37[[#This Row],[Month]]&lt;9,RTO__37[[#This Row],[Day of Week]]&lt;=5,RTO__37[[#This Row],[Hour]]&gt;=15,RTO__37[[#This Row],[Hour]]&lt;=18),"ON","OFF")</f>
        <v>OFF</v>
      </c>
      <c r="G280"/>
      <c r="H280"/>
      <c r="I280"/>
    </row>
    <row r="281" spans="1:9" x14ac:dyDescent="0.25">
      <c r="A281" s="29">
        <v>45938</v>
      </c>
      <c r="B281" s="47">
        <v>10</v>
      </c>
      <c r="C281" s="47">
        <v>3</v>
      </c>
      <c r="D281" s="47">
        <v>16</v>
      </c>
      <c r="E281" s="37">
        <v>3.1633</v>
      </c>
      <c r="F281" s="47" t="str">
        <f>IF(AND(RTO__37[[#This Row],[Month]]&gt;4,RTO__37[[#This Row],[Month]]&lt;9,RTO__37[[#This Row],[Day of Week]]&lt;=5,RTO__37[[#This Row],[Hour]]&gt;=15,RTO__37[[#This Row],[Hour]]&lt;=18),"ON","OFF")</f>
        <v>OFF</v>
      </c>
      <c r="G281"/>
      <c r="H281"/>
      <c r="I281"/>
    </row>
    <row r="282" spans="1:9" x14ac:dyDescent="0.25">
      <c r="A282" s="29">
        <v>45938</v>
      </c>
      <c r="B282" s="47">
        <v>10</v>
      </c>
      <c r="C282" s="47">
        <v>3</v>
      </c>
      <c r="D282" s="47">
        <v>17</v>
      </c>
      <c r="E282" s="37">
        <v>15.0532</v>
      </c>
      <c r="F282" s="47" t="str">
        <f>IF(AND(RTO__37[[#This Row],[Month]]&gt;4,RTO__37[[#This Row],[Month]]&lt;9,RTO__37[[#This Row],[Day of Week]]&lt;=5,RTO__37[[#This Row],[Hour]]&gt;=15,RTO__37[[#This Row],[Hour]]&lt;=18),"ON","OFF")</f>
        <v>OFF</v>
      </c>
      <c r="G282"/>
      <c r="H282"/>
      <c r="I282"/>
    </row>
    <row r="283" spans="1:9" x14ac:dyDescent="0.25">
      <c r="A283" s="29">
        <v>45938</v>
      </c>
      <c r="B283" s="47">
        <v>10</v>
      </c>
      <c r="C283" s="47">
        <v>3</v>
      </c>
      <c r="D283" s="47">
        <v>18</v>
      </c>
      <c r="E283" s="37">
        <v>35.539200000000001</v>
      </c>
      <c r="F283" s="47" t="str">
        <f>IF(AND(RTO__37[[#This Row],[Month]]&gt;4,RTO__37[[#This Row],[Month]]&lt;9,RTO__37[[#This Row],[Day of Week]]&lt;=5,RTO__37[[#This Row],[Hour]]&gt;=15,RTO__37[[#This Row],[Hour]]&lt;=18),"ON","OFF")</f>
        <v>OFF</v>
      </c>
      <c r="G283"/>
      <c r="H283"/>
      <c r="I283"/>
    </row>
    <row r="284" spans="1:9" x14ac:dyDescent="0.25">
      <c r="A284" s="29">
        <v>45938</v>
      </c>
      <c r="B284" s="47">
        <v>10</v>
      </c>
      <c r="C284" s="47">
        <v>3</v>
      </c>
      <c r="D284" s="47">
        <v>19</v>
      </c>
      <c r="E284" s="37">
        <v>41.442900000000002</v>
      </c>
      <c r="F284" s="47" t="str">
        <f>IF(AND(RTO__37[[#This Row],[Month]]&gt;4,RTO__37[[#This Row],[Month]]&lt;9,RTO__37[[#This Row],[Day of Week]]&lt;=5,RTO__37[[#This Row],[Hour]]&gt;=15,RTO__37[[#This Row],[Hour]]&lt;=18),"ON","OFF")</f>
        <v>OFF</v>
      </c>
      <c r="G284"/>
      <c r="H284"/>
      <c r="I284"/>
    </row>
    <row r="285" spans="1:9" x14ac:dyDescent="0.25">
      <c r="A285" s="29">
        <v>45938</v>
      </c>
      <c r="B285" s="47">
        <v>10</v>
      </c>
      <c r="C285" s="47">
        <v>3</v>
      </c>
      <c r="D285" s="47">
        <v>20</v>
      </c>
      <c r="E285" s="37">
        <v>40.635199999999998</v>
      </c>
      <c r="F285" s="47" t="str">
        <f>IF(AND(RTO__37[[#This Row],[Month]]&gt;4,RTO__37[[#This Row],[Month]]&lt;9,RTO__37[[#This Row],[Day of Week]]&lt;=5,RTO__37[[#This Row],[Hour]]&gt;=15,RTO__37[[#This Row],[Hour]]&lt;=18),"ON","OFF")</f>
        <v>OFF</v>
      </c>
      <c r="G285"/>
      <c r="H285"/>
      <c r="I285"/>
    </row>
    <row r="286" spans="1:9" x14ac:dyDescent="0.25">
      <c r="A286" s="29">
        <v>45938</v>
      </c>
      <c r="B286" s="47">
        <v>10</v>
      </c>
      <c r="C286" s="47">
        <v>3</v>
      </c>
      <c r="D286" s="47">
        <v>21</v>
      </c>
      <c r="E286" s="37">
        <v>37.195</v>
      </c>
      <c r="F286" s="47" t="str">
        <f>IF(AND(RTO__37[[#This Row],[Month]]&gt;4,RTO__37[[#This Row],[Month]]&lt;9,RTO__37[[#This Row],[Day of Week]]&lt;=5,RTO__37[[#This Row],[Hour]]&gt;=15,RTO__37[[#This Row],[Hour]]&lt;=18),"ON","OFF")</f>
        <v>OFF</v>
      </c>
      <c r="G286"/>
      <c r="H286"/>
      <c r="I286"/>
    </row>
    <row r="287" spans="1:9" x14ac:dyDescent="0.25">
      <c r="A287" s="29">
        <v>45938</v>
      </c>
      <c r="B287" s="47">
        <v>10</v>
      </c>
      <c r="C287" s="47">
        <v>3</v>
      </c>
      <c r="D287" s="47">
        <v>22</v>
      </c>
      <c r="E287" s="37">
        <v>39.369599999999998</v>
      </c>
      <c r="F287" s="47" t="str">
        <f>IF(AND(RTO__37[[#This Row],[Month]]&gt;4,RTO__37[[#This Row],[Month]]&lt;9,RTO__37[[#This Row],[Day of Week]]&lt;=5,RTO__37[[#This Row],[Hour]]&gt;=15,RTO__37[[#This Row],[Hour]]&lt;=18),"ON","OFF")</f>
        <v>OFF</v>
      </c>
      <c r="G287"/>
      <c r="H287"/>
      <c r="I287"/>
    </row>
    <row r="288" spans="1:9" x14ac:dyDescent="0.25">
      <c r="A288" s="29">
        <v>45938</v>
      </c>
      <c r="B288" s="47">
        <v>10</v>
      </c>
      <c r="C288" s="47">
        <v>3</v>
      </c>
      <c r="D288" s="47">
        <v>23</v>
      </c>
      <c r="E288" s="37">
        <v>36.764299999999999</v>
      </c>
      <c r="F288" s="47" t="str">
        <f>IF(AND(RTO__37[[#This Row],[Month]]&gt;4,RTO__37[[#This Row],[Month]]&lt;9,RTO__37[[#This Row],[Day of Week]]&lt;=5,RTO__37[[#This Row],[Hour]]&gt;=15,RTO__37[[#This Row],[Hour]]&lt;=18),"ON","OFF")</f>
        <v>OFF</v>
      </c>
      <c r="G288"/>
      <c r="H288"/>
      <c r="I288"/>
    </row>
    <row r="289" spans="1:9" x14ac:dyDescent="0.25">
      <c r="A289" s="29">
        <v>45938</v>
      </c>
      <c r="B289" s="47">
        <v>10</v>
      </c>
      <c r="C289" s="47">
        <v>3</v>
      </c>
      <c r="D289" s="47">
        <v>24</v>
      </c>
      <c r="E289" s="37">
        <v>33.300699999999999</v>
      </c>
      <c r="F289" s="47" t="str">
        <f>IF(AND(RTO__37[[#This Row],[Month]]&gt;4,RTO__37[[#This Row],[Month]]&lt;9,RTO__37[[#This Row],[Day of Week]]&lt;=5,RTO__37[[#This Row],[Hour]]&gt;=15,RTO__37[[#This Row],[Hour]]&lt;=18),"ON","OFF")</f>
        <v>OFF</v>
      </c>
      <c r="G289"/>
      <c r="H289"/>
      <c r="I289"/>
    </row>
    <row r="290" spans="1:9" x14ac:dyDescent="0.25">
      <c r="A290" s="29">
        <v>45939</v>
      </c>
      <c r="B290" s="47">
        <v>10</v>
      </c>
      <c r="C290" s="47">
        <v>4</v>
      </c>
      <c r="D290" s="47">
        <v>1</v>
      </c>
      <c r="E290" s="37">
        <v>29.517800000000001</v>
      </c>
      <c r="F290" s="47" t="str">
        <f>IF(AND(RTO__37[[#This Row],[Month]]&gt;4,RTO__37[[#This Row],[Month]]&lt;9,RTO__37[[#This Row],[Day of Week]]&lt;=5,RTO__37[[#This Row],[Hour]]&gt;=15,RTO__37[[#This Row],[Hour]]&lt;=18),"ON","OFF")</f>
        <v>OFF</v>
      </c>
      <c r="G290"/>
      <c r="H290"/>
      <c r="I290"/>
    </row>
    <row r="291" spans="1:9" x14ac:dyDescent="0.25">
      <c r="A291" s="29">
        <v>45939</v>
      </c>
      <c r="B291" s="47">
        <v>10</v>
      </c>
      <c r="C291" s="47">
        <v>4</v>
      </c>
      <c r="D291" s="47">
        <v>2</v>
      </c>
      <c r="E291" s="37">
        <v>29.769600000000001</v>
      </c>
      <c r="F291" s="47" t="str">
        <f>IF(AND(RTO__37[[#This Row],[Month]]&gt;4,RTO__37[[#This Row],[Month]]&lt;9,RTO__37[[#This Row],[Day of Week]]&lt;=5,RTO__37[[#This Row],[Hour]]&gt;=15,RTO__37[[#This Row],[Hour]]&lt;=18),"ON","OFF")</f>
        <v>OFF</v>
      </c>
      <c r="G291"/>
      <c r="H291"/>
      <c r="I291"/>
    </row>
    <row r="292" spans="1:9" x14ac:dyDescent="0.25">
      <c r="A292" s="29">
        <v>45939</v>
      </c>
      <c r="B292" s="47">
        <v>10</v>
      </c>
      <c r="C292" s="47">
        <v>4</v>
      </c>
      <c r="D292" s="47">
        <v>3</v>
      </c>
      <c r="E292" s="37">
        <v>28.918399999999998</v>
      </c>
      <c r="F292" s="47" t="str">
        <f>IF(AND(RTO__37[[#This Row],[Month]]&gt;4,RTO__37[[#This Row],[Month]]&lt;9,RTO__37[[#This Row],[Day of Week]]&lt;=5,RTO__37[[#This Row],[Hour]]&gt;=15,RTO__37[[#This Row],[Hour]]&lt;=18),"ON","OFF")</f>
        <v>OFF</v>
      </c>
      <c r="G292"/>
      <c r="H292"/>
      <c r="I292"/>
    </row>
    <row r="293" spans="1:9" x14ac:dyDescent="0.25">
      <c r="A293" s="29">
        <v>45939</v>
      </c>
      <c r="B293" s="47">
        <v>10</v>
      </c>
      <c r="C293" s="47">
        <v>4</v>
      </c>
      <c r="D293" s="47">
        <v>4</v>
      </c>
      <c r="E293" s="37">
        <v>28.8779</v>
      </c>
      <c r="F293" s="47" t="str">
        <f>IF(AND(RTO__37[[#This Row],[Month]]&gt;4,RTO__37[[#This Row],[Month]]&lt;9,RTO__37[[#This Row],[Day of Week]]&lt;=5,RTO__37[[#This Row],[Hour]]&gt;=15,RTO__37[[#This Row],[Hour]]&lt;=18),"ON","OFF")</f>
        <v>OFF</v>
      </c>
      <c r="G293"/>
      <c r="H293"/>
      <c r="I293"/>
    </row>
    <row r="294" spans="1:9" x14ac:dyDescent="0.25">
      <c r="A294" s="29">
        <v>45939</v>
      </c>
      <c r="B294" s="47">
        <v>10</v>
      </c>
      <c r="C294" s="47">
        <v>4</v>
      </c>
      <c r="D294" s="47">
        <v>5</v>
      </c>
      <c r="E294" s="37">
        <v>30.703800000000001</v>
      </c>
      <c r="F294" s="47" t="str">
        <f>IF(AND(RTO__37[[#This Row],[Month]]&gt;4,RTO__37[[#This Row],[Month]]&lt;9,RTO__37[[#This Row],[Day of Week]]&lt;=5,RTO__37[[#This Row],[Hour]]&gt;=15,RTO__37[[#This Row],[Hour]]&lt;=18),"ON","OFF")</f>
        <v>OFF</v>
      </c>
      <c r="G294"/>
      <c r="H294"/>
      <c r="I294"/>
    </row>
    <row r="295" spans="1:9" x14ac:dyDescent="0.25">
      <c r="A295" s="29">
        <v>45939</v>
      </c>
      <c r="B295" s="47">
        <v>10</v>
      </c>
      <c r="C295" s="47">
        <v>4</v>
      </c>
      <c r="D295" s="47">
        <v>6</v>
      </c>
      <c r="E295" s="37">
        <v>32.490499999999997</v>
      </c>
      <c r="F295" s="47" t="str">
        <f>IF(AND(RTO__37[[#This Row],[Month]]&gt;4,RTO__37[[#This Row],[Month]]&lt;9,RTO__37[[#This Row],[Day of Week]]&lt;=5,RTO__37[[#This Row],[Hour]]&gt;=15,RTO__37[[#This Row],[Hour]]&lt;=18),"ON","OFF")</f>
        <v>OFF</v>
      </c>
      <c r="G295"/>
      <c r="H295"/>
      <c r="I295"/>
    </row>
    <row r="296" spans="1:9" x14ac:dyDescent="0.25">
      <c r="A296" s="29">
        <v>45939</v>
      </c>
      <c r="B296" s="47">
        <v>10</v>
      </c>
      <c r="C296" s="47">
        <v>4</v>
      </c>
      <c r="D296" s="47">
        <v>7</v>
      </c>
      <c r="E296" s="37">
        <v>35.906100000000002</v>
      </c>
      <c r="F296" s="47" t="str">
        <f>IF(AND(RTO__37[[#This Row],[Month]]&gt;4,RTO__37[[#This Row],[Month]]&lt;9,RTO__37[[#This Row],[Day of Week]]&lt;=5,RTO__37[[#This Row],[Hour]]&gt;=15,RTO__37[[#This Row],[Hour]]&lt;=18),"ON","OFF")</f>
        <v>OFF</v>
      </c>
      <c r="G296"/>
      <c r="H296"/>
      <c r="I296"/>
    </row>
    <row r="297" spans="1:9" x14ac:dyDescent="0.25">
      <c r="A297" s="29">
        <v>45939</v>
      </c>
      <c r="B297" s="47">
        <v>10</v>
      </c>
      <c r="C297" s="47">
        <v>4</v>
      </c>
      <c r="D297" s="47">
        <v>8</v>
      </c>
      <c r="E297" s="37">
        <v>40.545999999999999</v>
      </c>
      <c r="F297" s="47" t="str">
        <f>IF(AND(RTO__37[[#This Row],[Month]]&gt;4,RTO__37[[#This Row],[Month]]&lt;9,RTO__37[[#This Row],[Day of Week]]&lt;=5,RTO__37[[#This Row],[Hour]]&gt;=15,RTO__37[[#This Row],[Hour]]&lt;=18),"ON","OFF")</f>
        <v>OFF</v>
      </c>
      <c r="G297"/>
      <c r="H297"/>
      <c r="I297"/>
    </row>
    <row r="298" spans="1:9" x14ac:dyDescent="0.25">
      <c r="A298" s="29">
        <v>45939</v>
      </c>
      <c r="B298" s="47">
        <v>10</v>
      </c>
      <c r="C298" s="47">
        <v>4</v>
      </c>
      <c r="D298" s="47">
        <v>9</v>
      </c>
      <c r="E298" s="37">
        <v>33.845399999999998</v>
      </c>
      <c r="F298" s="47" t="str">
        <f>IF(AND(RTO__37[[#This Row],[Month]]&gt;4,RTO__37[[#This Row],[Month]]&lt;9,RTO__37[[#This Row],[Day of Week]]&lt;=5,RTO__37[[#This Row],[Hour]]&gt;=15,RTO__37[[#This Row],[Hour]]&lt;=18),"ON","OFF")</f>
        <v>OFF</v>
      </c>
      <c r="G298"/>
      <c r="H298"/>
      <c r="I298"/>
    </row>
    <row r="299" spans="1:9" x14ac:dyDescent="0.25">
      <c r="A299" s="29">
        <v>45939</v>
      </c>
      <c r="B299" s="47">
        <v>10</v>
      </c>
      <c r="C299" s="47">
        <v>4</v>
      </c>
      <c r="D299" s="47">
        <v>10</v>
      </c>
      <c r="E299" s="37">
        <v>35.607599999999998</v>
      </c>
      <c r="F299" s="47" t="str">
        <f>IF(AND(RTO__37[[#This Row],[Month]]&gt;4,RTO__37[[#This Row],[Month]]&lt;9,RTO__37[[#This Row],[Day of Week]]&lt;=5,RTO__37[[#This Row],[Hour]]&gt;=15,RTO__37[[#This Row],[Hour]]&lt;=18),"ON","OFF")</f>
        <v>OFF</v>
      </c>
      <c r="G299"/>
      <c r="H299"/>
      <c r="I299"/>
    </row>
    <row r="300" spans="1:9" x14ac:dyDescent="0.25">
      <c r="A300" s="29">
        <v>45939</v>
      </c>
      <c r="B300" s="47">
        <v>10</v>
      </c>
      <c r="C300" s="47">
        <v>4</v>
      </c>
      <c r="D300" s="47">
        <v>11</v>
      </c>
      <c r="E300" s="37">
        <v>33.425199999999997</v>
      </c>
      <c r="F300" s="47" t="str">
        <f>IF(AND(RTO__37[[#This Row],[Month]]&gt;4,RTO__37[[#This Row],[Month]]&lt;9,RTO__37[[#This Row],[Day of Week]]&lt;=5,RTO__37[[#This Row],[Hour]]&gt;=15,RTO__37[[#This Row],[Hour]]&lt;=18),"ON","OFF")</f>
        <v>OFF</v>
      </c>
      <c r="G300"/>
      <c r="H300"/>
      <c r="I300"/>
    </row>
    <row r="301" spans="1:9" x14ac:dyDescent="0.25">
      <c r="A301" s="29">
        <v>45939</v>
      </c>
      <c r="B301" s="47">
        <v>10</v>
      </c>
      <c r="C301" s="47">
        <v>4</v>
      </c>
      <c r="D301" s="47">
        <v>12</v>
      </c>
      <c r="E301" s="37">
        <v>32.6676</v>
      </c>
      <c r="F301" s="47" t="str">
        <f>IF(AND(RTO__37[[#This Row],[Month]]&gt;4,RTO__37[[#This Row],[Month]]&lt;9,RTO__37[[#This Row],[Day of Week]]&lt;=5,RTO__37[[#This Row],[Hour]]&gt;=15,RTO__37[[#This Row],[Hour]]&lt;=18),"ON","OFF")</f>
        <v>OFF</v>
      </c>
      <c r="G301"/>
      <c r="H301"/>
      <c r="I301"/>
    </row>
    <row r="302" spans="1:9" x14ac:dyDescent="0.25">
      <c r="A302" s="29">
        <v>45939</v>
      </c>
      <c r="B302" s="47">
        <v>10</v>
      </c>
      <c r="C302" s="47">
        <v>4</v>
      </c>
      <c r="D302" s="47">
        <v>13</v>
      </c>
      <c r="E302" s="37">
        <v>33.212499999999999</v>
      </c>
      <c r="F302" s="47" t="str">
        <f>IF(AND(RTO__37[[#This Row],[Month]]&gt;4,RTO__37[[#This Row],[Month]]&lt;9,RTO__37[[#This Row],[Day of Week]]&lt;=5,RTO__37[[#This Row],[Hour]]&gt;=15,RTO__37[[#This Row],[Hour]]&lt;=18),"ON","OFF")</f>
        <v>OFF</v>
      </c>
      <c r="G302"/>
      <c r="H302"/>
      <c r="I302"/>
    </row>
    <row r="303" spans="1:9" x14ac:dyDescent="0.25">
      <c r="A303" s="29">
        <v>45939</v>
      </c>
      <c r="B303" s="47">
        <v>10</v>
      </c>
      <c r="C303" s="47">
        <v>4</v>
      </c>
      <c r="D303" s="47">
        <v>14</v>
      </c>
      <c r="E303" s="37">
        <v>37.710099999999997</v>
      </c>
      <c r="F303" s="47" t="str">
        <f>IF(AND(RTO__37[[#This Row],[Month]]&gt;4,RTO__37[[#This Row],[Month]]&lt;9,RTO__37[[#This Row],[Day of Week]]&lt;=5,RTO__37[[#This Row],[Hour]]&gt;=15,RTO__37[[#This Row],[Hour]]&lt;=18),"ON","OFF")</f>
        <v>OFF</v>
      </c>
      <c r="G303"/>
      <c r="H303"/>
      <c r="I303"/>
    </row>
    <row r="304" spans="1:9" x14ac:dyDescent="0.25">
      <c r="A304" s="29">
        <v>45939</v>
      </c>
      <c r="B304" s="47">
        <v>10</v>
      </c>
      <c r="C304" s="47">
        <v>4</v>
      </c>
      <c r="D304" s="47">
        <v>15</v>
      </c>
      <c r="E304" s="37">
        <v>33.7759</v>
      </c>
      <c r="F304" s="47" t="str">
        <f>IF(AND(RTO__37[[#This Row],[Month]]&gt;4,RTO__37[[#This Row],[Month]]&lt;9,RTO__37[[#This Row],[Day of Week]]&lt;=5,RTO__37[[#This Row],[Hour]]&gt;=15,RTO__37[[#This Row],[Hour]]&lt;=18),"ON","OFF")</f>
        <v>OFF</v>
      </c>
      <c r="G304"/>
      <c r="H304"/>
      <c r="I304"/>
    </row>
    <row r="305" spans="1:9" x14ac:dyDescent="0.25">
      <c r="A305" s="29">
        <v>45939</v>
      </c>
      <c r="B305" s="47">
        <v>10</v>
      </c>
      <c r="C305" s="47">
        <v>4</v>
      </c>
      <c r="D305" s="47">
        <v>16</v>
      </c>
      <c r="E305" s="37">
        <v>32.817</v>
      </c>
      <c r="F305" s="47" t="str">
        <f>IF(AND(RTO__37[[#This Row],[Month]]&gt;4,RTO__37[[#This Row],[Month]]&lt;9,RTO__37[[#This Row],[Day of Week]]&lt;=5,RTO__37[[#This Row],[Hour]]&gt;=15,RTO__37[[#This Row],[Hour]]&lt;=18),"ON","OFF")</f>
        <v>OFF</v>
      </c>
      <c r="G305"/>
      <c r="H305"/>
      <c r="I305"/>
    </row>
    <row r="306" spans="1:9" x14ac:dyDescent="0.25">
      <c r="A306" s="29">
        <v>45939</v>
      </c>
      <c r="B306" s="47">
        <v>10</v>
      </c>
      <c r="C306" s="47">
        <v>4</v>
      </c>
      <c r="D306" s="47">
        <v>17</v>
      </c>
      <c r="E306" s="37">
        <v>38.170200000000001</v>
      </c>
      <c r="F306" s="47" t="str">
        <f>IF(AND(RTO__37[[#This Row],[Month]]&gt;4,RTO__37[[#This Row],[Month]]&lt;9,RTO__37[[#This Row],[Day of Week]]&lt;=5,RTO__37[[#This Row],[Hour]]&gt;=15,RTO__37[[#This Row],[Hour]]&lt;=18),"ON","OFF")</f>
        <v>OFF</v>
      </c>
      <c r="G306"/>
      <c r="H306"/>
      <c r="I306"/>
    </row>
    <row r="307" spans="1:9" x14ac:dyDescent="0.25">
      <c r="A307" s="29">
        <v>45939</v>
      </c>
      <c r="B307" s="47">
        <v>10</v>
      </c>
      <c r="C307" s="47">
        <v>4</v>
      </c>
      <c r="D307" s="47">
        <v>18</v>
      </c>
      <c r="E307" s="37">
        <v>49.096499999999999</v>
      </c>
      <c r="F307" s="47" t="str">
        <f>IF(AND(RTO__37[[#This Row],[Month]]&gt;4,RTO__37[[#This Row],[Month]]&lt;9,RTO__37[[#This Row],[Day of Week]]&lt;=5,RTO__37[[#This Row],[Hour]]&gt;=15,RTO__37[[#This Row],[Hour]]&lt;=18),"ON","OFF")</f>
        <v>OFF</v>
      </c>
      <c r="G307"/>
      <c r="H307"/>
      <c r="I307"/>
    </row>
    <row r="308" spans="1:9" x14ac:dyDescent="0.25">
      <c r="A308" s="29">
        <v>45939</v>
      </c>
      <c r="B308" s="47">
        <v>10</v>
      </c>
      <c r="C308" s="47">
        <v>4</v>
      </c>
      <c r="D308" s="47">
        <v>19</v>
      </c>
      <c r="E308" s="37">
        <v>45.482799999999997</v>
      </c>
      <c r="F308" s="47" t="str">
        <f>IF(AND(RTO__37[[#This Row],[Month]]&gt;4,RTO__37[[#This Row],[Month]]&lt;9,RTO__37[[#This Row],[Day of Week]]&lt;=5,RTO__37[[#This Row],[Hour]]&gt;=15,RTO__37[[#This Row],[Hour]]&lt;=18),"ON","OFF")</f>
        <v>OFF</v>
      </c>
      <c r="G308"/>
      <c r="H308"/>
      <c r="I308"/>
    </row>
    <row r="309" spans="1:9" x14ac:dyDescent="0.25">
      <c r="A309" s="29">
        <v>45939</v>
      </c>
      <c r="B309" s="47">
        <v>10</v>
      </c>
      <c r="C309" s="47">
        <v>4</v>
      </c>
      <c r="D309" s="47">
        <v>20</v>
      </c>
      <c r="E309" s="37">
        <v>43.679600000000001</v>
      </c>
      <c r="F309" s="47" t="str">
        <f>IF(AND(RTO__37[[#This Row],[Month]]&gt;4,RTO__37[[#This Row],[Month]]&lt;9,RTO__37[[#This Row],[Day of Week]]&lt;=5,RTO__37[[#This Row],[Hour]]&gt;=15,RTO__37[[#This Row],[Hour]]&lt;=18),"ON","OFF")</f>
        <v>OFF</v>
      </c>
      <c r="G309"/>
      <c r="H309"/>
      <c r="I309"/>
    </row>
    <row r="310" spans="1:9" x14ac:dyDescent="0.25">
      <c r="A310" s="29">
        <v>45939</v>
      </c>
      <c r="B310" s="47">
        <v>10</v>
      </c>
      <c r="C310" s="47">
        <v>4</v>
      </c>
      <c r="D310" s="47">
        <v>21</v>
      </c>
      <c r="E310" s="37">
        <v>41.263599999999997</v>
      </c>
      <c r="F310" s="47" t="str">
        <f>IF(AND(RTO__37[[#This Row],[Month]]&gt;4,RTO__37[[#This Row],[Month]]&lt;9,RTO__37[[#This Row],[Day of Week]]&lt;=5,RTO__37[[#This Row],[Hour]]&gt;=15,RTO__37[[#This Row],[Hour]]&lt;=18),"ON","OFF")</f>
        <v>OFF</v>
      </c>
      <c r="G310"/>
      <c r="H310"/>
      <c r="I310"/>
    </row>
    <row r="311" spans="1:9" x14ac:dyDescent="0.25">
      <c r="A311" s="29">
        <v>45939</v>
      </c>
      <c r="B311" s="47">
        <v>10</v>
      </c>
      <c r="C311" s="47">
        <v>4</v>
      </c>
      <c r="D311" s="47">
        <v>22</v>
      </c>
      <c r="E311" s="37">
        <v>46.737099999999998</v>
      </c>
      <c r="F311" s="47" t="str">
        <f>IF(AND(RTO__37[[#This Row],[Month]]&gt;4,RTO__37[[#This Row],[Month]]&lt;9,RTO__37[[#This Row],[Day of Week]]&lt;=5,RTO__37[[#This Row],[Hour]]&gt;=15,RTO__37[[#This Row],[Hour]]&lt;=18),"ON","OFF")</f>
        <v>OFF</v>
      </c>
      <c r="G311"/>
      <c r="H311"/>
      <c r="I311"/>
    </row>
    <row r="312" spans="1:9" x14ac:dyDescent="0.25">
      <c r="A312" s="29">
        <v>45939</v>
      </c>
      <c r="B312" s="47">
        <v>10</v>
      </c>
      <c r="C312" s="47">
        <v>4</v>
      </c>
      <c r="D312" s="47">
        <v>23</v>
      </c>
      <c r="E312" s="37">
        <v>38.742800000000003</v>
      </c>
      <c r="F312" s="47" t="str">
        <f>IF(AND(RTO__37[[#This Row],[Month]]&gt;4,RTO__37[[#This Row],[Month]]&lt;9,RTO__37[[#This Row],[Day of Week]]&lt;=5,RTO__37[[#This Row],[Hour]]&gt;=15,RTO__37[[#This Row],[Hour]]&lt;=18),"ON","OFF")</f>
        <v>OFF</v>
      </c>
      <c r="G312"/>
      <c r="H312"/>
      <c r="I312"/>
    </row>
    <row r="313" spans="1:9" x14ac:dyDescent="0.25">
      <c r="A313" s="29">
        <v>45939</v>
      </c>
      <c r="B313" s="47">
        <v>10</v>
      </c>
      <c r="C313" s="47">
        <v>4</v>
      </c>
      <c r="D313" s="47">
        <v>24</v>
      </c>
      <c r="E313" s="37">
        <v>35.500100000000003</v>
      </c>
      <c r="F313" s="47" t="str">
        <f>IF(AND(RTO__37[[#This Row],[Month]]&gt;4,RTO__37[[#This Row],[Month]]&lt;9,RTO__37[[#This Row],[Day of Week]]&lt;=5,RTO__37[[#This Row],[Hour]]&gt;=15,RTO__37[[#This Row],[Hour]]&lt;=18),"ON","OFF")</f>
        <v>OFF</v>
      </c>
      <c r="G313"/>
      <c r="H313"/>
      <c r="I313"/>
    </row>
    <row r="314" spans="1:9" x14ac:dyDescent="0.25">
      <c r="A314" s="29">
        <v>45940</v>
      </c>
      <c r="B314" s="47">
        <v>10</v>
      </c>
      <c r="C314" s="47">
        <v>5</v>
      </c>
      <c r="D314" s="47">
        <v>1</v>
      </c>
      <c r="E314" s="37">
        <v>33.4512</v>
      </c>
      <c r="F314" s="47" t="str">
        <f>IF(AND(RTO__37[[#This Row],[Month]]&gt;4,RTO__37[[#This Row],[Month]]&lt;9,RTO__37[[#This Row],[Day of Week]]&lt;=5,RTO__37[[#This Row],[Hour]]&gt;=15,RTO__37[[#This Row],[Hour]]&lt;=18),"ON","OFF")</f>
        <v>OFF</v>
      </c>
      <c r="G314"/>
      <c r="H314"/>
      <c r="I314"/>
    </row>
    <row r="315" spans="1:9" x14ac:dyDescent="0.25">
      <c r="A315" s="29">
        <v>45940</v>
      </c>
      <c r="B315" s="47">
        <v>10</v>
      </c>
      <c r="C315" s="47">
        <v>5</v>
      </c>
      <c r="D315" s="47">
        <v>2</v>
      </c>
      <c r="E315" s="37">
        <v>29.464400000000001</v>
      </c>
      <c r="F315" s="47" t="str">
        <f>IF(AND(RTO__37[[#This Row],[Month]]&gt;4,RTO__37[[#This Row],[Month]]&lt;9,RTO__37[[#This Row],[Day of Week]]&lt;=5,RTO__37[[#This Row],[Hour]]&gt;=15,RTO__37[[#This Row],[Hour]]&lt;=18),"ON","OFF")</f>
        <v>OFF</v>
      </c>
      <c r="G315"/>
      <c r="H315"/>
      <c r="I315"/>
    </row>
    <row r="316" spans="1:9" x14ac:dyDescent="0.25">
      <c r="A316" s="29">
        <v>45940</v>
      </c>
      <c r="B316" s="47">
        <v>10</v>
      </c>
      <c r="C316" s="47">
        <v>5</v>
      </c>
      <c r="D316" s="47">
        <v>3</v>
      </c>
      <c r="E316" s="37">
        <v>29.238299999999999</v>
      </c>
      <c r="F316" s="47" t="str">
        <f>IF(AND(RTO__37[[#This Row],[Month]]&gt;4,RTO__37[[#This Row],[Month]]&lt;9,RTO__37[[#This Row],[Day of Week]]&lt;=5,RTO__37[[#This Row],[Hour]]&gt;=15,RTO__37[[#This Row],[Hour]]&lt;=18),"ON","OFF")</f>
        <v>OFF</v>
      </c>
      <c r="G316"/>
      <c r="H316"/>
      <c r="I316"/>
    </row>
    <row r="317" spans="1:9" x14ac:dyDescent="0.25">
      <c r="A317" s="29">
        <v>45940</v>
      </c>
      <c r="B317" s="47">
        <v>10</v>
      </c>
      <c r="C317" s="47">
        <v>5</v>
      </c>
      <c r="D317" s="47">
        <v>4</v>
      </c>
      <c r="E317" s="37">
        <v>29.7714</v>
      </c>
      <c r="F317" s="47" t="str">
        <f>IF(AND(RTO__37[[#This Row],[Month]]&gt;4,RTO__37[[#This Row],[Month]]&lt;9,RTO__37[[#This Row],[Day of Week]]&lt;=5,RTO__37[[#This Row],[Hour]]&gt;=15,RTO__37[[#This Row],[Hour]]&lt;=18),"ON","OFF")</f>
        <v>OFF</v>
      </c>
      <c r="G317"/>
      <c r="H317"/>
      <c r="I317"/>
    </row>
    <row r="318" spans="1:9" x14ac:dyDescent="0.25">
      <c r="A318" s="29">
        <v>45940</v>
      </c>
      <c r="B318" s="47">
        <v>10</v>
      </c>
      <c r="C318" s="47">
        <v>5</v>
      </c>
      <c r="D318" s="47">
        <v>5</v>
      </c>
      <c r="E318" s="37">
        <v>28.3767</v>
      </c>
      <c r="F318" s="47" t="str">
        <f>IF(AND(RTO__37[[#This Row],[Month]]&gt;4,RTO__37[[#This Row],[Month]]&lt;9,RTO__37[[#This Row],[Day of Week]]&lt;=5,RTO__37[[#This Row],[Hour]]&gt;=15,RTO__37[[#This Row],[Hour]]&lt;=18),"ON","OFF")</f>
        <v>OFF</v>
      </c>
      <c r="G318"/>
      <c r="H318"/>
      <c r="I318"/>
    </row>
    <row r="319" spans="1:9" x14ac:dyDescent="0.25">
      <c r="A319" s="29">
        <v>45940</v>
      </c>
      <c r="B319" s="47">
        <v>10</v>
      </c>
      <c r="C319" s="47">
        <v>5</v>
      </c>
      <c r="D319" s="47">
        <v>6</v>
      </c>
      <c r="E319" s="37">
        <v>30.344799999999999</v>
      </c>
      <c r="F319" s="47" t="str">
        <f>IF(AND(RTO__37[[#This Row],[Month]]&gt;4,RTO__37[[#This Row],[Month]]&lt;9,RTO__37[[#This Row],[Day of Week]]&lt;=5,RTO__37[[#This Row],[Hour]]&gt;=15,RTO__37[[#This Row],[Hour]]&lt;=18),"ON","OFF")</f>
        <v>OFF</v>
      </c>
      <c r="G319"/>
      <c r="H319"/>
      <c r="I319"/>
    </row>
    <row r="320" spans="1:9" x14ac:dyDescent="0.25">
      <c r="A320" s="29">
        <v>45940</v>
      </c>
      <c r="B320" s="47">
        <v>10</v>
      </c>
      <c r="C320" s="47">
        <v>5</v>
      </c>
      <c r="D320" s="47">
        <v>7</v>
      </c>
      <c r="E320" s="37">
        <v>32.422199999999997</v>
      </c>
      <c r="F320" s="47" t="str">
        <f>IF(AND(RTO__37[[#This Row],[Month]]&gt;4,RTO__37[[#This Row],[Month]]&lt;9,RTO__37[[#This Row],[Day of Week]]&lt;=5,RTO__37[[#This Row],[Hour]]&gt;=15,RTO__37[[#This Row],[Hour]]&lt;=18),"ON","OFF")</f>
        <v>OFF</v>
      </c>
      <c r="G320"/>
      <c r="H320"/>
      <c r="I320"/>
    </row>
    <row r="321" spans="1:9" x14ac:dyDescent="0.25">
      <c r="A321" s="29">
        <v>45940</v>
      </c>
      <c r="B321" s="47">
        <v>10</v>
      </c>
      <c r="C321" s="47">
        <v>5</v>
      </c>
      <c r="D321" s="47">
        <v>8</v>
      </c>
      <c r="E321" s="37">
        <v>41.055</v>
      </c>
      <c r="F321" s="47" t="str">
        <f>IF(AND(RTO__37[[#This Row],[Month]]&gt;4,RTO__37[[#This Row],[Month]]&lt;9,RTO__37[[#This Row],[Day of Week]]&lt;=5,RTO__37[[#This Row],[Hour]]&gt;=15,RTO__37[[#This Row],[Hour]]&lt;=18),"ON","OFF")</f>
        <v>OFF</v>
      </c>
      <c r="G321"/>
      <c r="H321"/>
      <c r="I321"/>
    </row>
    <row r="322" spans="1:9" x14ac:dyDescent="0.25">
      <c r="A322" s="29">
        <v>45940</v>
      </c>
      <c r="B322" s="47">
        <v>10</v>
      </c>
      <c r="C322" s="47">
        <v>5</v>
      </c>
      <c r="D322" s="47">
        <v>9</v>
      </c>
      <c r="E322" s="37">
        <v>39.871400000000001</v>
      </c>
      <c r="F322" s="47" t="str">
        <f>IF(AND(RTO__37[[#This Row],[Month]]&gt;4,RTO__37[[#This Row],[Month]]&lt;9,RTO__37[[#This Row],[Day of Week]]&lt;=5,RTO__37[[#This Row],[Hour]]&gt;=15,RTO__37[[#This Row],[Hour]]&lt;=18),"ON","OFF")</f>
        <v>OFF</v>
      </c>
      <c r="G322"/>
      <c r="H322"/>
      <c r="I322"/>
    </row>
    <row r="323" spans="1:9" x14ac:dyDescent="0.25">
      <c r="A323" s="29">
        <v>45940</v>
      </c>
      <c r="B323" s="47">
        <v>10</v>
      </c>
      <c r="C323" s="47">
        <v>5</v>
      </c>
      <c r="D323" s="47">
        <v>10</v>
      </c>
      <c r="E323" s="37">
        <v>36.178100000000001</v>
      </c>
      <c r="F323" s="47" t="str">
        <f>IF(AND(RTO__37[[#This Row],[Month]]&gt;4,RTO__37[[#This Row],[Month]]&lt;9,RTO__37[[#This Row],[Day of Week]]&lt;=5,RTO__37[[#This Row],[Hour]]&gt;=15,RTO__37[[#This Row],[Hour]]&lt;=18),"ON","OFF")</f>
        <v>OFF</v>
      </c>
      <c r="G323"/>
      <c r="H323"/>
      <c r="I323"/>
    </row>
    <row r="324" spans="1:9" x14ac:dyDescent="0.25">
      <c r="A324" s="29">
        <v>45940</v>
      </c>
      <c r="B324" s="47">
        <v>10</v>
      </c>
      <c r="C324" s="47">
        <v>5</v>
      </c>
      <c r="D324" s="47">
        <v>11</v>
      </c>
      <c r="E324" s="37">
        <v>37.355899999999998</v>
      </c>
      <c r="F324" s="47" t="str">
        <f>IF(AND(RTO__37[[#This Row],[Month]]&gt;4,RTO__37[[#This Row],[Month]]&lt;9,RTO__37[[#This Row],[Day of Week]]&lt;=5,RTO__37[[#This Row],[Hour]]&gt;=15,RTO__37[[#This Row],[Hour]]&lt;=18),"ON","OFF")</f>
        <v>OFF</v>
      </c>
      <c r="G324"/>
      <c r="H324"/>
      <c r="I324"/>
    </row>
    <row r="325" spans="1:9" x14ac:dyDescent="0.25">
      <c r="A325" s="29">
        <v>45940</v>
      </c>
      <c r="B325" s="47">
        <v>10</v>
      </c>
      <c r="C325" s="47">
        <v>5</v>
      </c>
      <c r="D325" s="47">
        <v>12</v>
      </c>
      <c r="E325" s="37">
        <v>35.511400000000002</v>
      </c>
      <c r="F325" s="47" t="str">
        <f>IF(AND(RTO__37[[#This Row],[Month]]&gt;4,RTO__37[[#This Row],[Month]]&lt;9,RTO__37[[#This Row],[Day of Week]]&lt;=5,RTO__37[[#This Row],[Hour]]&gt;=15,RTO__37[[#This Row],[Hour]]&lt;=18),"ON","OFF")</f>
        <v>OFF</v>
      </c>
      <c r="G325"/>
      <c r="H325"/>
      <c r="I325"/>
    </row>
    <row r="326" spans="1:9" x14ac:dyDescent="0.25">
      <c r="A326" s="29">
        <v>45940</v>
      </c>
      <c r="B326" s="47">
        <v>10</v>
      </c>
      <c r="C326" s="47">
        <v>5</v>
      </c>
      <c r="D326" s="47">
        <v>13</v>
      </c>
      <c r="E326" s="37">
        <v>38.611499999999999</v>
      </c>
      <c r="F326" s="47" t="str">
        <f>IF(AND(RTO__37[[#This Row],[Month]]&gt;4,RTO__37[[#This Row],[Month]]&lt;9,RTO__37[[#This Row],[Day of Week]]&lt;=5,RTO__37[[#This Row],[Hour]]&gt;=15,RTO__37[[#This Row],[Hour]]&lt;=18),"ON","OFF")</f>
        <v>OFF</v>
      </c>
      <c r="G326"/>
      <c r="H326"/>
      <c r="I326"/>
    </row>
    <row r="327" spans="1:9" x14ac:dyDescent="0.25">
      <c r="A327" s="29">
        <v>45940</v>
      </c>
      <c r="B327" s="47">
        <v>10</v>
      </c>
      <c r="C327" s="47">
        <v>5</v>
      </c>
      <c r="D327" s="47">
        <v>14</v>
      </c>
      <c r="E327" s="37">
        <v>39.450499999999998</v>
      </c>
      <c r="F327" s="47" t="str">
        <f>IF(AND(RTO__37[[#This Row],[Month]]&gt;4,RTO__37[[#This Row],[Month]]&lt;9,RTO__37[[#This Row],[Day of Week]]&lt;=5,RTO__37[[#This Row],[Hour]]&gt;=15,RTO__37[[#This Row],[Hour]]&lt;=18),"ON","OFF")</f>
        <v>OFF</v>
      </c>
      <c r="G327"/>
      <c r="H327"/>
      <c r="I327"/>
    </row>
    <row r="328" spans="1:9" x14ac:dyDescent="0.25">
      <c r="A328" s="29">
        <v>45940</v>
      </c>
      <c r="B328" s="47">
        <v>10</v>
      </c>
      <c r="C328" s="47">
        <v>5</v>
      </c>
      <c r="D328" s="47">
        <v>15</v>
      </c>
      <c r="E328" s="37">
        <v>42.3887</v>
      </c>
      <c r="F328" s="47" t="str">
        <f>IF(AND(RTO__37[[#This Row],[Month]]&gt;4,RTO__37[[#This Row],[Month]]&lt;9,RTO__37[[#This Row],[Day of Week]]&lt;=5,RTO__37[[#This Row],[Hour]]&gt;=15,RTO__37[[#This Row],[Hour]]&lt;=18),"ON","OFF")</f>
        <v>OFF</v>
      </c>
      <c r="G328"/>
      <c r="H328"/>
      <c r="I328"/>
    </row>
    <row r="329" spans="1:9" x14ac:dyDescent="0.25">
      <c r="A329" s="29">
        <v>45940</v>
      </c>
      <c r="B329" s="47">
        <v>10</v>
      </c>
      <c r="C329" s="47">
        <v>5</v>
      </c>
      <c r="D329" s="47">
        <v>16</v>
      </c>
      <c r="E329" s="37">
        <v>33.926099999999998</v>
      </c>
      <c r="F329" s="47" t="str">
        <f>IF(AND(RTO__37[[#This Row],[Month]]&gt;4,RTO__37[[#This Row],[Month]]&lt;9,RTO__37[[#This Row],[Day of Week]]&lt;=5,RTO__37[[#This Row],[Hour]]&gt;=15,RTO__37[[#This Row],[Hour]]&lt;=18),"ON","OFF")</f>
        <v>OFF</v>
      </c>
      <c r="G329"/>
      <c r="H329"/>
      <c r="I329"/>
    </row>
    <row r="330" spans="1:9" x14ac:dyDescent="0.25">
      <c r="A330" s="29">
        <v>45940</v>
      </c>
      <c r="B330" s="47">
        <v>10</v>
      </c>
      <c r="C330" s="47">
        <v>5</v>
      </c>
      <c r="D330" s="47">
        <v>17</v>
      </c>
      <c r="E330" s="37">
        <v>39.584400000000002</v>
      </c>
      <c r="F330" s="47" t="str">
        <f>IF(AND(RTO__37[[#This Row],[Month]]&gt;4,RTO__37[[#This Row],[Month]]&lt;9,RTO__37[[#This Row],[Day of Week]]&lt;=5,RTO__37[[#This Row],[Hour]]&gt;=15,RTO__37[[#This Row],[Hour]]&lt;=18),"ON","OFF")</f>
        <v>OFF</v>
      </c>
      <c r="G330"/>
      <c r="H330"/>
      <c r="I330"/>
    </row>
    <row r="331" spans="1:9" x14ac:dyDescent="0.25">
      <c r="A331" s="29">
        <v>45940</v>
      </c>
      <c r="B331" s="47">
        <v>10</v>
      </c>
      <c r="C331" s="47">
        <v>5</v>
      </c>
      <c r="D331" s="47">
        <v>18</v>
      </c>
      <c r="E331" s="37">
        <v>46.3626</v>
      </c>
      <c r="F331" s="47" t="str">
        <f>IF(AND(RTO__37[[#This Row],[Month]]&gt;4,RTO__37[[#This Row],[Month]]&lt;9,RTO__37[[#This Row],[Day of Week]]&lt;=5,RTO__37[[#This Row],[Hour]]&gt;=15,RTO__37[[#This Row],[Hour]]&lt;=18),"ON","OFF")</f>
        <v>OFF</v>
      </c>
      <c r="G331"/>
      <c r="H331"/>
      <c r="I331"/>
    </row>
    <row r="332" spans="1:9" x14ac:dyDescent="0.25">
      <c r="A332" s="29">
        <v>45940</v>
      </c>
      <c r="B332" s="47">
        <v>10</v>
      </c>
      <c r="C332" s="47">
        <v>5</v>
      </c>
      <c r="D332" s="47">
        <v>19</v>
      </c>
      <c r="E332" s="37">
        <v>36.767299999999999</v>
      </c>
      <c r="F332" s="47" t="str">
        <f>IF(AND(RTO__37[[#This Row],[Month]]&gt;4,RTO__37[[#This Row],[Month]]&lt;9,RTO__37[[#This Row],[Day of Week]]&lt;=5,RTO__37[[#This Row],[Hour]]&gt;=15,RTO__37[[#This Row],[Hour]]&lt;=18),"ON","OFF")</f>
        <v>OFF</v>
      </c>
      <c r="G332"/>
      <c r="H332"/>
      <c r="I332"/>
    </row>
    <row r="333" spans="1:9" x14ac:dyDescent="0.25">
      <c r="A333" s="29">
        <v>45940</v>
      </c>
      <c r="B333" s="47">
        <v>10</v>
      </c>
      <c r="C333" s="47">
        <v>5</v>
      </c>
      <c r="D333" s="47">
        <v>20</v>
      </c>
      <c r="E333" s="37">
        <v>34.369999999999997</v>
      </c>
      <c r="F333" s="47" t="str">
        <f>IF(AND(RTO__37[[#This Row],[Month]]&gt;4,RTO__37[[#This Row],[Month]]&lt;9,RTO__37[[#This Row],[Day of Week]]&lt;=5,RTO__37[[#This Row],[Hour]]&gt;=15,RTO__37[[#This Row],[Hour]]&lt;=18),"ON","OFF")</f>
        <v>OFF</v>
      </c>
      <c r="G333"/>
      <c r="H333"/>
      <c r="I333"/>
    </row>
    <row r="334" spans="1:9" x14ac:dyDescent="0.25">
      <c r="A334" s="29">
        <v>45940</v>
      </c>
      <c r="B334" s="47">
        <v>10</v>
      </c>
      <c r="C334" s="47">
        <v>5</v>
      </c>
      <c r="D334" s="47">
        <v>21</v>
      </c>
      <c r="E334" s="37">
        <v>31.604199999999999</v>
      </c>
      <c r="F334" s="47" t="str">
        <f>IF(AND(RTO__37[[#This Row],[Month]]&gt;4,RTO__37[[#This Row],[Month]]&lt;9,RTO__37[[#This Row],[Day of Week]]&lt;=5,RTO__37[[#This Row],[Hour]]&gt;=15,RTO__37[[#This Row],[Hour]]&lt;=18),"ON","OFF")</f>
        <v>OFF</v>
      </c>
      <c r="G334"/>
      <c r="H334"/>
      <c r="I334"/>
    </row>
    <row r="335" spans="1:9" x14ac:dyDescent="0.25">
      <c r="A335" s="29">
        <v>45940</v>
      </c>
      <c r="B335" s="47">
        <v>10</v>
      </c>
      <c r="C335" s="47">
        <v>5</v>
      </c>
      <c r="D335" s="47">
        <v>22</v>
      </c>
      <c r="E335" s="37">
        <v>33.455300000000001</v>
      </c>
      <c r="F335" s="47" t="str">
        <f>IF(AND(RTO__37[[#This Row],[Month]]&gt;4,RTO__37[[#This Row],[Month]]&lt;9,RTO__37[[#This Row],[Day of Week]]&lt;=5,RTO__37[[#This Row],[Hour]]&gt;=15,RTO__37[[#This Row],[Hour]]&lt;=18),"ON","OFF")</f>
        <v>OFF</v>
      </c>
      <c r="G335"/>
      <c r="H335"/>
      <c r="I335"/>
    </row>
    <row r="336" spans="1:9" x14ac:dyDescent="0.25">
      <c r="A336" s="29">
        <v>45940</v>
      </c>
      <c r="B336" s="47">
        <v>10</v>
      </c>
      <c r="C336" s="47">
        <v>5</v>
      </c>
      <c r="D336" s="47">
        <v>23</v>
      </c>
      <c r="E336" s="37">
        <v>30.430599999999998</v>
      </c>
      <c r="F336" s="47" t="str">
        <f>IF(AND(RTO__37[[#This Row],[Month]]&gt;4,RTO__37[[#This Row],[Month]]&lt;9,RTO__37[[#This Row],[Day of Week]]&lt;=5,RTO__37[[#This Row],[Hour]]&gt;=15,RTO__37[[#This Row],[Hour]]&lt;=18),"ON","OFF")</f>
        <v>OFF</v>
      </c>
      <c r="G336"/>
      <c r="H336"/>
      <c r="I336"/>
    </row>
    <row r="337" spans="1:9" x14ac:dyDescent="0.25">
      <c r="A337" s="29">
        <v>45940</v>
      </c>
      <c r="B337" s="47">
        <v>10</v>
      </c>
      <c r="C337" s="47">
        <v>5</v>
      </c>
      <c r="D337" s="47">
        <v>24</v>
      </c>
      <c r="E337" s="37">
        <v>27.9055</v>
      </c>
      <c r="F337" s="47" t="str">
        <f>IF(AND(RTO__37[[#This Row],[Month]]&gt;4,RTO__37[[#This Row],[Month]]&lt;9,RTO__37[[#This Row],[Day of Week]]&lt;=5,RTO__37[[#This Row],[Hour]]&gt;=15,RTO__37[[#This Row],[Hour]]&lt;=18),"ON","OFF")</f>
        <v>OFF</v>
      </c>
      <c r="G337"/>
      <c r="H337"/>
      <c r="I337"/>
    </row>
    <row r="338" spans="1:9" x14ac:dyDescent="0.25">
      <c r="A338" s="29">
        <v>45941</v>
      </c>
      <c r="B338" s="47">
        <v>10</v>
      </c>
      <c r="C338" s="47">
        <v>6</v>
      </c>
      <c r="D338" s="47">
        <v>1</v>
      </c>
      <c r="E338" s="37">
        <v>25.988600000000002</v>
      </c>
      <c r="F338" s="47" t="str">
        <f>IF(AND(RTO__37[[#This Row],[Month]]&gt;4,RTO__37[[#This Row],[Month]]&lt;9,RTO__37[[#This Row],[Day of Week]]&lt;=5,RTO__37[[#This Row],[Hour]]&gt;=15,RTO__37[[#This Row],[Hour]]&lt;=18),"ON","OFF")</f>
        <v>OFF</v>
      </c>
      <c r="G338"/>
      <c r="H338"/>
      <c r="I338"/>
    </row>
    <row r="339" spans="1:9" x14ac:dyDescent="0.25">
      <c r="A339" s="29">
        <v>45941</v>
      </c>
      <c r="B339" s="47">
        <v>10</v>
      </c>
      <c r="C339" s="47">
        <v>6</v>
      </c>
      <c r="D339" s="47">
        <v>2</v>
      </c>
      <c r="E339" s="37">
        <v>25.92</v>
      </c>
      <c r="F339" s="47" t="str">
        <f>IF(AND(RTO__37[[#This Row],[Month]]&gt;4,RTO__37[[#This Row],[Month]]&lt;9,RTO__37[[#This Row],[Day of Week]]&lt;=5,RTO__37[[#This Row],[Hour]]&gt;=15,RTO__37[[#This Row],[Hour]]&lt;=18),"ON","OFF")</f>
        <v>OFF</v>
      </c>
      <c r="G339"/>
      <c r="H339"/>
      <c r="I339"/>
    </row>
    <row r="340" spans="1:9" x14ac:dyDescent="0.25">
      <c r="A340" s="29">
        <v>45941</v>
      </c>
      <c r="B340" s="47">
        <v>10</v>
      </c>
      <c r="C340" s="47">
        <v>6</v>
      </c>
      <c r="D340" s="47">
        <v>3</v>
      </c>
      <c r="E340" s="37">
        <v>25.919899999999998</v>
      </c>
      <c r="F340" s="47" t="str">
        <f>IF(AND(RTO__37[[#This Row],[Month]]&gt;4,RTO__37[[#This Row],[Month]]&lt;9,RTO__37[[#This Row],[Day of Week]]&lt;=5,RTO__37[[#This Row],[Hour]]&gt;=15,RTO__37[[#This Row],[Hour]]&lt;=18),"ON","OFF")</f>
        <v>OFF</v>
      </c>
      <c r="G340"/>
      <c r="H340"/>
      <c r="I340"/>
    </row>
    <row r="341" spans="1:9" x14ac:dyDescent="0.25">
      <c r="A341" s="29">
        <v>45941</v>
      </c>
      <c r="B341" s="47">
        <v>10</v>
      </c>
      <c r="C341" s="47">
        <v>6</v>
      </c>
      <c r="D341" s="47">
        <v>4</v>
      </c>
      <c r="E341" s="37">
        <v>26.174900000000001</v>
      </c>
      <c r="F341" s="47" t="str">
        <f>IF(AND(RTO__37[[#This Row],[Month]]&gt;4,RTO__37[[#This Row],[Month]]&lt;9,RTO__37[[#This Row],[Day of Week]]&lt;=5,RTO__37[[#This Row],[Hour]]&gt;=15,RTO__37[[#This Row],[Hour]]&lt;=18),"ON","OFF")</f>
        <v>OFF</v>
      </c>
      <c r="G341"/>
      <c r="H341"/>
      <c r="I341"/>
    </row>
    <row r="342" spans="1:9" x14ac:dyDescent="0.25">
      <c r="A342" s="29">
        <v>45941</v>
      </c>
      <c r="B342" s="47">
        <v>10</v>
      </c>
      <c r="C342" s="47">
        <v>6</v>
      </c>
      <c r="D342" s="47">
        <v>5</v>
      </c>
      <c r="E342" s="37">
        <v>25.811900000000001</v>
      </c>
      <c r="F342" s="47" t="str">
        <f>IF(AND(RTO__37[[#This Row],[Month]]&gt;4,RTO__37[[#This Row],[Month]]&lt;9,RTO__37[[#This Row],[Day of Week]]&lt;=5,RTO__37[[#This Row],[Hour]]&gt;=15,RTO__37[[#This Row],[Hour]]&lt;=18),"ON","OFF")</f>
        <v>OFF</v>
      </c>
      <c r="G342"/>
      <c r="H342"/>
      <c r="I342"/>
    </row>
    <row r="343" spans="1:9" x14ac:dyDescent="0.25">
      <c r="A343" s="29">
        <v>45941</v>
      </c>
      <c r="B343" s="47">
        <v>10</v>
      </c>
      <c r="C343" s="47">
        <v>6</v>
      </c>
      <c r="D343" s="47">
        <v>6</v>
      </c>
      <c r="E343" s="37">
        <v>28.635300000000001</v>
      </c>
      <c r="F343" s="47" t="str">
        <f>IF(AND(RTO__37[[#This Row],[Month]]&gt;4,RTO__37[[#This Row],[Month]]&lt;9,RTO__37[[#This Row],[Day of Week]]&lt;=5,RTO__37[[#This Row],[Hour]]&gt;=15,RTO__37[[#This Row],[Hour]]&lt;=18),"ON","OFF")</f>
        <v>OFF</v>
      </c>
      <c r="G343"/>
      <c r="H343"/>
      <c r="I343"/>
    </row>
    <row r="344" spans="1:9" x14ac:dyDescent="0.25">
      <c r="A344" s="29">
        <v>45941</v>
      </c>
      <c r="B344" s="47">
        <v>10</v>
      </c>
      <c r="C344" s="47">
        <v>6</v>
      </c>
      <c r="D344" s="47">
        <v>7</v>
      </c>
      <c r="E344" s="37">
        <v>26.396000000000001</v>
      </c>
      <c r="F344" s="47" t="str">
        <f>IF(AND(RTO__37[[#This Row],[Month]]&gt;4,RTO__37[[#This Row],[Month]]&lt;9,RTO__37[[#This Row],[Day of Week]]&lt;=5,RTO__37[[#This Row],[Hour]]&gt;=15,RTO__37[[#This Row],[Hour]]&lt;=18),"ON","OFF")</f>
        <v>OFF</v>
      </c>
      <c r="G344"/>
      <c r="H344"/>
      <c r="I344"/>
    </row>
    <row r="345" spans="1:9" x14ac:dyDescent="0.25">
      <c r="A345" s="29">
        <v>45941</v>
      </c>
      <c r="B345" s="47">
        <v>10</v>
      </c>
      <c r="C345" s="47">
        <v>6</v>
      </c>
      <c r="D345" s="47">
        <v>8</v>
      </c>
      <c r="E345" s="37">
        <v>27.498100000000001</v>
      </c>
      <c r="F345" s="47" t="str">
        <f>IF(AND(RTO__37[[#This Row],[Month]]&gt;4,RTO__37[[#This Row],[Month]]&lt;9,RTO__37[[#This Row],[Day of Week]]&lt;=5,RTO__37[[#This Row],[Hour]]&gt;=15,RTO__37[[#This Row],[Hour]]&lt;=18),"ON","OFF")</f>
        <v>OFF</v>
      </c>
      <c r="G345"/>
      <c r="H345"/>
      <c r="I345"/>
    </row>
    <row r="346" spans="1:9" x14ac:dyDescent="0.25">
      <c r="A346" s="29">
        <v>45941</v>
      </c>
      <c r="B346" s="47">
        <v>10</v>
      </c>
      <c r="C346" s="47">
        <v>6</v>
      </c>
      <c r="D346" s="47">
        <v>9</v>
      </c>
      <c r="E346" s="37">
        <v>17.4709</v>
      </c>
      <c r="F346" s="47" t="str">
        <f>IF(AND(RTO__37[[#This Row],[Month]]&gt;4,RTO__37[[#This Row],[Month]]&lt;9,RTO__37[[#This Row],[Day of Week]]&lt;=5,RTO__37[[#This Row],[Hour]]&gt;=15,RTO__37[[#This Row],[Hour]]&lt;=18),"ON","OFF")</f>
        <v>OFF</v>
      </c>
      <c r="G346"/>
      <c r="H346"/>
      <c r="I346"/>
    </row>
    <row r="347" spans="1:9" x14ac:dyDescent="0.25">
      <c r="A347" s="29">
        <v>45941</v>
      </c>
      <c r="B347" s="47">
        <v>10</v>
      </c>
      <c r="C347" s="47">
        <v>6</v>
      </c>
      <c r="D347" s="47">
        <v>10</v>
      </c>
      <c r="E347" s="37">
        <v>13.769</v>
      </c>
      <c r="F347" s="47" t="str">
        <f>IF(AND(RTO__37[[#This Row],[Month]]&gt;4,RTO__37[[#This Row],[Month]]&lt;9,RTO__37[[#This Row],[Day of Week]]&lt;=5,RTO__37[[#This Row],[Hour]]&gt;=15,RTO__37[[#This Row],[Hour]]&lt;=18),"ON","OFF")</f>
        <v>OFF</v>
      </c>
      <c r="G347"/>
      <c r="H347"/>
      <c r="I347"/>
    </row>
    <row r="348" spans="1:9" x14ac:dyDescent="0.25">
      <c r="A348" s="29">
        <v>45941</v>
      </c>
      <c r="B348" s="47">
        <v>10</v>
      </c>
      <c r="C348" s="47">
        <v>6</v>
      </c>
      <c r="D348" s="47">
        <v>11</v>
      </c>
      <c r="E348" s="37">
        <v>11.911799999999999</v>
      </c>
      <c r="F348" s="47" t="str">
        <f>IF(AND(RTO__37[[#This Row],[Month]]&gt;4,RTO__37[[#This Row],[Month]]&lt;9,RTO__37[[#This Row],[Day of Week]]&lt;=5,RTO__37[[#This Row],[Hour]]&gt;=15,RTO__37[[#This Row],[Hour]]&lt;=18),"ON","OFF")</f>
        <v>OFF</v>
      </c>
      <c r="G348"/>
      <c r="H348"/>
      <c r="I348"/>
    </row>
    <row r="349" spans="1:9" x14ac:dyDescent="0.25">
      <c r="A349" s="29">
        <v>45941</v>
      </c>
      <c r="B349" s="47">
        <v>10</v>
      </c>
      <c r="C349" s="47">
        <v>6</v>
      </c>
      <c r="D349" s="47">
        <v>12</v>
      </c>
      <c r="E349" s="37">
        <v>8.3658000000000001</v>
      </c>
      <c r="F349" s="47" t="str">
        <f>IF(AND(RTO__37[[#This Row],[Month]]&gt;4,RTO__37[[#This Row],[Month]]&lt;9,RTO__37[[#This Row],[Day of Week]]&lt;=5,RTO__37[[#This Row],[Hour]]&gt;=15,RTO__37[[#This Row],[Hour]]&lt;=18),"ON","OFF")</f>
        <v>OFF</v>
      </c>
      <c r="G349"/>
      <c r="H349"/>
      <c r="I349"/>
    </row>
    <row r="350" spans="1:9" x14ac:dyDescent="0.25">
      <c r="A350" s="29">
        <v>45941</v>
      </c>
      <c r="B350" s="47">
        <v>10</v>
      </c>
      <c r="C350" s="47">
        <v>6</v>
      </c>
      <c r="D350" s="47">
        <v>13</v>
      </c>
      <c r="E350" s="37">
        <v>9.8526000000000007</v>
      </c>
      <c r="F350" s="47" t="str">
        <f>IF(AND(RTO__37[[#This Row],[Month]]&gt;4,RTO__37[[#This Row],[Month]]&lt;9,RTO__37[[#This Row],[Day of Week]]&lt;=5,RTO__37[[#This Row],[Hour]]&gt;=15,RTO__37[[#This Row],[Hour]]&lt;=18),"ON","OFF")</f>
        <v>OFF</v>
      </c>
      <c r="G350"/>
      <c r="H350"/>
      <c r="I350"/>
    </row>
    <row r="351" spans="1:9" x14ac:dyDescent="0.25">
      <c r="A351" s="29">
        <v>45941</v>
      </c>
      <c r="B351" s="47">
        <v>10</v>
      </c>
      <c r="C351" s="47">
        <v>6</v>
      </c>
      <c r="D351" s="47">
        <v>14</v>
      </c>
      <c r="E351" s="37">
        <v>3.3755999999999999</v>
      </c>
      <c r="F351" s="47" t="str">
        <f>IF(AND(RTO__37[[#This Row],[Month]]&gt;4,RTO__37[[#This Row],[Month]]&lt;9,RTO__37[[#This Row],[Day of Week]]&lt;=5,RTO__37[[#This Row],[Hour]]&gt;=15,RTO__37[[#This Row],[Hour]]&lt;=18),"ON","OFF")</f>
        <v>OFF</v>
      </c>
      <c r="G351"/>
      <c r="H351"/>
      <c r="I351"/>
    </row>
    <row r="352" spans="1:9" x14ac:dyDescent="0.25">
      <c r="A352" s="29">
        <v>45941</v>
      </c>
      <c r="B352" s="47">
        <v>10</v>
      </c>
      <c r="C352" s="47">
        <v>6</v>
      </c>
      <c r="D352" s="47">
        <v>15</v>
      </c>
      <c r="E352" s="37">
        <v>5.8689999999999998</v>
      </c>
      <c r="F352" s="47" t="str">
        <f>IF(AND(RTO__37[[#This Row],[Month]]&gt;4,RTO__37[[#This Row],[Month]]&lt;9,RTO__37[[#This Row],[Day of Week]]&lt;=5,RTO__37[[#This Row],[Hour]]&gt;=15,RTO__37[[#This Row],[Hour]]&lt;=18),"ON","OFF")</f>
        <v>OFF</v>
      </c>
      <c r="G352"/>
      <c r="H352"/>
      <c r="I352"/>
    </row>
    <row r="353" spans="1:9" x14ac:dyDescent="0.25">
      <c r="A353" s="29">
        <v>45941</v>
      </c>
      <c r="B353" s="47">
        <v>10</v>
      </c>
      <c r="C353" s="47">
        <v>6</v>
      </c>
      <c r="D353" s="47">
        <v>16</v>
      </c>
      <c r="E353" s="37">
        <v>5.8902000000000001</v>
      </c>
      <c r="F353" s="47" t="str">
        <f>IF(AND(RTO__37[[#This Row],[Month]]&gt;4,RTO__37[[#This Row],[Month]]&lt;9,RTO__37[[#This Row],[Day of Week]]&lt;=5,RTO__37[[#This Row],[Hour]]&gt;=15,RTO__37[[#This Row],[Hour]]&lt;=18),"ON","OFF")</f>
        <v>OFF</v>
      </c>
      <c r="G353"/>
      <c r="H353"/>
      <c r="I353"/>
    </row>
    <row r="354" spans="1:9" x14ac:dyDescent="0.25">
      <c r="A354" s="29">
        <v>45941</v>
      </c>
      <c r="B354" s="47">
        <v>10</v>
      </c>
      <c r="C354" s="47">
        <v>6</v>
      </c>
      <c r="D354" s="47">
        <v>17</v>
      </c>
      <c r="E354" s="37">
        <v>11.0267</v>
      </c>
      <c r="F354" s="47" t="str">
        <f>IF(AND(RTO__37[[#This Row],[Month]]&gt;4,RTO__37[[#This Row],[Month]]&lt;9,RTO__37[[#This Row],[Day of Week]]&lt;=5,RTO__37[[#This Row],[Hour]]&gt;=15,RTO__37[[#This Row],[Hour]]&lt;=18),"ON","OFF")</f>
        <v>OFF</v>
      </c>
      <c r="G354"/>
      <c r="H354"/>
      <c r="I354"/>
    </row>
    <row r="355" spans="1:9" x14ac:dyDescent="0.25">
      <c r="A355" s="29">
        <v>45941</v>
      </c>
      <c r="B355" s="47">
        <v>10</v>
      </c>
      <c r="C355" s="47">
        <v>6</v>
      </c>
      <c r="D355" s="47">
        <v>18</v>
      </c>
      <c r="E355" s="37">
        <v>44.563200000000002</v>
      </c>
      <c r="F355" s="47" t="str">
        <f>IF(AND(RTO__37[[#This Row],[Month]]&gt;4,RTO__37[[#This Row],[Month]]&lt;9,RTO__37[[#This Row],[Day of Week]]&lt;=5,RTO__37[[#This Row],[Hour]]&gt;=15,RTO__37[[#This Row],[Hour]]&lt;=18),"ON","OFF")</f>
        <v>OFF</v>
      </c>
      <c r="G355"/>
      <c r="H355"/>
      <c r="I355"/>
    </row>
    <row r="356" spans="1:9" x14ac:dyDescent="0.25">
      <c r="A356" s="29">
        <v>45941</v>
      </c>
      <c r="B356" s="47">
        <v>10</v>
      </c>
      <c r="C356" s="47">
        <v>6</v>
      </c>
      <c r="D356" s="47">
        <v>19</v>
      </c>
      <c r="E356" s="37">
        <v>28.2668</v>
      </c>
      <c r="F356" s="47" t="str">
        <f>IF(AND(RTO__37[[#This Row],[Month]]&gt;4,RTO__37[[#This Row],[Month]]&lt;9,RTO__37[[#This Row],[Day of Week]]&lt;=5,RTO__37[[#This Row],[Hour]]&gt;=15,RTO__37[[#This Row],[Hour]]&lt;=18),"ON","OFF")</f>
        <v>OFF</v>
      </c>
      <c r="G356"/>
      <c r="H356"/>
      <c r="I356"/>
    </row>
    <row r="357" spans="1:9" x14ac:dyDescent="0.25">
      <c r="A357" s="29">
        <v>45941</v>
      </c>
      <c r="B357" s="47">
        <v>10</v>
      </c>
      <c r="C357" s="47">
        <v>6</v>
      </c>
      <c r="D357" s="47">
        <v>20</v>
      </c>
      <c r="E357" s="37">
        <v>24.310300000000002</v>
      </c>
      <c r="F357" s="47" t="str">
        <f>IF(AND(RTO__37[[#This Row],[Month]]&gt;4,RTO__37[[#This Row],[Month]]&lt;9,RTO__37[[#This Row],[Day of Week]]&lt;=5,RTO__37[[#This Row],[Hour]]&gt;=15,RTO__37[[#This Row],[Hour]]&lt;=18),"ON","OFF")</f>
        <v>OFF</v>
      </c>
      <c r="G357"/>
      <c r="H357"/>
      <c r="I357"/>
    </row>
    <row r="358" spans="1:9" x14ac:dyDescent="0.25">
      <c r="A358" s="29">
        <v>45941</v>
      </c>
      <c r="B358" s="47">
        <v>10</v>
      </c>
      <c r="C358" s="47">
        <v>6</v>
      </c>
      <c r="D358" s="47">
        <v>21</v>
      </c>
      <c r="E358" s="37">
        <v>26.655200000000001</v>
      </c>
      <c r="F358" s="47" t="str">
        <f>IF(AND(RTO__37[[#This Row],[Month]]&gt;4,RTO__37[[#This Row],[Month]]&lt;9,RTO__37[[#This Row],[Day of Week]]&lt;=5,RTO__37[[#This Row],[Hour]]&gt;=15,RTO__37[[#This Row],[Hour]]&lt;=18),"ON","OFF")</f>
        <v>OFF</v>
      </c>
      <c r="G358"/>
      <c r="H358"/>
      <c r="I358"/>
    </row>
    <row r="359" spans="1:9" x14ac:dyDescent="0.25">
      <c r="A359" s="29">
        <v>45941</v>
      </c>
      <c r="B359" s="47">
        <v>10</v>
      </c>
      <c r="C359" s="47">
        <v>6</v>
      </c>
      <c r="D359" s="47">
        <v>22</v>
      </c>
      <c r="E359" s="37">
        <v>22.048400000000001</v>
      </c>
      <c r="F359" s="47" t="str">
        <f>IF(AND(RTO__37[[#This Row],[Month]]&gt;4,RTO__37[[#This Row],[Month]]&lt;9,RTO__37[[#This Row],[Day of Week]]&lt;=5,RTO__37[[#This Row],[Hour]]&gt;=15,RTO__37[[#This Row],[Hour]]&lt;=18),"ON","OFF")</f>
        <v>OFF</v>
      </c>
      <c r="G359"/>
      <c r="H359"/>
      <c r="I359"/>
    </row>
    <row r="360" spans="1:9" x14ac:dyDescent="0.25">
      <c r="A360" s="29">
        <v>45941</v>
      </c>
      <c r="B360" s="47">
        <v>10</v>
      </c>
      <c r="C360" s="47">
        <v>6</v>
      </c>
      <c r="D360" s="47">
        <v>23</v>
      </c>
      <c r="E360" s="37">
        <v>24.064599999999999</v>
      </c>
      <c r="F360" s="47" t="str">
        <f>IF(AND(RTO__37[[#This Row],[Month]]&gt;4,RTO__37[[#This Row],[Month]]&lt;9,RTO__37[[#This Row],[Day of Week]]&lt;=5,RTO__37[[#This Row],[Hour]]&gt;=15,RTO__37[[#This Row],[Hour]]&lt;=18),"ON","OFF")</f>
        <v>OFF</v>
      </c>
      <c r="G360"/>
      <c r="H360"/>
      <c r="I360"/>
    </row>
    <row r="361" spans="1:9" x14ac:dyDescent="0.25">
      <c r="A361" s="29">
        <v>45941</v>
      </c>
      <c r="B361" s="47">
        <v>10</v>
      </c>
      <c r="C361" s="47">
        <v>6</v>
      </c>
      <c r="D361" s="47">
        <v>24</v>
      </c>
      <c r="E361" s="37">
        <v>18.703900000000001</v>
      </c>
      <c r="F361" s="47" t="str">
        <f>IF(AND(RTO__37[[#This Row],[Month]]&gt;4,RTO__37[[#This Row],[Month]]&lt;9,RTO__37[[#This Row],[Day of Week]]&lt;=5,RTO__37[[#This Row],[Hour]]&gt;=15,RTO__37[[#This Row],[Hour]]&lt;=18),"ON","OFF")</f>
        <v>OFF</v>
      </c>
      <c r="G361"/>
      <c r="H361"/>
      <c r="I361"/>
    </row>
    <row r="362" spans="1:9" x14ac:dyDescent="0.25">
      <c r="A362" s="29">
        <v>45942</v>
      </c>
      <c r="B362" s="47">
        <v>10</v>
      </c>
      <c r="C362" s="47">
        <v>7</v>
      </c>
      <c r="D362" s="47">
        <v>1</v>
      </c>
      <c r="E362" s="37">
        <v>25.698599999999999</v>
      </c>
      <c r="F362" s="47" t="str">
        <f>IF(AND(RTO__37[[#This Row],[Month]]&gt;4,RTO__37[[#This Row],[Month]]&lt;9,RTO__37[[#This Row],[Day of Week]]&lt;=5,RTO__37[[#This Row],[Hour]]&gt;=15,RTO__37[[#This Row],[Hour]]&lt;=18),"ON","OFF")</f>
        <v>OFF</v>
      </c>
      <c r="G362"/>
      <c r="H362"/>
      <c r="I362"/>
    </row>
    <row r="363" spans="1:9" x14ac:dyDescent="0.25">
      <c r="A363" s="29">
        <v>45942</v>
      </c>
      <c r="B363" s="47">
        <v>10</v>
      </c>
      <c r="C363" s="47">
        <v>7</v>
      </c>
      <c r="D363" s="47">
        <v>2</v>
      </c>
      <c r="E363" s="37">
        <v>27.7011</v>
      </c>
      <c r="F363" s="47" t="str">
        <f>IF(AND(RTO__37[[#This Row],[Month]]&gt;4,RTO__37[[#This Row],[Month]]&lt;9,RTO__37[[#This Row],[Day of Week]]&lt;=5,RTO__37[[#This Row],[Hour]]&gt;=15,RTO__37[[#This Row],[Hour]]&lt;=18),"ON","OFF")</f>
        <v>OFF</v>
      </c>
      <c r="G363"/>
      <c r="H363"/>
      <c r="I363"/>
    </row>
    <row r="364" spans="1:9" x14ac:dyDescent="0.25">
      <c r="A364" s="29">
        <v>45942</v>
      </c>
      <c r="B364" s="47">
        <v>10</v>
      </c>
      <c r="C364" s="47">
        <v>7</v>
      </c>
      <c r="D364" s="47">
        <v>3</v>
      </c>
      <c r="E364" s="37">
        <v>24.7041</v>
      </c>
      <c r="F364" s="47" t="str">
        <f>IF(AND(RTO__37[[#This Row],[Month]]&gt;4,RTO__37[[#This Row],[Month]]&lt;9,RTO__37[[#This Row],[Day of Week]]&lt;=5,RTO__37[[#This Row],[Hour]]&gt;=15,RTO__37[[#This Row],[Hour]]&lt;=18),"ON","OFF")</f>
        <v>OFF</v>
      </c>
      <c r="G364"/>
      <c r="H364"/>
      <c r="I364"/>
    </row>
    <row r="365" spans="1:9" x14ac:dyDescent="0.25">
      <c r="A365" s="29">
        <v>45942</v>
      </c>
      <c r="B365" s="47">
        <v>10</v>
      </c>
      <c r="C365" s="47">
        <v>7</v>
      </c>
      <c r="D365" s="47">
        <v>4</v>
      </c>
      <c r="E365" s="37">
        <v>21.284300000000002</v>
      </c>
      <c r="F365" s="47" t="str">
        <f>IF(AND(RTO__37[[#This Row],[Month]]&gt;4,RTO__37[[#This Row],[Month]]&lt;9,RTO__37[[#This Row],[Day of Week]]&lt;=5,RTO__37[[#This Row],[Hour]]&gt;=15,RTO__37[[#This Row],[Hour]]&lt;=18),"ON","OFF")</f>
        <v>OFF</v>
      </c>
      <c r="G365"/>
      <c r="H365"/>
      <c r="I365"/>
    </row>
    <row r="366" spans="1:9" x14ac:dyDescent="0.25">
      <c r="A366" s="29">
        <v>45942</v>
      </c>
      <c r="B366" s="47">
        <v>10</v>
      </c>
      <c r="C366" s="47">
        <v>7</v>
      </c>
      <c r="D366" s="47">
        <v>5</v>
      </c>
      <c r="E366" s="37">
        <v>19.023199999999999</v>
      </c>
      <c r="F366" s="47" t="str">
        <f>IF(AND(RTO__37[[#This Row],[Month]]&gt;4,RTO__37[[#This Row],[Month]]&lt;9,RTO__37[[#This Row],[Day of Week]]&lt;=5,RTO__37[[#This Row],[Hour]]&gt;=15,RTO__37[[#This Row],[Hour]]&lt;=18),"ON","OFF")</f>
        <v>OFF</v>
      </c>
      <c r="G366"/>
      <c r="H366"/>
      <c r="I366"/>
    </row>
    <row r="367" spans="1:9" x14ac:dyDescent="0.25">
      <c r="A367" s="29">
        <v>45942</v>
      </c>
      <c r="B367" s="47">
        <v>10</v>
      </c>
      <c r="C367" s="47">
        <v>7</v>
      </c>
      <c r="D367" s="47">
        <v>6</v>
      </c>
      <c r="E367" s="37">
        <v>19.767600000000002</v>
      </c>
      <c r="F367" s="47" t="str">
        <f>IF(AND(RTO__37[[#This Row],[Month]]&gt;4,RTO__37[[#This Row],[Month]]&lt;9,RTO__37[[#This Row],[Day of Week]]&lt;=5,RTO__37[[#This Row],[Hour]]&gt;=15,RTO__37[[#This Row],[Hour]]&lt;=18),"ON","OFF")</f>
        <v>OFF</v>
      </c>
      <c r="G367"/>
      <c r="H367"/>
      <c r="I367"/>
    </row>
    <row r="368" spans="1:9" x14ac:dyDescent="0.25">
      <c r="A368" s="29">
        <v>45942</v>
      </c>
      <c r="B368" s="47">
        <v>10</v>
      </c>
      <c r="C368" s="47">
        <v>7</v>
      </c>
      <c r="D368" s="47">
        <v>7</v>
      </c>
      <c r="E368" s="37">
        <v>22.770600000000002</v>
      </c>
      <c r="F368" s="47" t="str">
        <f>IF(AND(RTO__37[[#This Row],[Month]]&gt;4,RTO__37[[#This Row],[Month]]&lt;9,RTO__37[[#This Row],[Day of Week]]&lt;=5,RTO__37[[#This Row],[Hour]]&gt;=15,RTO__37[[#This Row],[Hour]]&lt;=18),"ON","OFF")</f>
        <v>OFF</v>
      </c>
      <c r="G368"/>
      <c r="H368"/>
      <c r="I368"/>
    </row>
    <row r="369" spans="1:9" x14ac:dyDescent="0.25">
      <c r="A369" s="29">
        <v>45942</v>
      </c>
      <c r="B369" s="47">
        <v>10</v>
      </c>
      <c r="C369" s="47">
        <v>7</v>
      </c>
      <c r="D369" s="47">
        <v>8</v>
      </c>
      <c r="E369" s="37">
        <v>39.926600000000001</v>
      </c>
      <c r="F369" s="47" t="str">
        <f>IF(AND(RTO__37[[#This Row],[Month]]&gt;4,RTO__37[[#This Row],[Month]]&lt;9,RTO__37[[#This Row],[Day of Week]]&lt;=5,RTO__37[[#This Row],[Hour]]&gt;=15,RTO__37[[#This Row],[Hour]]&lt;=18),"ON","OFF")</f>
        <v>OFF</v>
      </c>
      <c r="G369"/>
      <c r="H369"/>
      <c r="I369"/>
    </row>
    <row r="370" spans="1:9" x14ac:dyDescent="0.25">
      <c r="A370" s="29">
        <v>45942</v>
      </c>
      <c r="B370" s="47">
        <v>10</v>
      </c>
      <c r="C370" s="47">
        <v>7</v>
      </c>
      <c r="D370" s="47">
        <v>9</v>
      </c>
      <c r="E370" s="37">
        <v>11.748900000000001</v>
      </c>
      <c r="F370" s="47" t="str">
        <f>IF(AND(RTO__37[[#This Row],[Month]]&gt;4,RTO__37[[#This Row],[Month]]&lt;9,RTO__37[[#This Row],[Day of Week]]&lt;=5,RTO__37[[#This Row],[Hour]]&gt;=15,RTO__37[[#This Row],[Hour]]&lt;=18),"ON","OFF")</f>
        <v>OFF</v>
      </c>
      <c r="G370"/>
      <c r="H370"/>
      <c r="I370"/>
    </row>
    <row r="371" spans="1:9" x14ac:dyDescent="0.25">
      <c r="A371" s="29">
        <v>45942</v>
      </c>
      <c r="B371" s="47">
        <v>10</v>
      </c>
      <c r="C371" s="47">
        <v>7</v>
      </c>
      <c r="D371" s="47">
        <v>10</v>
      </c>
      <c r="E371" s="37">
        <v>11.6602</v>
      </c>
      <c r="F371" s="47" t="str">
        <f>IF(AND(RTO__37[[#This Row],[Month]]&gt;4,RTO__37[[#This Row],[Month]]&lt;9,RTO__37[[#This Row],[Day of Week]]&lt;=5,RTO__37[[#This Row],[Hour]]&gt;=15,RTO__37[[#This Row],[Hour]]&lt;=18),"ON","OFF")</f>
        <v>OFF</v>
      </c>
      <c r="G371"/>
      <c r="H371"/>
      <c r="I371"/>
    </row>
    <row r="372" spans="1:9" x14ac:dyDescent="0.25">
      <c r="A372" s="29">
        <v>45942</v>
      </c>
      <c r="B372" s="47">
        <v>10</v>
      </c>
      <c r="C372" s="47">
        <v>7</v>
      </c>
      <c r="D372" s="47">
        <v>11</v>
      </c>
      <c r="E372" s="37">
        <v>-2.1724000000000001</v>
      </c>
      <c r="F372" s="47" t="str">
        <f>IF(AND(RTO__37[[#This Row],[Month]]&gt;4,RTO__37[[#This Row],[Month]]&lt;9,RTO__37[[#This Row],[Day of Week]]&lt;=5,RTO__37[[#This Row],[Hour]]&gt;=15,RTO__37[[#This Row],[Hour]]&lt;=18),"ON","OFF")</f>
        <v>OFF</v>
      </c>
      <c r="G372"/>
      <c r="H372"/>
      <c r="I372"/>
    </row>
    <row r="373" spans="1:9" x14ac:dyDescent="0.25">
      <c r="A373" s="29">
        <v>45942</v>
      </c>
      <c r="B373" s="47">
        <v>10</v>
      </c>
      <c r="C373" s="47">
        <v>7</v>
      </c>
      <c r="D373" s="47">
        <v>12</v>
      </c>
      <c r="E373" s="37">
        <v>1.5502</v>
      </c>
      <c r="F373" s="47" t="str">
        <f>IF(AND(RTO__37[[#This Row],[Month]]&gt;4,RTO__37[[#This Row],[Month]]&lt;9,RTO__37[[#This Row],[Day of Week]]&lt;=5,RTO__37[[#This Row],[Hour]]&gt;=15,RTO__37[[#This Row],[Hour]]&lt;=18),"ON","OFF")</f>
        <v>OFF</v>
      </c>
      <c r="G373"/>
      <c r="H373"/>
      <c r="I373"/>
    </row>
    <row r="374" spans="1:9" x14ac:dyDescent="0.25">
      <c r="A374" s="29">
        <v>45942</v>
      </c>
      <c r="B374" s="47">
        <v>10</v>
      </c>
      <c r="C374" s="47">
        <v>7</v>
      </c>
      <c r="D374" s="47">
        <v>13</v>
      </c>
      <c r="E374" s="37">
        <v>0.26269999999999999</v>
      </c>
      <c r="F374" s="47" t="str">
        <f>IF(AND(RTO__37[[#This Row],[Month]]&gt;4,RTO__37[[#This Row],[Month]]&lt;9,RTO__37[[#This Row],[Day of Week]]&lt;=5,RTO__37[[#This Row],[Hour]]&gt;=15,RTO__37[[#This Row],[Hour]]&lt;=18),"ON","OFF")</f>
        <v>OFF</v>
      </c>
      <c r="G374"/>
      <c r="H374"/>
      <c r="I374"/>
    </row>
    <row r="375" spans="1:9" x14ac:dyDescent="0.25">
      <c r="A375" s="29">
        <v>45942</v>
      </c>
      <c r="B375" s="47">
        <v>10</v>
      </c>
      <c r="C375" s="47">
        <v>7</v>
      </c>
      <c r="D375" s="47">
        <v>14</v>
      </c>
      <c r="E375" s="37">
        <v>-3.3077999999999999</v>
      </c>
      <c r="F375" s="47" t="str">
        <f>IF(AND(RTO__37[[#This Row],[Month]]&gt;4,RTO__37[[#This Row],[Month]]&lt;9,RTO__37[[#This Row],[Day of Week]]&lt;=5,RTO__37[[#This Row],[Hour]]&gt;=15,RTO__37[[#This Row],[Hour]]&lt;=18),"ON","OFF")</f>
        <v>OFF</v>
      </c>
      <c r="G375"/>
      <c r="H375"/>
      <c r="I375"/>
    </row>
    <row r="376" spans="1:9" x14ac:dyDescent="0.25">
      <c r="A376" s="29">
        <v>45942</v>
      </c>
      <c r="B376" s="47">
        <v>10</v>
      </c>
      <c r="C376" s="47">
        <v>7</v>
      </c>
      <c r="D376" s="47">
        <v>15</v>
      </c>
      <c r="E376" s="37">
        <v>-6.9328000000000003</v>
      </c>
      <c r="F376" s="47" t="str">
        <f>IF(AND(RTO__37[[#This Row],[Month]]&gt;4,RTO__37[[#This Row],[Month]]&lt;9,RTO__37[[#This Row],[Day of Week]]&lt;=5,RTO__37[[#This Row],[Hour]]&gt;=15,RTO__37[[#This Row],[Hour]]&lt;=18),"ON","OFF")</f>
        <v>OFF</v>
      </c>
      <c r="G376"/>
      <c r="H376"/>
      <c r="I376"/>
    </row>
    <row r="377" spans="1:9" x14ac:dyDescent="0.25">
      <c r="A377" s="29">
        <v>45942</v>
      </c>
      <c r="B377" s="47">
        <v>10</v>
      </c>
      <c r="C377" s="47">
        <v>7</v>
      </c>
      <c r="D377" s="47">
        <v>16</v>
      </c>
      <c r="E377" s="37">
        <v>-9.6157000000000004</v>
      </c>
      <c r="F377" s="47" t="str">
        <f>IF(AND(RTO__37[[#This Row],[Month]]&gt;4,RTO__37[[#This Row],[Month]]&lt;9,RTO__37[[#This Row],[Day of Week]]&lt;=5,RTO__37[[#This Row],[Hour]]&gt;=15,RTO__37[[#This Row],[Hour]]&lt;=18),"ON","OFF")</f>
        <v>OFF</v>
      </c>
      <c r="G377"/>
      <c r="H377"/>
      <c r="I377"/>
    </row>
    <row r="378" spans="1:9" x14ac:dyDescent="0.25">
      <c r="A378" s="29">
        <v>45942</v>
      </c>
      <c r="B378" s="47">
        <v>10</v>
      </c>
      <c r="C378" s="47">
        <v>7</v>
      </c>
      <c r="D378" s="47">
        <v>17</v>
      </c>
      <c r="E378" s="37">
        <v>14.978199999999999</v>
      </c>
      <c r="F378" s="47" t="str">
        <f>IF(AND(RTO__37[[#This Row],[Month]]&gt;4,RTO__37[[#This Row],[Month]]&lt;9,RTO__37[[#This Row],[Day of Week]]&lt;=5,RTO__37[[#This Row],[Hour]]&gt;=15,RTO__37[[#This Row],[Hour]]&lt;=18),"ON","OFF")</f>
        <v>OFF</v>
      </c>
      <c r="G378"/>
      <c r="H378"/>
      <c r="I378"/>
    </row>
    <row r="379" spans="1:9" x14ac:dyDescent="0.25">
      <c r="A379" s="29">
        <v>45942</v>
      </c>
      <c r="B379" s="47">
        <v>10</v>
      </c>
      <c r="C379" s="47">
        <v>7</v>
      </c>
      <c r="D379" s="47">
        <v>18</v>
      </c>
      <c r="E379" s="37">
        <v>49.652999999999999</v>
      </c>
      <c r="F379" s="47" t="str">
        <f>IF(AND(RTO__37[[#This Row],[Month]]&gt;4,RTO__37[[#This Row],[Month]]&lt;9,RTO__37[[#This Row],[Day of Week]]&lt;=5,RTO__37[[#This Row],[Hour]]&gt;=15,RTO__37[[#This Row],[Hour]]&lt;=18),"ON","OFF")</f>
        <v>OFF</v>
      </c>
      <c r="G379"/>
      <c r="H379"/>
      <c r="I379"/>
    </row>
    <row r="380" spans="1:9" x14ac:dyDescent="0.25">
      <c r="A380" s="29">
        <v>45942</v>
      </c>
      <c r="B380" s="47">
        <v>10</v>
      </c>
      <c r="C380" s="47">
        <v>7</v>
      </c>
      <c r="D380" s="47">
        <v>19</v>
      </c>
      <c r="E380" s="37">
        <v>33.834299999999999</v>
      </c>
      <c r="F380" s="47" t="str">
        <f>IF(AND(RTO__37[[#This Row],[Month]]&gt;4,RTO__37[[#This Row],[Month]]&lt;9,RTO__37[[#This Row],[Day of Week]]&lt;=5,RTO__37[[#This Row],[Hour]]&gt;=15,RTO__37[[#This Row],[Hour]]&lt;=18),"ON","OFF")</f>
        <v>OFF</v>
      </c>
      <c r="G380"/>
      <c r="H380"/>
      <c r="I380"/>
    </row>
    <row r="381" spans="1:9" x14ac:dyDescent="0.25">
      <c r="A381" s="29">
        <v>45942</v>
      </c>
      <c r="B381" s="47">
        <v>10</v>
      </c>
      <c r="C381" s="47">
        <v>7</v>
      </c>
      <c r="D381" s="47">
        <v>20</v>
      </c>
      <c r="E381" s="37">
        <v>34.259300000000003</v>
      </c>
      <c r="F381" s="47" t="str">
        <f>IF(AND(RTO__37[[#This Row],[Month]]&gt;4,RTO__37[[#This Row],[Month]]&lt;9,RTO__37[[#This Row],[Day of Week]]&lt;=5,RTO__37[[#This Row],[Hour]]&gt;=15,RTO__37[[#This Row],[Hour]]&lt;=18),"ON","OFF")</f>
        <v>OFF</v>
      </c>
      <c r="G381"/>
      <c r="H381"/>
      <c r="I381"/>
    </row>
    <row r="382" spans="1:9" x14ac:dyDescent="0.25">
      <c r="A382" s="29">
        <v>45942</v>
      </c>
      <c r="B382" s="47">
        <v>10</v>
      </c>
      <c r="C382" s="47">
        <v>7</v>
      </c>
      <c r="D382" s="47">
        <v>21</v>
      </c>
      <c r="E382" s="37">
        <v>31.686800000000002</v>
      </c>
      <c r="F382" s="47" t="str">
        <f>IF(AND(RTO__37[[#This Row],[Month]]&gt;4,RTO__37[[#This Row],[Month]]&lt;9,RTO__37[[#This Row],[Day of Week]]&lt;=5,RTO__37[[#This Row],[Hour]]&gt;=15,RTO__37[[#This Row],[Hour]]&lt;=18),"ON","OFF")</f>
        <v>OFF</v>
      </c>
      <c r="G382"/>
      <c r="H382"/>
      <c r="I382"/>
    </row>
    <row r="383" spans="1:9" x14ac:dyDescent="0.25">
      <c r="A383" s="29">
        <v>45942</v>
      </c>
      <c r="B383" s="47">
        <v>10</v>
      </c>
      <c r="C383" s="47">
        <v>7</v>
      </c>
      <c r="D383" s="47">
        <v>22</v>
      </c>
      <c r="E383" s="37">
        <v>32.1524</v>
      </c>
      <c r="F383" s="47" t="str">
        <f>IF(AND(RTO__37[[#This Row],[Month]]&gt;4,RTO__37[[#This Row],[Month]]&lt;9,RTO__37[[#This Row],[Day of Week]]&lt;=5,RTO__37[[#This Row],[Hour]]&gt;=15,RTO__37[[#This Row],[Hour]]&lt;=18),"ON","OFF")</f>
        <v>OFF</v>
      </c>
      <c r="G383"/>
      <c r="H383"/>
      <c r="I383"/>
    </row>
    <row r="384" spans="1:9" x14ac:dyDescent="0.25">
      <c r="A384" s="29">
        <v>45942</v>
      </c>
      <c r="B384" s="47">
        <v>10</v>
      </c>
      <c r="C384" s="47">
        <v>7</v>
      </c>
      <c r="D384" s="47">
        <v>23</v>
      </c>
      <c r="E384" s="37">
        <v>36.298999999999999</v>
      </c>
      <c r="F384" s="47" t="str">
        <f>IF(AND(RTO__37[[#This Row],[Month]]&gt;4,RTO__37[[#This Row],[Month]]&lt;9,RTO__37[[#This Row],[Day of Week]]&lt;=5,RTO__37[[#This Row],[Hour]]&gt;=15,RTO__37[[#This Row],[Hour]]&lt;=18),"ON","OFF")</f>
        <v>OFF</v>
      </c>
      <c r="G384"/>
      <c r="H384"/>
      <c r="I384"/>
    </row>
    <row r="385" spans="1:9" x14ac:dyDescent="0.25">
      <c r="A385" s="29">
        <v>45942</v>
      </c>
      <c r="B385" s="47">
        <v>10</v>
      </c>
      <c r="C385" s="47">
        <v>7</v>
      </c>
      <c r="D385" s="47">
        <v>24</v>
      </c>
      <c r="E385" s="37">
        <v>36.282200000000003</v>
      </c>
      <c r="F385" s="47" t="str">
        <f>IF(AND(RTO__37[[#This Row],[Month]]&gt;4,RTO__37[[#This Row],[Month]]&lt;9,RTO__37[[#This Row],[Day of Week]]&lt;=5,RTO__37[[#This Row],[Hour]]&gt;=15,RTO__37[[#This Row],[Hour]]&lt;=18),"ON","OFF")</f>
        <v>OFF</v>
      </c>
      <c r="G385"/>
      <c r="H385"/>
      <c r="I385"/>
    </row>
    <row r="386" spans="1:9" x14ac:dyDescent="0.25">
      <c r="A386" s="29">
        <v>45943</v>
      </c>
      <c r="B386" s="47">
        <v>10</v>
      </c>
      <c r="C386" s="47">
        <v>1</v>
      </c>
      <c r="D386" s="47">
        <v>1</v>
      </c>
      <c r="E386" s="37">
        <v>30.8842</v>
      </c>
      <c r="F386" s="47" t="str">
        <f>IF(AND(RTO__37[[#This Row],[Month]]&gt;4,RTO__37[[#This Row],[Month]]&lt;9,RTO__37[[#This Row],[Day of Week]]&lt;=5,RTO__37[[#This Row],[Hour]]&gt;=15,RTO__37[[#This Row],[Hour]]&lt;=18),"ON","OFF")</f>
        <v>OFF</v>
      </c>
      <c r="G386"/>
      <c r="H386"/>
      <c r="I386"/>
    </row>
    <row r="387" spans="1:9" x14ac:dyDescent="0.25">
      <c r="A387" s="29">
        <v>45943</v>
      </c>
      <c r="B387" s="47">
        <v>10</v>
      </c>
      <c r="C387" s="47">
        <v>1</v>
      </c>
      <c r="D387" s="47">
        <v>2</v>
      </c>
      <c r="E387" s="37">
        <v>30.826799999999999</v>
      </c>
      <c r="F387" s="47" t="str">
        <f>IF(AND(RTO__37[[#This Row],[Month]]&gt;4,RTO__37[[#This Row],[Month]]&lt;9,RTO__37[[#This Row],[Day of Week]]&lt;=5,RTO__37[[#This Row],[Hour]]&gt;=15,RTO__37[[#This Row],[Hour]]&lt;=18),"ON","OFF")</f>
        <v>OFF</v>
      </c>
      <c r="G387"/>
      <c r="H387"/>
      <c r="I387"/>
    </row>
    <row r="388" spans="1:9" x14ac:dyDescent="0.25">
      <c r="A388" s="29">
        <v>45943</v>
      </c>
      <c r="B388" s="47">
        <v>10</v>
      </c>
      <c r="C388" s="47">
        <v>1</v>
      </c>
      <c r="D388" s="47">
        <v>3</v>
      </c>
      <c r="E388" s="37">
        <v>28.3872</v>
      </c>
      <c r="F388" s="47" t="str">
        <f>IF(AND(RTO__37[[#This Row],[Month]]&gt;4,RTO__37[[#This Row],[Month]]&lt;9,RTO__37[[#This Row],[Day of Week]]&lt;=5,RTO__37[[#This Row],[Hour]]&gt;=15,RTO__37[[#This Row],[Hour]]&lt;=18),"ON","OFF")</f>
        <v>OFF</v>
      </c>
      <c r="G388"/>
      <c r="H388"/>
      <c r="I388"/>
    </row>
    <row r="389" spans="1:9" x14ac:dyDescent="0.25">
      <c r="A389" s="29">
        <v>45943</v>
      </c>
      <c r="B389" s="47">
        <v>10</v>
      </c>
      <c r="C389" s="47">
        <v>1</v>
      </c>
      <c r="D389" s="47">
        <v>4</v>
      </c>
      <c r="E389" s="37">
        <v>28.8733</v>
      </c>
      <c r="F389" s="47" t="str">
        <f>IF(AND(RTO__37[[#This Row],[Month]]&gt;4,RTO__37[[#This Row],[Month]]&lt;9,RTO__37[[#This Row],[Day of Week]]&lt;=5,RTO__37[[#This Row],[Hour]]&gt;=15,RTO__37[[#This Row],[Hour]]&lt;=18),"ON","OFF")</f>
        <v>OFF</v>
      </c>
      <c r="G389"/>
      <c r="H389"/>
      <c r="I389"/>
    </row>
    <row r="390" spans="1:9" x14ac:dyDescent="0.25">
      <c r="A390" s="29">
        <v>45943</v>
      </c>
      <c r="B390" s="47">
        <v>10</v>
      </c>
      <c r="C390" s="47">
        <v>1</v>
      </c>
      <c r="D390" s="47">
        <v>5</v>
      </c>
      <c r="E390" s="37">
        <v>35.434899999999999</v>
      </c>
      <c r="F390" s="47" t="str">
        <f>IF(AND(RTO__37[[#This Row],[Month]]&gt;4,RTO__37[[#This Row],[Month]]&lt;9,RTO__37[[#This Row],[Day of Week]]&lt;=5,RTO__37[[#This Row],[Hour]]&gt;=15,RTO__37[[#This Row],[Hour]]&lt;=18),"ON","OFF")</f>
        <v>OFF</v>
      </c>
      <c r="G390"/>
      <c r="H390"/>
      <c r="I390"/>
    </row>
    <row r="391" spans="1:9" x14ac:dyDescent="0.25">
      <c r="A391" s="29">
        <v>45943</v>
      </c>
      <c r="B391" s="47">
        <v>10</v>
      </c>
      <c r="C391" s="47">
        <v>1</v>
      </c>
      <c r="D391" s="47">
        <v>6</v>
      </c>
      <c r="E391" s="37">
        <v>37.174199999999999</v>
      </c>
      <c r="F391" s="47" t="str">
        <f>IF(AND(RTO__37[[#This Row],[Month]]&gt;4,RTO__37[[#This Row],[Month]]&lt;9,RTO__37[[#This Row],[Day of Week]]&lt;=5,RTO__37[[#This Row],[Hour]]&gt;=15,RTO__37[[#This Row],[Hour]]&lt;=18),"ON","OFF")</f>
        <v>OFF</v>
      </c>
      <c r="G391"/>
      <c r="H391"/>
      <c r="I391"/>
    </row>
    <row r="392" spans="1:9" x14ac:dyDescent="0.25">
      <c r="A392" s="29">
        <v>45943</v>
      </c>
      <c r="B392" s="47">
        <v>10</v>
      </c>
      <c r="C392" s="47">
        <v>1</v>
      </c>
      <c r="D392" s="47">
        <v>7</v>
      </c>
      <c r="E392" s="37">
        <v>44.435899999999997</v>
      </c>
      <c r="F392" s="47" t="str">
        <f>IF(AND(RTO__37[[#This Row],[Month]]&gt;4,RTO__37[[#This Row],[Month]]&lt;9,RTO__37[[#This Row],[Day of Week]]&lt;=5,RTO__37[[#This Row],[Hour]]&gt;=15,RTO__37[[#This Row],[Hour]]&lt;=18),"ON","OFF")</f>
        <v>OFF</v>
      </c>
      <c r="G392"/>
      <c r="H392"/>
      <c r="I392"/>
    </row>
    <row r="393" spans="1:9" x14ac:dyDescent="0.25">
      <c r="A393" s="29">
        <v>45943</v>
      </c>
      <c r="B393" s="47">
        <v>10</v>
      </c>
      <c r="C393" s="47">
        <v>1</v>
      </c>
      <c r="D393" s="47">
        <v>8</v>
      </c>
      <c r="E393" s="37">
        <v>48.7896</v>
      </c>
      <c r="F393" s="47" t="str">
        <f>IF(AND(RTO__37[[#This Row],[Month]]&gt;4,RTO__37[[#This Row],[Month]]&lt;9,RTO__37[[#This Row],[Day of Week]]&lt;=5,RTO__37[[#This Row],[Hour]]&gt;=15,RTO__37[[#This Row],[Hour]]&lt;=18),"ON","OFF")</f>
        <v>OFF</v>
      </c>
      <c r="G393"/>
      <c r="H393"/>
      <c r="I393"/>
    </row>
    <row r="394" spans="1:9" x14ac:dyDescent="0.25">
      <c r="A394" s="29">
        <v>45943</v>
      </c>
      <c r="B394" s="47">
        <v>10</v>
      </c>
      <c r="C394" s="47">
        <v>1</v>
      </c>
      <c r="D394" s="47">
        <v>9</v>
      </c>
      <c r="E394" s="37">
        <v>21.045200000000001</v>
      </c>
      <c r="F394" s="47" t="str">
        <f>IF(AND(RTO__37[[#This Row],[Month]]&gt;4,RTO__37[[#This Row],[Month]]&lt;9,RTO__37[[#This Row],[Day of Week]]&lt;=5,RTO__37[[#This Row],[Hour]]&gt;=15,RTO__37[[#This Row],[Hour]]&lt;=18),"ON","OFF")</f>
        <v>OFF</v>
      </c>
      <c r="G394"/>
      <c r="H394"/>
      <c r="I394"/>
    </row>
    <row r="395" spans="1:9" x14ac:dyDescent="0.25">
      <c r="A395" s="29">
        <v>45943</v>
      </c>
      <c r="B395" s="47">
        <v>10</v>
      </c>
      <c r="C395" s="47">
        <v>1</v>
      </c>
      <c r="D395" s="47">
        <v>10</v>
      </c>
      <c r="E395" s="37">
        <v>13.432</v>
      </c>
      <c r="F395" s="47" t="str">
        <f>IF(AND(RTO__37[[#This Row],[Month]]&gt;4,RTO__37[[#This Row],[Month]]&lt;9,RTO__37[[#This Row],[Day of Week]]&lt;=5,RTO__37[[#This Row],[Hour]]&gt;=15,RTO__37[[#This Row],[Hour]]&lt;=18),"ON","OFF")</f>
        <v>OFF</v>
      </c>
      <c r="G395"/>
      <c r="H395"/>
      <c r="I395"/>
    </row>
    <row r="396" spans="1:9" x14ac:dyDescent="0.25">
      <c r="A396" s="29">
        <v>45943</v>
      </c>
      <c r="B396" s="47">
        <v>10</v>
      </c>
      <c r="C396" s="47">
        <v>1</v>
      </c>
      <c r="D396" s="47">
        <v>11</v>
      </c>
      <c r="E396" s="37">
        <v>15.1418</v>
      </c>
      <c r="F396" s="47" t="str">
        <f>IF(AND(RTO__37[[#This Row],[Month]]&gt;4,RTO__37[[#This Row],[Month]]&lt;9,RTO__37[[#This Row],[Day of Week]]&lt;=5,RTO__37[[#This Row],[Hour]]&gt;=15,RTO__37[[#This Row],[Hour]]&lt;=18),"ON","OFF")</f>
        <v>OFF</v>
      </c>
      <c r="G396"/>
      <c r="H396"/>
      <c r="I396"/>
    </row>
    <row r="397" spans="1:9" x14ac:dyDescent="0.25">
      <c r="A397" s="29">
        <v>45943</v>
      </c>
      <c r="B397" s="47">
        <v>10</v>
      </c>
      <c r="C397" s="47">
        <v>1</v>
      </c>
      <c r="D397" s="47">
        <v>12</v>
      </c>
      <c r="E397" s="37">
        <v>19.918600000000001</v>
      </c>
      <c r="F397" s="47" t="str">
        <f>IF(AND(RTO__37[[#This Row],[Month]]&gt;4,RTO__37[[#This Row],[Month]]&lt;9,RTO__37[[#This Row],[Day of Week]]&lt;=5,RTO__37[[#This Row],[Hour]]&gt;=15,RTO__37[[#This Row],[Hour]]&lt;=18),"ON","OFF")</f>
        <v>OFF</v>
      </c>
      <c r="G397"/>
      <c r="H397"/>
      <c r="I397"/>
    </row>
    <row r="398" spans="1:9" x14ac:dyDescent="0.25">
      <c r="A398" s="29">
        <v>45943</v>
      </c>
      <c r="B398" s="47">
        <v>10</v>
      </c>
      <c r="C398" s="47">
        <v>1</v>
      </c>
      <c r="D398" s="47">
        <v>13</v>
      </c>
      <c r="E398" s="37">
        <v>21.708400000000001</v>
      </c>
      <c r="F398" s="47" t="str">
        <f>IF(AND(RTO__37[[#This Row],[Month]]&gt;4,RTO__37[[#This Row],[Month]]&lt;9,RTO__37[[#This Row],[Day of Week]]&lt;=5,RTO__37[[#This Row],[Hour]]&gt;=15,RTO__37[[#This Row],[Hour]]&lt;=18),"ON","OFF")</f>
        <v>OFF</v>
      </c>
      <c r="G398"/>
      <c r="H398"/>
      <c r="I398"/>
    </row>
    <row r="399" spans="1:9" x14ac:dyDescent="0.25">
      <c r="A399" s="29">
        <v>45943</v>
      </c>
      <c r="B399" s="47">
        <v>10</v>
      </c>
      <c r="C399" s="47">
        <v>1</v>
      </c>
      <c r="D399" s="47">
        <v>14</v>
      </c>
      <c r="E399" s="37">
        <v>8.3290000000000006</v>
      </c>
      <c r="F399" s="47" t="str">
        <f>IF(AND(RTO__37[[#This Row],[Month]]&gt;4,RTO__37[[#This Row],[Month]]&lt;9,RTO__37[[#This Row],[Day of Week]]&lt;=5,RTO__37[[#This Row],[Hour]]&gt;=15,RTO__37[[#This Row],[Hour]]&lt;=18),"ON","OFF")</f>
        <v>OFF</v>
      </c>
      <c r="G399"/>
      <c r="H399"/>
      <c r="I399"/>
    </row>
    <row r="400" spans="1:9" x14ac:dyDescent="0.25">
      <c r="A400" s="29">
        <v>45943</v>
      </c>
      <c r="B400" s="47">
        <v>10</v>
      </c>
      <c r="C400" s="47">
        <v>1</v>
      </c>
      <c r="D400" s="47">
        <v>15</v>
      </c>
      <c r="E400" s="37">
        <v>20.5321</v>
      </c>
      <c r="F400" s="47" t="str">
        <f>IF(AND(RTO__37[[#This Row],[Month]]&gt;4,RTO__37[[#This Row],[Month]]&lt;9,RTO__37[[#This Row],[Day of Week]]&lt;=5,RTO__37[[#This Row],[Hour]]&gt;=15,RTO__37[[#This Row],[Hour]]&lt;=18),"ON","OFF")</f>
        <v>OFF</v>
      </c>
      <c r="G400"/>
      <c r="H400"/>
      <c r="I400"/>
    </row>
    <row r="401" spans="1:9" x14ac:dyDescent="0.25">
      <c r="A401" s="29">
        <v>45943</v>
      </c>
      <c r="B401" s="47">
        <v>10</v>
      </c>
      <c r="C401" s="47">
        <v>1</v>
      </c>
      <c r="D401" s="47">
        <v>16</v>
      </c>
      <c r="E401" s="37">
        <v>21.1387</v>
      </c>
      <c r="F401" s="47" t="str">
        <f>IF(AND(RTO__37[[#This Row],[Month]]&gt;4,RTO__37[[#This Row],[Month]]&lt;9,RTO__37[[#This Row],[Day of Week]]&lt;=5,RTO__37[[#This Row],[Hour]]&gt;=15,RTO__37[[#This Row],[Hour]]&lt;=18),"ON","OFF")</f>
        <v>OFF</v>
      </c>
      <c r="G401"/>
      <c r="H401"/>
      <c r="I401"/>
    </row>
    <row r="402" spans="1:9" x14ac:dyDescent="0.25">
      <c r="A402" s="29">
        <v>45943</v>
      </c>
      <c r="B402" s="47">
        <v>10</v>
      </c>
      <c r="C402" s="47">
        <v>1</v>
      </c>
      <c r="D402" s="47">
        <v>17</v>
      </c>
      <c r="E402" s="37">
        <v>23.908999999999999</v>
      </c>
      <c r="F402" s="47" t="str">
        <f>IF(AND(RTO__37[[#This Row],[Month]]&gt;4,RTO__37[[#This Row],[Month]]&lt;9,RTO__37[[#This Row],[Day of Week]]&lt;=5,RTO__37[[#This Row],[Hour]]&gt;=15,RTO__37[[#This Row],[Hour]]&lt;=18),"ON","OFF")</f>
        <v>OFF</v>
      </c>
      <c r="G402"/>
      <c r="H402"/>
      <c r="I402"/>
    </row>
    <row r="403" spans="1:9" x14ac:dyDescent="0.25">
      <c r="A403" s="29">
        <v>45943</v>
      </c>
      <c r="B403" s="47">
        <v>10</v>
      </c>
      <c r="C403" s="47">
        <v>1</v>
      </c>
      <c r="D403" s="47">
        <v>18</v>
      </c>
      <c r="E403" s="37">
        <v>65.634600000000006</v>
      </c>
      <c r="F403" s="47" t="str">
        <f>IF(AND(RTO__37[[#This Row],[Month]]&gt;4,RTO__37[[#This Row],[Month]]&lt;9,RTO__37[[#This Row],[Day of Week]]&lt;=5,RTO__37[[#This Row],[Hour]]&gt;=15,RTO__37[[#This Row],[Hour]]&lt;=18),"ON","OFF")</f>
        <v>OFF</v>
      </c>
      <c r="G403"/>
      <c r="H403"/>
      <c r="I403"/>
    </row>
    <row r="404" spans="1:9" x14ac:dyDescent="0.25">
      <c r="A404" s="29">
        <v>45943</v>
      </c>
      <c r="B404" s="47">
        <v>10</v>
      </c>
      <c r="C404" s="47">
        <v>1</v>
      </c>
      <c r="D404" s="47">
        <v>19</v>
      </c>
      <c r="E404" s="37">
        <v>45.816600000000001</v>
      </c>
      <c r="F404" s="47" t="str">
        <f>IF(AND(RTO__37[[#This Row],[Month]]&gt;4,RTO__37[[#This Row],[Month]]&lt;9,RTO__37[[#This Row],[Day of Week]]&lt;=5,RTO__37[[#This Row],[Hour]]&gt;=15,RTO__37[[#This Row],[Hour]]&lt;=18),"ON","OFF")</f>
        <v>OFF</v>
      </c>
      <c r="G404"/>
      <c r="H404"/>
      <c r="I404"/>
    </row>
    <row r="405" spans="1:9" x14ac:dyDescent="0.25">
      <c r="A405" s="29">
        <v>45943</v>
      </c>
      <c r="B405" s="47">
        <v>10</v>
      </c>
      <c r="C405" s="47">
        <v>1</v>
      </c>
      <c r="D405" s="47">
        <v>20</v>
      </c>
      <c r="E405" s="37">
        <v>44.437800000000003</v>
      </c>
      <c r="F405" s="47" t="str">
        <f>IF(AND(RTO__37[[#This Row],[Month]]&gt;4,RTO__37[[#This Row],[Month]]&lt;9,RTO__37[[#This Row],[Day of Week]]&lt;=5,RTO__37[[#This Row],[Hour]]&gt;=15,RTO__37[[#This Row],[Hour]]&lt;=18),"ON","OFF")</f>
        <v>OFF</v>
      </c>
      <c r="G405"/>
      <c r="H405"/>
      <c r="I405"/>
    </row>
    <row r="406" spans="1:9" x14ac:dyDescent="0.25">
      <c r="A406" s="29">
        <v>45943</v>
      </c>
      <c r="B406" s="47">
        <v>10</v>
      </c>
      <c r="C406" s="47">
        <v>1</v>
      </c>
      <c r="D406" s="47">
        <v>21</v>
      </c>
      <c r="E406" s="37">
        <v>46.6111</v>
      </c>
      <c r="F406" s="47" t="str">
        <f>IF(AND(RTO__37[[#This Row],[Month]]&gt;4,RTO__37[[#This Row],[Month]]&lt;9,RTO__37[[#This Row],[Day of Week]]&lt;=5,RTO__37[[#This Row],[Hour]]&gt;=15,RTO__37[[#This Row],[Hour]]&lt;=18),"ON","OFF")</f>
        <v>OFF</v>
      </c>
      <c r="G406"/>
      <c r="H406"/>
      <c r="I406"/>
    </row>
    <row r="407" spans="1:9" x14ac:dyDescent="0.25">
      <c r="A407" s="29">
        <v>45943</v>
      </c>
      <c r="B407" s="47">
        <v>10</v>
      </c>
      <c r="C407" s="47">
        <v>1</v>
      </c>
      <c r="D407" s="47">
        <v>22</v>
      </c>
      <c r="E407" s="37">
        <v>44.9268</v>
      </c>
      <c r="F407" s="47" t="str">
        <f>IF(AND(RTO__37[[#This Row],[Month]]&gt;4,RTO__37[[#This Row],[Month]]&lt;9,RTO__37[[#This Row],[Day of Week]]&lt;=5,RTO__37[[#This Row],[Hour]]&gt;=15,RTO__37[[#This Row],[Hour]]&lt;=18),"ON","OFF")</f>
        <v>OFF</v>
      </c>
      <c r="G407"/>
      <c r="H407"/>
      <c r="I407"/>
    </row>
    <row r="408" spans="1:9" x14ac:dyDescent="0.25">
      <c r="A408" s="29">
        <v>45943</v>
      </c>
      <c r="B408" s="47">
        <v>10</v>
      </c>
      <c r="C408" s="47">
        <v>1</v>
      </c>
      <c r="D408" s="47">
        <v>23</v>
      </c>
      <c r="E408" s="37">
        <v>43.038200000000003</v>
      </c>
      <c r="F408" s="47" t="str">
        <f>IF(AND(RTO__37[[#This Row],[Month]]&gt;4,RTO__37[[#This Row],[Month]]&lt;9,RTO__37[[#This Row],[Day of Week]]&lt;=5,RTO__37[[#This Row],[Hour]]&gt;=15,RTO__37[[#This Row],[Hour]]&lt;=18),"ON","OFF")</f>
        <v>OFF</v>
      </c>
      <c r="G408"/>
      <c r="H408"/>
      <c r="I408"/>
    </row>
    <row r="409" spans="1:9" x14ac:dyDescent="0.25">
      <c r="A409" s="29">
        <v>45943</v>
      </c>
      <c r="B409" s="47">
        <v>10</v>
      </c>
      <c r="C409" s="47">
        <v>1</v>
      </c>
      <c r="D409" s="47">
        <v>24</v>
      </c>
      <c r="E409" s="37">
        <v>38.077800000000003</v>
      </c>
      <c r="F409" s="47" t="str">
        <f>IF(AND(RTO__37[[#This Row],[Month]]&gt;4,RTO__37[[#This Row],[Month]]&lt;9,RTO__37[[#This Row],[Day of Week]]&lt;=5,RTO__37[[#This Row],[Hour]]&gt;=15,RTO__37[[#This Row],[Hour]]&lt;=18),"ON","OFF")</f>
        <v>OFF</v>
      </c>
      <c r="G409"/>
      <c r="H409"/>
      <c r="I409"/>
    </row>
    <row r="410" spans="1:9" x14ac:dyDescent="0.25">
      <c r="A410" s="29">
        <v>45944</v>
      </c>
      <c r="B410" s="47">
        <v>10</v>
      </c>
      <c r="C410" s="47">
        <v>2</v>
      </c>
      <c r="D410" s="47">
        <v>1</v>
      </c>
      <c r="E410" s="37">
        <v>41.874899999999997</v>
      </c>
      <c r="F410" s="47" t="str">
        <f>IF(AND(RTO__37[[#This Row],[Month]]&gt;4,RTO__37[[#This Row],[Month]]&lt;9,RTO__37[[#This Row],[Day of Week]]&lt;=5,RTO__37[[#This Row],[Hour]]&gt;=15,RTO__37[[#This Row],[Hour]]&lt;=18),"ON","OFF")</f>
        <v>OFF</v>
      </c>
      <c r="G410"/>
      <c r="H410"/>
      <c r="I410"/>
    </row>
    <row r="411" spans="1:9" x14ac:dyDescent="0.25">
      <c r="A411" s="29">
        <v>45944</v>
      </c>
      <c r="B411" s="47">
        <v>10</v>
      </c>
      <c r="C411" s="47">
        <v>2</v>
      </c>
      <c r="D411" s="47">
        <v>2</v>
      </c>
      <c r="E411" s="37">
        <v>9.0844000000000005</v>
      </c>
      <c r="F411" s="47" t="str">
        <f>IF(AND(RTO__37[[#This Row],[Month]]&gt;4,RTO__37[[#This Row],[Month]]&lt;9,RTO__37[[#This Row],[Day of Week]]&lt;=5,RTO__37[[#This Row],[Hour]]&gt;=15,RTO__37[[#This Row],[Hour]]&lt;=18),"ON","OFF")</f>
        <v>OFF</v>
      </c>
      <c r="G411"/>
      <c r="H411"/>
      <c r="I411"/>
    </row>
    <row r="412" spans="1:9" x14ac:dyDescent="0.25">
      <c r="A412" s="29">
        <v>45944</v>
      </c>
      <c r="B412" s="47">
        <v>10</v>
      </c>
      <c r="C412" s="47">
        <v>2</v>
      </c>
      <c r="D412" s="47">
        <v>3</v>
      </c>
      <c r="E412" s="37">
        <v>4.6116999999999999</v>
      </c>
      <c r="F412" s="47" t="str">
        <f>IF(AND(RTO__37[[#This Row],[Month]]&gt;4,RTO__37[[#This Row],[Month]]&lt;9,RTO__37[[#This Row],[Day of Week]]&lt;=5,RTO__37[[#This Row],[Hour]]&gt;=15,RTO__37[[#This Row],[Hour]]&lt;=18),"ON","OFF")</f>
        <v>OFF</v>
      </c>
      <c r="G412"/>
      <c r="H412"/>
      <c r="I412"/>
    </row>
    <row r="413" spans="1:9" x14ac:dyDescent="0.25">
      <c r="A413" s="29">
        <v>45944</v>
      </c>
      <c r="B413" s="47">
        <v>10</v>
      </c>
      <c r="C413" s="47">
        <v>2</v>
      </c>
      <c r="D413" s="47">
        <v>4</v>
      </c>
      <c r="E413" s="37">
        <v>4.6725000000000003</v>
      </c>
      <c r="F413" s="47" t="str">
        <f>IF(AND(RTO__37[[#This Row],[Month]]&gt;4,RTO__37[[#This Row],[Month]]&lt;9,RTO__37[[#This Row],[Day of Week]]&lt;=5,RTO__37[[#This Row],[Hour]]&gt;=15,RTO__37[[#This Row],[Hour]]&lt;=18),"ON","OFF")</f>
        <v>OFF</v>
      </c>
      <c r="G413"/>
      <c r="H413"/>
      <c r="I413"/>
    </row>
    <row r="414" spans="1:9" x14ac:dyDescent="0.25">
      <c r="A414" s="29">
        <v>45944</v>
      </c>
      <c r="B414" s="47">
        <v>10</v>
      </c>
      <c r="C414" s="47">
        <v>2</v>
      </c>
      <c r="D414" s="47">
        <v>5</v>
      </c>
      <c r="E414" s="37">
        <v>29.954899999999999</v>
      </c>
      <c r="F414" s="47" t="str">
        <f>IF(AND(RTO__37[[#This Row],[Month]]&gt;4,RTO__37[[#This Row],[Month]]&lt;9,RTO__37[[#This Row],[Day of Week]]&lt;=5,RTO__37[[#This Row],[Hour]]&gt;=15,RTO__37[[#This Row],[Hour]]&lt;=18),"ON","OFF")</f>
        <v>OFF</v>
      </c>
      <c r="G414"/>
      <c r="H414"/>
      <c r="I414"/>
    </row>
    <row r="415" spans="1:9" x14ac:dyDescent="0.25">
      <c r="A415" s="29">
        <v>45944</v>
      </c>
      <c r="B415" s="47">
        <v>10</v>
      </c>
      <c r="C415" s="47">
        <v>2</v>
      </c>
      <c r="D415" s="47">
        <v>6</v>
      </c>
      <c r="E415" s="37">
        <v>5.45</v>
      </c>
      <c r="F415" s="47" t="str">
        <f>IF(AND(RTO__37[[#This Row],[Month]]&gt;4,RTO__37[[#This Row],[Month]]&lt;9,RTO__37[[#This Row],[Day of Week]]&lt;=5,RTO__37[[#This Row],[Hour]]&gt;=15,RTO__37[[#This Row],[Hour]]&lt;=18),"ON","OFF")</f>
        <v>OFF</v>
      </c>
      <c r="G415"/>
      <c r="H415"/>
      <c r="I415"/>
    </row>
    <row r="416" spans="1:9" x14ac:dyDescent="0.25">
      <c r="A416" s="29">
        <v>45944</v>
      </c>
      <c r="B416" s="47">
        <v>10</v>
      </c>
      <c r="C416" s="47">
        <v>2</v>
      </c>
      <c r="D416" s="47">
        <v>7</v>
      </c>
      <c r="E416" s="37">
        <v>51.674599999999998</v>
      </c>
      <c r="F416" s="47" t="str">
        <f>IF(AND(RTO__37[[#This Row],[Month]]&gt;4,RTO__37[[#This Row],[Month]]&lt;9,RTO__37[[#This Row],[Day of Week]]&lt;=5,RTO__37[[#This Row],[Hour]]&gt;=15,RTO__37[[#This Row],[Hour]]&lt;=18),"ON","OFF")</f>
        <v>OFF</v>
      </c>
      <c r="G416"/>
      <c r="H416"/>
      <c r="I416"/>
    </row>
    <row r="417" spans="1:9" x14ac:dyDescent="0.25">
      <c r="A417" s="29">
        <v>45944</v>
      </c>
      <c r="B417" s="47">
        <v>10</v>
      </c>
      <c r="C417" s="47">
        <v>2</v>
      </c>
      <c r="D417" s="47">
        <v>8</v>
      </c>
      <c r="E417" s="37">
        <v>49.810899999999997</v>
      </c>
      <c r="F417" s="47" t="str">
        <f>IF(AND(RTO__37[[#This Row],[Month]]&gt;4,RTO__37[[#This Row],[Month]]&lt;9,RTO__37[[#This Row],[Day of Week]]&lt;=5,RTO__37[[#This Row],[Hour]]&gt;=15,RTO__37[[#This Row],[Hour]]&lt;=18),"ON","OFF")</f>
        <v>OFF</v>
      </c>
      <c r="G417"/>
      <c r="H417"/>
      <c r="I417"/>
    </row>
    <row r="418" spans="1:9" x14ac:dyDescent="0.25">
      <c r="A418" s="29">
        <v>45944</v>
      </c>
      <c r="B418" s="47">
        <v>10</v>
      </c>
      <c r="C418" s="47">
        <v>2</v>
      </c>
      <c r="D418" s="47">
        <v>9</v>
      </c>
      <c r="E418" s="37">
        <v>20.932099999999998</v>
      </c>
      <c r="F418" s="47" t="str">
        <f>IF(AND(RTO__37[[#This Row],[Month]]&gt;4,RTO__37[[#This Row],[Month]]&lt;9,RTO__37[[#This Row],[Day of Week]]&lt;=5,RTO__37[[#This Row],[Hour]]&gt;=15,RTO__37[[#This Row],[Hour]]&lt;=18),"ON","OFF")</f>
        <v>OFF</v>
      </c>
      <c r="G418"/>
      <c r="H418"/>
      <c r="I418"/>
    </row>
    <row r="419" spans="1:9" x14ac:dyDescent="0.25">
      <c r="A419" s="29">
        <v>45944</v>
      </c>
      <c r="B419" s="47">
        <v>10</v>
      </c>
      <c r="C419" s="47">
        <v>2</v>
      </c>
      <c r="D419" s="47">
        <v>10</v>
      </c>
      <c r="E419" s="37">
        <v>7.8822000000000001</v>
      </c>
      <c r="F419" s="47" t="str">
        <f>IF(AND(RTO__37[[#This Row],[Month]]&gt;4,RTO__37[[#This Row],[Month]]&lt;9,RTO__37[[#This Row],[Day of Week]]&lt;=5,RTO__37[[#This Row],[Hour]]&gt;=15,RTO__37[[#This Row],[Hour]]&lt;=18),"ON","OFF")</f>
        <v>OFF</v>
      </c>
      <c r="G419"/>
      <c r="H419"/>
      <c r="I419"/>
    </row>
    <row r="420" spans="1:9" x14ac:dyDescent="0.25">
      <c r="A420" s="29">
        <v>45944</v>
      </c>
      <c r="B420" s="47">
        <v>10</v>
      </c>
      <c r="C420" s="47">
        <v>2</v>
      </c>
      <c r="D420" s="47">
        <v>11</v>
      </c>
      <c r="E420" s="37">
        <v>1.0301</v>
      </c>
      <c r="F420" s="47" t="str">
        <f>IF(AND(RTO__37[[#This Row],[Month]]&gt;4,RTO__37[[#This Row],[Month]]&lt;9,RTO__37[[#This Row],[Day of Week]]&lt;=5,RTO__37[[#This Row],[Hour]]&gt;=15,RTO__37[[#This Row],[Hour]]&lt;=18),"ON","OFF")</f>
        <v>OFF</v>
      </c>
      <c r="G420"/>
      <c r="H420"/>
      <c r="I420"/>
    </row>
    <row r="421" spans="1:9" x14ac:dyDescent="0.25">
      <c r="A421" s="29">
        <v>45944</v>
      </c>
      <c r="B421" s="47">
        <v>10</v>
      </c>
      <c r="C421" s="47">
        <v>2</v>
      </c>
      <c r="D421" s="47">
        <v>12</v>
      </c>
      <c r="E421" s="37">
        <v>3.9072</v>
      </c>
      <c r="F421" s="47" t="str">
        <f>IF(AND(RTO__37[[#This Row],[Month]]&gt;4,RTO__37[[#This Row],[Month]]&lt;9,RTO__37[[#This Row],[Day of Week]]&lt;=5,RTO__37[[#This Row],[Hour]]&gt;=15,RTO__37[[#This Row],[Hour]]&lt;=18),"ON","OFF")</f>
        <v>OFF</v>
      </c>
      <c r="G421"/>
      <c r="H421"/>
      <c r="I421"/>
    </row>
    <row r="422" spans="1:9" x14ac:dyDescent="0.25">
      <c r="A422" s="29">
        <v>45944</v>
      </c>
      <c r="B422" s="47">
        <v>10</v>
      </c>
      <c r="C422" s="47">
        <v>2</v>
      </c>
      <c r="D422" s="47">
        <v>13</v>
      </c>
      <c r="E422" s="37">
        <v>2.8765999999999998</v>
      </c>
      <c r="F422" s="47" t="str">
        <f>IF(AND(RTO__37[[#This Row],[Month]]&gt;4,RTO__37[[#This Row],[Month]]&lt;9,RTO__37[[#This Row],[Day of Week]]&lt;=5,RTO__37[[#This Row],[Hour]]&gt;=15,RTO__37[[#This Row],[Hour]]&lt;=18),"ON","OFF")</f>
        <v>OFF</v>
      </c>
      <c r="G422"/>
      <c r="H422"/>
      <c r="I422"/>
    </row>
    <row r="423" spans="1:9" x14ac:dyDescent="0.25">
      <c r="A423" s="29">
        <v>45944</v>
      </c>
      <c r="B423" s="47">
        <v>10</v>
      </c>
      <c r="C423" s="47">
        <v>2</v>
      </c>
      <c r="D423" s="47">
        <v>14</v>
      </c>
      <c r="E423" s="37">
        <v>2.9426999999999999</v>
      </c>
      <c r="F423" s="47" t="str">
        <f>IF(AND(RTO__37[[#This Row],[Month]]&gt;4,RTO__37[[#This Row],[Month]]&lt;9,RTO__37[[#This Row],[Day of Week]]&lt;=5,RTO__37[[#This Row],[Hour]]&gt;=15,RTO__37[[#This Row],[Hour]]&lt;=18),"ON","OFF")</f>
        <v>OFF</v>
      </c>
      <c r="G423"/>
      <c r="H423"/>
      <c r="I423"/>
    </row>
    <row r="424" spans="1:9" x14ac:dyDescent="0.25">
      <c r="A424" s="29">
        <v>45944</v>
      </c>
      <c r="B424" s="47">
        <v>10</v>
      </c>
      <c r="C424" s="47">
        <v>2</v>
      </c>
      <c r="D424" s="47">
        <v>15</v>
      </c>
      <c r="E424" s="37">
        <v>4.3470000000000004</v>
      </c>
      <c r="F424" s="47" t="str">
        <f>IF(AND(RTO__37[[#This Row],[Month]]&gt;4,RTO__37[[#This Row],[Month]]&lt;9,RTO__37[[#This Row],[Day of Week]]&lt;=5,RTO__37[[#This Row],[Hour]]&gt;=15,RTO__37[[#This Row],[Hour]]&lt;=18),"ON","OFF")</f>
        <v>OFF</v>
      </c>
      <c r="G424"/>
      <c r="H424"/>
      <c r="I424"/>
    </row>
    <row r="425" spans="1:9" x14ac:dyDescent="0.25">
      <c r="A425" s="29">
        <v>45944</v>
      </c>
      <c r="B425" s="47">
        <v>10</v>
      </c>
      <c r="C425" s="47">
        <v>2</v>
      </c>
      <c r="D425" s="47">
        <v>16</v>
      </c>
      <c r="E425" s="37">
        <v>2.7791000000000001</v>
      </c>
      <c r="F425" s="47" t="str">
        <f>IF(AND(RTO__37[[#This Row],[Month]]&gt;4,RTO__37[[#This Row],[Month]]&lt;9,RTO__37[[#This Row],[Day of Week]]&lt;=5,RTO__37[[#This Row],[Hour]]&gt;=15,RTO__37[[#This Row],[Hour]]&lt;=18),"ON","OFF")</f>
        <v>OFF</v>
      </c>
      <c r="G425"/>
      <c r="H425"/>
      <c r="I425"/>
    </row>
    <row r="426" spans="1:9" x14ac:dyDescent="0.25">
      <c r="A426" s="29">
        <v>45944</v>
      </c>
      <c r="B426" s="47">
        <v>10</v>
      </c>
      <c r="C426" s="47">
        <v>2</v>
      </c>
      <c r="D426" s="47">
        <v>17</v>
      </c>
      <c r="E426" s="37">
        <v>16.861000000000001</v>
      </c>
      <c r="F426" s="47" t="str">
        <f>IF(AND(RTO__37[[#This Row],[Month]]&gt;4,RTO__37[[#This Row],[Month]]&lt;9,RTO__37[[#This Row],[Day of Week]]&lt;=5,RTO__37[[#This Row],[Hour]]&gt;=15,RTO__37[[#This Row],[Hour]]&lt;=18),"ON","OFF")</f>
        <v>OFF</v>
      </c>
      <c r="G426"/>
      <c r="H426"/>
      <c r="I426"/>
    </row>
    <row r="427" spans="1:9" x14ac:dyDescent="0.25">
      <c r="A427" s="29">
        <v>45944</v>
      </c>
      <c r="B427" s="47">
        <v>10</v>
      </c>
      <c r="C427" s="47">
        <v>2</v>
      </c>
      <c r="D427" s="47">
        <v>18</v>
      </c>
      <c r="E427" s="37">
        <v>49.622599999999998</v>
      </c>
      <c r="F427" s="47" t="str">
        <f>IF(AND(RTO__37[[#This Row],[Month]]&gt;4,RTO__37[[#This Row],[Month]]&lt;9,RTO__37[[#This Row],[Day of Week]]&lt;=5,RTO__37[[#This Row],[Hour]]&gt;=15,RTO__37[[#This Row],[Hour]]&lt;=18),"ON","OFF")</f>
        <v>OFF</v>
      </c>
      <c r="G427"/>
      <c r="H427"/>
      <c r="I427"/>
    </row>
    <row r="428" spans="1:9" x14ac:dyDescent="0.25">
      <c r="A428" s="29">
        <v>45944</v>
      </c>
      <c r="B428" s="47">
        <v>10</v>
      </c>
      <c r="C428" s="47">
        <v>2</v>
      </c>
      <c r="D428" s="47">
        <v>19</v>
      </c>
      <c r="E428" s="37">
        <v>44.768099999999997</v>
      </c>
      <c r="F428" s="47" t="str">
        <f>IF(AND(RTO__37[[#This Row],[Month]]&gt;4,RTO__37[[#This Row],[Month]]&lt;9,RTO__37[[#This Row],[Day of Week]]&lt;=5,RTO__37[[#This Row],[Hour]]&gt;=15,RTO__37[[#This Row],[Hour]]&lt;=18),"ON","OFF")</f>
        <v>OFF</v>
      </c>
      <c r="G428"/>
      <c r="H428"/>
      <c r="I428"/>
    </row>
    <row r="429" spans="1:9" x14ac:dyDescent="0.25">
      <c r="A429" s="29">
        <v>45944</v>
      </c>
      <c r="B429" s="47">
        <v>10</v>
      </c>
      <c r="C429" s="47">
        <v>2</v>
      </c>
      <c r="D429" s="47">
        <v>20</v>
      </c>
      <c r="E429" s="37">
        <v>45.177799999999998</v>
      </c>
      <c r="F429" s="47" t="str">
        <f>IF(AND(RTO__37[[#This Row],[Month]]&gt;4,RTO__37[[#This Row],[Month]]&lt;9,RTO__37[[#This Row],[Day of Week]]&lt;=5,RTO__37[[#This Row],[Hour]]&gt;=15,RTO__37[[#This Row],[Hour]]&lt;=18),"ON","OFF")</f>
        <v>OFF</v>
      </c>
      <c r="G429"/>
      <c r="H429"/>
      <c r="I429"/>
    </row>
    <row r="430" spans="1:9" x14ac:dyDescent="0.25">
      <c r="A430" s="29">
        <v>45944</v>
      </c>
      <c r="B430" s="47">
        <v>10</v>
      </c>
      <c r="C430" s="47">
        <v>2</v>
      </c>
      <c r="D430" s="47">
        <v>21</v>
      </c>
      <c r="E430" s="37">
        <v>42.809699999999999</v>
      </c>
      <c r="F430" s="47" t="str">
        <f>IF(AND(RTO__37[[#This Row],[Month]]&gt;4,RTO__37[[#This Row],[Month]]&lt;9,RTO__37[[#This Row],[Day of Week]]&lt;=5,RTO__37[[#This Row],[Hour]]&gt;=15,RTO__37[[#This Row],[Hour]]&lt;=18),"ON","OFF")</f>
        <v>OFF</v>
      </c>
      <c r="G430"/>
      <c r="H430"/>
      <c r="I430"/>
    </row>
    <row r="431" spans="1:9" x14ac:dyDescent="0.25">
      <c r="A431" s="29">
        <v>45944</v>
      </c>
      <c r="B431" s="47">
        <v>10</v>
      </c>
      <c r="C431" s="47">
        <v>2</v>
      </c>
      <c r="D431" s="47">
        <v>22</v>
      </c>
      <c r="E431" s="37">
        <v>39.298000000000002</v>
      </c>
      <c r="F431" s="47" t="str">
        <f>IF(AND(RTO__37[[#This Row],[Month]]&gt;4,RTO__37[[#This Row],[Month]]&lt;9,RTO__37[[#This Row],[Day of Week]]&lt;=5,RTO__37[[#This Row],[Hour]]&gt;=15,RTO__37[[#This Row],[Hour]]&lt;=18),"ON","OFF")</f>
        <v>OFF</v>
      </c>
      <c r="G431"/>
      <c r="H431"/>
      <c r="I431"/>
    </row>
    <row r="432" spans="1:9" x14ac:dyDescent="0.25">
      <c r="A432" s="29">
        <v>45944</v>
      </c>
      <c r="B432" s="47">
        <v>10</v>
      </c>
      <c r="C432" s="47">
        <v>2</v>
      </c>
      <c r="D432" s="47">
        <v>23</v>
      </c>
      <c r="E432" s="37">
        <v>42.392800000000001</v>
      </c>
      <c r="F432" s="47" t="str">
        <f>IF(AND(RTO__37[[#This Row],[Month]]&gt;4,RTO__37[[#This Row],[Month]]&lt;9,RTO__37[[#This Row],[Day of Week]]&lt;=5,RTO__37[[#This Row],[Hour]]&gt;=15,RTO__37[[#This Row],[Hour]]&lt;=18),"ON","OFF")</f>
        <v>OFF</v>
      </c>
      <c r="G432"/>
      <c r="H432"/>
      <c r="I432"/>
    </row>
    <row r="433" spans="1:9" x14ac:dyDescent="0.25">
      <c r="A433" s="29">
        <v>45944</v>
      </c>
      <c r="B433" s="47">
        <v>10</v>
      </c>
      <c r="C433" s="47">
        <v>2</v>
      </c>
      <c r="D433" s="47">
        <v>24</v>
      </c>
      <c r="E433" s="37">
        <v>38.115200000000002</v>
      </c>
      <c r="F433" s="47" t="str">
        <f>IF(AND(RTO__37[[#This Row],[Month]]&gt;4,RTO__37[[#This Row],[Month]]&lt;9,RTO__37[[#This Row],[Day of Week]]&lt;=5,RTO__37[[#This Row],[Hour]]&gt;=15,RTO__37[[#This Row],[Hour]]&lt;=18),"ON","OFF")</f>
        <v>OFF</v>
      </c>
      <c r="G433"/>
      <c r="H433"/>
      <c r="I433"/>
    </row>
    <row r="434" spans="1:9" x14ac:dyDescent="0.25">
      <c r="A434" s="29">
        <v>45945</v>
      </c>
      <c r="B434" s="47">
        <v>10</v>
      </c>
      <c r="C434" s="47">
        <v>3</v>
      </c>
      <c r="D434" s="47">
        <v>1</v>
      </c>
      <c r="E434" s="37">
        <v>37.782600000000002</v>
      </c>
      <c r="F434" s="47" t="str">
        <f>IF(AND(RTO__37[[#This Row],[Month]]&gt;4,RTO__37[[#This Row],[Month]]&lt;9,RTO__37[[#This Row],[Day of Week]]&lt;=5,RTO__37[[#This Row],[Hour]]&gt;=15,RTO__37[[#This Row],[Hour]]&lt;=18),"ON","OFF")</f>
        <v>OFF</v>
      </c>
      <c r="G434"/>
      <c r="H434"/>
      <c r="I434"/>
    </row>
    <row r="435" spans="1:9" x14ac:dyDescent="0.25">
      <c r="A435" s="29">
        <v>45945</v>
      </c>
      <c r="B435" s="47">
        <v>10</v>
      </c>
      <c r="C435" s="47">
        <v>3</v>
      </c>
      <c r="D435" s="47">
        <v>2</v>
      </c>
      <c r="E435" s="37">
        <v>29.3367</v>
      </c>
      <c r="F435" s="47" t="str">
        <f>IF(AND(RTO__37[[#This Row],[Month]]&gt;4,RTO__37[[#This Row],[Month]]&lt;9,RTO__37[[#This Row],[Day of Week]]&lt;=5,RTO__37[[#This Row],[Hour]]&gt;=15,RTO__37[[#This Row],[Hour]]&lt;=18),"ON","OFF")</f>
        <v>OFF</v>
      </c>
      <c r="G435"/>
      <c r="H435"/>
      <c r="I435"/>
    </row>
    <row r="436" spans="1:9" x14ac:dyDescent="0.25">
      <c r="A436" s="29">
        <v>45945</v>
      </c>
      <c r="B436" s="47">
        <v>10</v>
      </c>
      <c r="C436" s="47">
        <v>3</v>
      </c>
      <c r="D436" s="47">
        <v>3</v>
      </c>
      <c r="E436" s="37">
        <v>32.358600000000003</v>
      </c>
      <c r="F436" s="47" t="str">
        <f>IF(AND(RTO__37[[#This Row],[Month]]&gt;4,RTO__37[[#This Row],[Month]]&lt;9,RTO__37[[#This Row],[Day of Week]]&lt;=5,RTO__37[[#This Row],[Hour]]&gt;=15,RTO__37[[#This Row],[Hour]]&lt;=18),"ON","OFF")</f>
        <v>OFF</v>
      </c>
      <c r="G436"/>
      <c r="H436"/>
      <c r="I436"/>
    </row>
    <row r="437" spans="1:9" x14ac:dyDescent="0.25">
      <c r="A437" s="29">
        <v>45945</v>
      </c>
      <c r="B437" s="47">
        <v>10</v>
      </c>
      <c r="C437" s="47">
        <v>3</v>
      </c>
      <c r="D437" s="47">
        <v>4</v>
      </c>
      <c r="E437" s="37">
        <v>43.528199999999998</v>
      </c>
      <c r="F437" s="47" t="str">
        <f>IF(AND(RTO__37[[#This Row],[Month]]&gt;4,RTO__37[[#This Row],[Month]]&lt;9,RTO__37[[#This Row],[Day of Week]]&lt;=5,RTO__37[[#This Row],[Hour]]&gt;=15,RTO__37[[#This Row],[Hour]]&lt;=18),"ON","OFF")</f>
        <v>OFF</v>
      </c>
      <c r="G437"/>
      <c r="H437"/>
      <c r="I437"/>
    </row>
    <row r="438" spans="1:9" x14ac:dyDescent="0.25">
      <c r="A438" s="29">
        <v>45945</v>
      </c>
      <c r="B438" s="47">
        <v>10</v>
      </c>
      <c r="C438" s="47">
        <v>3</v>
      </c>
      <c r="D438" s="47">
        <v>5</v>
      </c>
      <c r="E438" s="37">
        <v>39.977800000000002</v>
      </c>
      <c r="F438" s="47" t="str">
        <f>IF(AND(RTO__37[[#This Row],[Month]]&gt;4,RTO__37[[#This Row],[Month]]&lt;9,RTO__37[[#This Row],[Day of Week]]&lt;=5,RTO__37[[#This Row],[Hour]]&gt;=15,RTO__37[[#This Row],[Hour]]&lt;=18),"ON","OFF")</f>
        <v>OFF</v>
      </c>
      <c r="G438"/>
      <c r="H438"/>
      <c r="I438"/>
    </row>
    <row r="439" spans="1:9" x14ac:dyDescent="0.25">
      <c r="A439" s="29">
        <v>45945</v>
      </c>
      <c r="B439" s="47">
        <v>10</v>
      </c>
      <c r="C439" s="47">
        <v>3</v>
      </c>
      <c r="D439" s="47">
        <v>6</v>
      </c>
      <c r="E439" s="37">
        <v>44.692100000000003</v>
      </c>
      <c r="F439" s="47" t="str">
        <f>IF(AND(RTO__37[[#This Row],[Month]]&gt;4,RTO__37[[#This Row],[Month]]&lt;9,RTO__37[[#This Row],[Day of Week]]&lt;=5,RTO__37[[#This Row],[Hour]]&gt;=15,RTO__37[[#This Row],[Hour]]&lt;=18),"ON","OFF")</f>
        <v>OFF</v>
      </c>
      <c r="G439"/>
      <c r="H439"/>
      <c r="I439"/>
    </row>
    <row r="440" spans="1:9" x14ac:dyDescent="0.25">
      <c r="A440" s="29">
        <v>45945</v>
      </c>
      <c r="B440" s="47">
        <v>10</v>
      </c>
      <c r="C440" s="47">
        <v>3</v>
      </c>
      <c r="D440" s="47">
        <v>7</v>
      </c>
      <c r="E440" s="37">
        <v>39.923699999999997</v>
      </c>
      <c r="F440" s="47" t="str">
        <f>IF(AND(RTO__37[[#This Row],[Month]]&gt;4,RTO__37[[#This Row],[Month]]&lt;9,RTO__37[[#This Row],[Day of Week]]&lt;=5,RTO__37[[#This Row],[Hour]]&gt;=15,RTO__37[[#This Row],[Hour]]&lt;=18),"ON","OFF")</f>
        <v>OFF</v>
      </c>
      <c r="G440"/>
      <c r="H440"/>
      <c r="I440"/>
    </row>
    <row r="441" spans="1:9" x14ac:dyDescent="0.25">
      <c r="A441" s="29">
        <v>45945</v>
      </c>
      <c r="B441" s="47">
        <v>10</v>
      </c>
      <c r="C441" s="47">
        <v>3</v>
      </c>
      <c r="D441" s="47">
        <v>8</v>
      </c>
      <c r="E441" s="37">
        <v>31.607900000000001</v>
      </c>
      <c r="F441" s="47" t="str">
        <f>IF(AND(RTO__37[[#This Row],[Month]]&gt;4,RTO__37[[#This Row],[Month]]&lt;9,RTO__37[[#This Row],[Day of Week]]&lt;=5,RTO__37[[#This Row],[Hour]]&gt;=15,RTO__37[[#This Row],[Hour]]&lt;=18),"ON","OFF")</f>
        <v>OFF</v>
      </c>
      <c r="G441"/>
      <c r="H441"/>
      <c r="I441"/>
    </row>
    <row r="442" spans="1:9" x14ac:dyDescent="0.25">
      <c r="A442" s="29">
        <v>45945</v>
      </c>
      <c r="B442" s="47">
        <v>10</v>
      </c>
      <c r="C442" s="47">
        <v>3</v>
      </c>
      <c r="D442" s="47">
        <v>9</v>
      </c>
      <c r="E442" s="37">
        <v>19.5688</v>
      </c>
      <c r="F442" s="47" t="str">
        <f>IF(AND(RTO__37[[#This Row],[Month]]&gt;4,RTO__37[[#This Row],[Month]]&lt;9,RTO__37[[#This Row],[Day of Week]]&lt;=5,RTO__37[[#This Row],[Hour]]&gt;=15,RTO__37[[#This Row],[Hour]]&lt;=18),"ON","OFF")</f>
        <v>OFF</v>
      </c>
      <c r="G442"/>
      <c r="H442"/>
      <c r="I442"/>
    </row>
    <row r="443" spans="1:9" x14ac:dyDescent="0.25">
      <c r="A443" s="29">
        <v>45945</v>
      </c>
      <c r="B443" s="47">
        <v>10</v>
      </c>
      <c r="C443" s="47">
        <v>3</v>
      </c>
      <c r="D443" s="47">
        <v>10</v>
      </c>
      <c r="E443" s="37">
        <v>6.3196000000000003</v>
      </c>
      <c r="F443" s="47" t="str">
        <f>IF(AND(RTO__37[[#This Row],[Month]]&gt;4,RTO__37[[#This Row],[Month]]&lt;9,RTO__37[[#This Row],[Day of Week]]&lt;=5,RTO__37[[#This Row],[Hour]]&gt;=15,RTO__37[[#This Row],[Hour]]&lt;=18),"ON","OFF")</f>
        <v>OFF</v>
      </c>
      <c r="G443"/>
      <c r="H443"/>
      <c r="I443"/>
    </row>
    <row r="444" spans="1:9" x14ac:dyDescent="0.25">
      <c r="A444" s="29">
        <v>45945</v>
      </c>
      <c r="B444" s="47">
        <v>10</v>
      </c>
      <c r="C444" s="47">
        <v>3</v>
      </c>
      <c r="D444" s="47">
        <v>11</v>
      </c>
      <c r="E444" s="37">
        <v>3.9744000000000002</v>
      </c>
      <c r="F444" s="47" t="str">
        <f>IF(AND(RTO__37[[#This Row],[Month]]&gt;4,RTO__37[[#This Row],[Month]]&lt;9,RTO__37[[#This Row],[Day of Week]]&lt;=5,RTO__37[[#This Row],[Hour]]&gt;=15,RTO__37[[#This Row],[Hour]]&lt;=18),"ON","OFF")</f>
        <v>OFF</v>
      </c>
      <c r="G444"/>
      <c r="H444"/>
      <c r="I444"/>
    </row>
    <row r="445" spans="1:9" x14ac:dyDescent="0.25">
      <c r="A445" s="29">
        <v>45945</v>
      </c>
      <c r="B445" s="47">
        <v>10</v>
      </c>
      <c r="C445" s="47">
        <v>3</v>
      </c>
      <c r="D445" s="47">
        <v>12</v>
      </c>
      <c r="E445" s="37">
        <v>6.4138999999999999</v>
      </c>
      <c r="F445" s="47" t="str">
        <f>IF(AND(RTO__37[[#This Row],[Month]]&gt;4,RTO__37[[#This Row],[Month]]&lt;9,RTO__37[[#This Row],[Day of Week]]&lt;=5,RTO__37[[#This Row],[Hour]]&gt;=15,RTO__37[[#This Row],[Hour]]&lt;=18),"ON","OFF")</f>
        <v>OFF</v>
      </c>
      <c r="G445"/>
      <c r="H445"/>
      <c r="I445"/>
    </row>
    <row r="446" spans="1:9" x14ac:dyDescent="0.25">
      <c r="A446" s="29">
        <v>45945</v>
      </c>
      <c r="B446" s="47">
        <v>10</v>
      </c>
      <c r="C446" s="47">
        <v>3</v>
      </c>
      <c r="D446" s="47">
        <v>13</v>
      </c>
      <c r="E446" s="37">
        <v>8.1005000000000003</v>
      </c>
      <c r="F446" s="47" t="str">
        <f>IF(AND(RTO__37[[#This Row],[Month]]&gt;4,RTO__37[[#This Row],[Month]]&lt;9,RTO__37[[#This Row],[Day of Week]]&lt;=5,RTO__37[[#This Row],[Hour]]&gt;=15,RTO__37[[#This Row],[Hour]]&lt;=18),"ON","OFF")</f>
        <v>OFF</v>
      </c>
      <c r="G446"/>
      <c r="H446"/>
      <c r="I446"/>
    </row>
    <row r="447" spans="1:9" x14ac:dyDescent="0.25">
      <c r="A447" s="29">
        <v>45945</v>
      </c>
      <c r="B447" s="47">
        <v>10</v>
      </c>
      <c r="C447" s="47">
        <v>3</v>
      </c>
      <c r="D447" s="47">
        <v>14</v>
      </c>
      <c r="E447" s="37">
        <v>10.1394</v>
      </c>
      <c r="F447" s="47" t="str">
        <f>IF(AND(RTO__37[[#This Row],[Month]]&gt;4,RTO__37[[#This Row],[Month]]&lt;9,RTO__37[[#This Row],[Day of Week]]&lt;=5,RTO__37[[#This Row],[Hour]]&gt;=15,RTO__37[[#This Row],[Hour]]&lt;=18),"ON","OFF")</f>
        <v>OFF</v>
      </c>
      <c r="G447"/>
      <c r="H447"/>
      <c r="I447"/>
    </row>
    <row r="448" spans="1:9" x14ac:dyDescent="0.25">
      <c r="A448" s="29">
        <v>45945</v>
      </c>
      <c r="B448" s="47">
        <v>10</v>
      </c>
      <c r="C448" s="47">
        <v>3</v>
      </c>
      <c r="D448" s="47">
        <v>15</v>
      </c>
      <c r="E448" s="37">
        <v>5.9431000000000003</v>
      </c>
      <c r="F448" s="47" t="str">
        <f>IF(AND(RTO__37[[#This Row],[Month]]&gt;4,RTO__37[[#This Row],[Month]]&lt;9,RTO__37[[#This Row],[Day of Week]]&lt;=5,RTO__37[[#This Row],[Hour]]&gt;=15,RTO__37[[#This Row],[Hour]]&lt;=18),"ON","OFF")</f>
        <v>OFF</v>
      </c>
      <c r="G448"/>
      <c r="H448"/>
      <c r="I448"/>
    </row>
    <row r="449" spans="1:9" x14ac:dyDescent="0.25">
      <c r="A449" s="29">
        <v>45945</v>
      </c>
      <c r="B449" s="47">
        <v>10</v>
      </c>
      <c r="C449" s="47">
        <v>3</v>
      </c>
      <c r="D449" s="47">
        <v>16</v>
      </c>
      <c r="E449" s="37">
        <v>5.8639000000000001</v>
      </c>
      <c r="F449" s="47" t="str">
        <f>IF(AND(RTO__37[[#This Row],[Month]]&gt;4,RTO__37[[#This Row],[Month]]&lt;9,RTO__37[[#This Row],[Day of Week]]&lt;=5,RTO__37[[#This Row],[Hour]]&gt;=15,RTO__37[[#This Row],[Hour]]&lt;=18),"ON","OFF")</f>
        <v>OFF</v>
      </c>
      <c r="G449"/>
      <c r="H449"/>
      <c r="I449"/>
    </row>
    <row r="450" spans="1:9" x14ac:dyDescent="0.25">
      <c r="A450" s="29">
        <v>45945</v>
      </c>
      <c r="B450" s="47">
        <v>10</v>
      </c>
      <c r="C450" s="47">
        <v>3</v>
      </c>
      <c r="D450" s="47">
        <v>17</v>
      </c>
      <c r="E450" s="37">
        <v>17.2788</v>
      </c>
      <c r="F450" s="47" t="str">
        <f>IF(AND(RTO__37[[#This Row],[Month]]&gt;4,RTO__37[[#This Row],[Month]]&lt;9,RTO__37[[#This Row],[Day of Week]]&lt;=5,RTO__37[[#This Row],[Hour]]&gt;=15,RTO__37[[#This Row],[Hour]]&lt;=18),"ON","OFF")</f>
        <v>OFF</v>
      </c>
      <c r="G450"/>
      <c r="H450"/>
      <c r="I450"/>
    </row>
    <row r="451" spans="1:9" x14ac:dyDescent="0.25">
      <c r="A451" s="29">
        <v>45945</v>
      </c>
      <c r="B451" s="47">
        <v>10</v>
      </c>
      <c r="C451" s="47">
        <v>3</v>
      </c>
      <c r="D451" s="47">
        <v>18</v>
      </c>
      <c r="E451" s="37">
        <v>54.661299999999997</v>
      </c>
      <c r="F451" s="47" t="str">
        <f>IF(AND(RTO__37[[#This Row],[Month]]&gt;4,RTO__37[[#This Row],[Month]]&lt;9,RTO__37[[#This Row],[Day of Week]]&lt;=5,RTO__37[[#This Row],[Hour]]&gt;=15,RTO__37[[#This Row],[Hour]]&lt;=18),"ON","OFF")</f>
        <v>OFF</v>
      </c>
      <c r="G451"/>
      <c r="H451"/>
      <c r="I451"/>
    </row>
    <row r="452" spans="1:9" x14ac:dyDescent="0.25">
      <c r="A452" s="29">
        <v>45945</v>
      </c>
      <c r="B452" s="47">
        <v>10</v>
      </c>
      <c r="C452" s="47">
        <v>3</v>
      </c>
      <c r="D452" s="47">
        <v>19</v>
      </c>
      <c r="E452" s="37">
        <v>35.770800000000001</v>
      </c>
      <c r="F452" s="47" t="str">
        <f>IF(AND(RTO__37[[#This Row],[Month]]&gt;4,RTO__37[[#This Row],[Month]]&lt;9,RTO__37[[#This Row],[Day of Week]]&lt;=5,RTO__37[[#This Row],[Hour]]&gt;=15,RTO__37[[#This Row],[Hour]]&lt;=18),"ON","OFF")</f>
        <v>OFF</v>
      </c>
      <c r="G452"/>
      <c r="H452"/>
      <c r="I452"/>
    </row>
    <row r="453" spans="1:9" x14ac:dyDescent="0.25">
      <c r="A453" s="29">
        <v>45945</v>
      </c>
      <c r="B453" s="47">
        <v>10</v>
      </c>
      <c r="C453" s="47">
        <v>3</v>
      </c>
      <c r="D453" s="47">
        <v>20</v>
      </c>
      <c r="E453" s="37">
        <v>30.317399999999999</v>
      </c>
      <c r="F453" s="47" t="str">
        <f>IF(AND(RTO__37[[#This Row],[Month]]&gt;4,RTO__37[[#This Row],[Month]]&lt;9,RTO__37[[#This Row],[Day of Week]]&lt;=5,RTO__37[[#This Row],[Hour]]&gt;=15,RTO__37[[#This Row],[Hour]]&lt;=18),"ON","OFF")</f>
        <v>OFF</v>
      </c>
      <c r="G453"/>
      <c r="H453"/>
      <c r="I453"/>
    </row>
    <row r="454" spans="1:9" x14ac:dyDescent="0.25">
      <c r="A454" s="29">
        <v>45945</v>
      </c>
      <c r="B454" s="47">
        <v>10</v>
      </c>
      <c r="C454" s="47">
        <v>3</v>
      </c>
      <c r="D454" s="47">
        <v>21</v>
      </c>
      <c r="E454" s="37">
        <v>14.0952</v>
      </c>
      <c r="F454" s="47" t="str">
        <f>IF(AND(RTO__37[[#This Row],[Month]]&gt;4,RTO__37[[#This Row],[Month]]&lt;9,RTO__37[[#This Row],[Day of Week]]&lt;=5,RTO__37[[#This Row],[Hour]]&gt;=15,RTO__37[[#This Row],[Hour]]&lt;=18),"ON","OFF")</f>
        <v>OFF</v>
      </c>
      <c r="G454"/>
      <c r="H454"/>
      <c r="I454"/>
    </row>
    <row r="455" spans="1:9" x14ac:dyDescent="0.25">
      <c r="A455" s="29">
        <v>45945</v>
      </c>
      <c r="B455" s="47">
        <v>10</v>
      </c>
      <c r="C455" s="47">
        <v>3</v>
      </c>
      <c r="D455" s="47">
        <v>22</v>
      </c>
      <c r="E455" s="37">
        <v>30.711099999999998</v>
      </c>
      <c r="F455" s="47" t="str">
        <f>IF(AND(RTO__37[[#This Row],[Month]]&gt;4,RTO__37[[#This Row],[Month]]&lt;9,RTO__37[[#This Row],[Day of Week]]&lt;=5,RTO__37[[#This Row],[Hour]]&gt;=15,RTO__37[[#This Row],[Hour]]&lt;=18),"ON","OFF")</f>
        <v>OFF</v>
      </c>
      <c r="G455"/>
      <c r="H455"/>
      <c r="I455"/>
    </row>
    <row r="456" spans="1:9" x14ac:dyDescent="0.25">
      <c r="A456" s="29">
        <v>45945</v>
      </c>
      <c r="B456" s="47">
        <v>10</v>
      </c>
      <c r="C456" s="47">
        <v>3</v>
      </c>
      <c r="D456" s="47">
        <v>23</v>
      </c>
      <c r="E456" s="37">
        <v>39.509599999999999</v>
      </c>
      <c r="F456" s="47" t="str">
        <f>IF(AND(RTO__37[[#This Row],[Month]]&gt;4,RTO__37[[#This Row],[Month]]&lt;9,RTO__37[[#This Row],[Day of Week]]&lt;=5,RTO__37[[#This Row],[Hour]]&gt;=15,RTO__37[[#This Row],[Hour]]&lt;=18),"ON","OFF")</f>
        <v>OFF</v>
      </c>
      <c r="G456"/>
      <c r="H456"/>
      <c r="I456"/>
    </row>
    <row r="457" spans="1:9" x14ac:dyDescent="0.25">
      <c r="A457" s="29">
        <v>45945</v>
      </c>
      <c r="B457" s="47">
        <v>10</v>
      </c>
      <c r="C457" s="47">
        <v>3</v>
      </c>
      <c r="D457" s="47">
        <v>24</v>
      </c>
      <c r="E457" s="37">
        <v>32.796300000000002</v>
      </c>
      <c r="F457" s="47" t="str">
        <f>IF(AND(RTO__37[[#This Row],[Month]]&gt;4,RTO__37[[#This Row],[Month]]&lt;9,RTO__37[[#This Row],[Day of Week]]&lt;=5,RTO__37[[#This Row],[Hour]]&gt;=15,RTO__37[[#This Row],[Hour]]&lt;=18),"ON","OFF")</f>
        <v>OFF</v>
      </c>
      <c r="G457"/>
      <c r="H457"/>
      <c r="I457"/>
    </row>
    <row r="458" spans="1:9" x14ac:dyDescent="0.25">
      <c r="A458" s="29">
        <v>45946</v>
      </c>
      <c r="B458" s="47">
        <v>10</v>
      </c>
      <c r="C458" s="47">
        <v>4</v>
      </c>
      <c r="D458" s="47">
        <v>1</v>
      </c>
      <c r="E458" s="37">
        <v>36.225700000000003</v>
      </c>
      <c r="F458" s="47" t="str">
        <f>IF(AND(RTO__37[[#This Row],[Month]]&gt;4,RTO__37[[#This Row],[Month]]&lt;9,RTO__37[[#This Row],[Day of Week]]&lt;=5,RTO__37[[#This Row],[Hour]]&gt;=15,RTO__37[[#This Row],[Hour]]&lt;=18),"ON","OFF")</f>
        <v>OFF</v>
      </c>
      <c r="G458"/>
      <c r="H458"/>
      <c r="I458"/>
    </row>
    <row r="459" spans="1:9" x14ac:dyDescent="0.25">
      <c r="A459" s="29">
        <v>45946</v>
      </c>
      <c r="B459" s="47">
        <v>10</v>
      </c>
      <c r="C459" s="47">
        <v>4</v>
      </c>
      <c r="D459" s="47">
        <v>2</v>
      </c>
      <c r="E459" s="37">
        <v>42.279699999999998</v>
      </c>
      <c r="F459" s="47" t="str">
        <f>IF(AND(RTO__37[[#This Row],[Month]]&gt;4,RTO__37[[#This Row],[Month]]&lt;9,RTO__37[[#This Row],[Day of Week]]&lt;=5,RTO__37[[#This Row],[Hour]]&gt;=15,RTO__37[[#This Row],[Hour]]&lt;=18),"ON","OFF")</f>
        <v>OFF</v>
      </c>
      <c r="G459"/>
      <c r="H459"/>
      <c r="I459"/>
    </row>
    <row r="460" spans="1:9" x14ac:dyDescent="0.25">
      <c r="A460" s="29">
        <v>45946</v>
      </c>
      <c r="B460" s="47">
        <v>10</v>
      </c>
      <c r="C460" s="47">
        <v>4</v>
      </c>
      <c r="D460" s="47">
        <v>3</v>
      </c>
      <c r="E460" s="37">
        <v>37.331699999999998</v>
      </c>
      <c r="F460" s="47" t="str">
        <f>IF(AND(RTO__37[[#This Row],[Month]]&gt;4,RTO__37[[#This Row],[Month]]&lt;9,RTO__37[[#This Row],[Day of Week]]&lt;=5,RTO__37[[#This Row],[Hour]]&gt;=15,RTO__37[[#This Row],[Hour]]&lt;=18),"ON","OFF")</f>
        <v>OFF</v>
      </c>
      <c r="G460"/>
      <c r="H460"/>
      <c r="I460"/>
    </row>
    <row r="461" spans="1:9" x14ac:dyDescent="0.25">
      <c r="A461" s="29">
        <v>45946</v>
      </c>
      <c r="B461" s="47">
        <v>10</v>
      </c>
      <c r="C461" s="47">
        <v>4</v>
      </c>
      <c r="D461" s="47">
        <v>4</v>
      </c>
      <c r="E461" s="37">
        <v>31.711400000000001</v>
      </c>
      <c r="F461" s="47" t="str">
        <f>IF(AND(RTO__37[[#This Row],[Month]]&gt;4,RTO__37[[#This Row],[Month]]&lt;9,RTO__37[[#This Row],[Day of Week]]&lt;=5,RTO__37[[#This Row],[Hour]]&gt;=15,RTO__37[[#This Row],[Hour]]&lt;=18),"ON","OFF")</f>
        <v>OFF</v>
      </c>
      <c r="G461"/>
      <c r="H461"/>
      <c r="I461"/>
    </row>
    <row r="462" spans="1:9" x14ac:dyDescent="0.25">
      <c r="A462" s="29">
        <v>45946</v>
      </c>
      <c r="B462" s="47">
        <v>10</v>
      </c>
      <c r="C462" s="47">
        <v>4</v>
      </c>
      <c r="D462" s="47">
        <v>5</v>
      </c>
      <c r="E462" s="37">
        <v>30.805</v>
      </c>
      <c r="F462" s="47" t="str">
        <f>IF(AND(RTO__37[[#This Row],[Month]]&gt;4,RTO__37[[#This Row],[Month]]&lt;9,RTO__37[[#This Row],[Day of Week]]&lt;=5,RTO__37[[#This Row],[Hour]]&gt;=15,RTO__37[[#This Row],[Hour]]&lt;=18),"ON","OFF")</f>
        <v>OFF</v>
      </c>
      <c r="G462"/>
      <c r="H462"/>
      <c r="I462"/>
    </row>
    <row r="463" spans="1:9" x14ac:dyDescent="0.25">
      <c r="A463" s="29">
        <v>45946</v>
      </c>
      <c r="B463" s="47">
        <v>10</v>
      </c>
      <c r="C463" s="47">
        <v>4</v>
      </c>
      <c r="D463" s="47">
        <v>6</v>
      </c>
      <c r="E463" s="37">
        <v>29.9741</v>
      </c>
      <c r="F463" s="47" t="str">
        <f>IF(AND(RTO__37[[#This Row],[Month]]&gt;4,RTO__37[[#This Row],[Month]]&lt;9,RTO__37[[#This Row],[Day of Week]]&lt;=5,RTO__37[[#This Row],[Hour]]&gt;=15,RTO__37[[#This Row],[Hour]]&lt;=18),"ON","OFF")</f>
        <v>OFF</v>
      </c>
      <c r="G463"/>
      <c r="H463"/>
      <c r="I463"/>
    </row>
    <row r="464" spans="1:9" x14ac:dyDescent="0.25">
      <c r="A464" s="29">
        <v>45946</v>
      </c>
      <c r="B464" s="47">
        <v>10</v>
      </c>
      <c r="C464" s="47">
        <v>4</v>
      </c>
      <c r="D464" s="47">
        <v>7</v>
      </c>
      <c r="E464" s="37">
        <v>31.5791</v>
      </c>
      <c r="F464" s="47" t="str">
        <f>IF(AND(RTO__37[[#This Row],[Month]]&gt;4,RTO__37[[#This Row],[Month]]&lt;9,RTO__37[[#This Row],[Day of Week]]&lt;=5,RTO__37[[#This Row],[Hour]]&gt;=15,RTO__37[[#This Row],[Hour]]&lt;=18),"ON","OFF")</f>
        <v>OFF</v>
      </c>
      <c r="G464"/>
      <c r="H464"/>
      <c r="I464"/>
    </row>
    <row r="465" spans="1:9" x14ac:dyDescent="0.25">
      <c r="A465" s="29">
        <v>45946</v>
      </c>
      <c r="B465" s="47">
        <v>10</v>
      </c>
      <c r="C465" s="47">
        <v>4</v>
      </c>
      <c r="D465" s="47">
        <v>8</v>
      </c>
      <c r="E465" s="37">
        <v>50.267600000000002</v>
      </c>
      <c r="F465" s="47" t="str">
        <f>IF(AND(RTO__37[[#This Row],[Month]]&gt;4,RTO__37[[#This Row],[Month]]&lt;9,RTO__37[[#This Row],[Day of Week]]&lt;=5,RTO__37[[#This Row],[Hour]]&gt;=15,RTO__37[[#This Row],[Hour]]&lt;=18),"ON","OFF")</f>
        <v>OFF</v>
      </c>
      <c r="G465"/>
      <c r="H465"/>
      <c r="I465"/>
    </row>
    <row r="466" spans="1:9" x14ac:dyDescent="0.25">
      <c r="A466" s="29">
        <v>45946</v>
      </c>
      <c r="B466" s="47">
        <v>10</v>
      </c>
      <c r="C466" s="47">
        <v>4</v>
      </c>
      <c r="D466" s="47">
        <v>9</v>
      </c>
      <c r="E466" s="37">
        <v>13.132899999999999</v>
      </c>
      <c r="F466" s="47" t="str">
        <f>IF(AND(RTO__37[[#This Row],[Month]]&gt;4,RTO__37[[#This Row],[Month]]&lt;9,RTO__37[[#This Row],[Day of Week]]&lt;=5,RTO__37[[#This Row],[Hour]]&gt;=15,RTO__37[[#This Row],[Hour]]&lt;=18),"ON","OFF")</f>
        <v>OFF</v>
      </c>
      <c r="G466"/>
      <c r="H466"/>
      <c r="I466"/>
    </row>
    <row r="467" spans="1:9" x14ac:dyDescent="0.25">
      <c r="A467" s="29">
        <v>45946</v>
      </c>
      <c r="B467" s="47">
        <v>10</v>
      </c>
      <c r="C467" s="47">
        <v>4</v>
      </c>
      <c r="D467" s="47">
        <v>10</v>
      </c>
      <c r="E467" s="37">
        <v>18.3384</v>
      </c>
      <c r="F467" s="47" t="str">
        <f>IF(AND(RTO__37[[#This Row],[Month]]&gt;4,RTO__37[[#This Row],[Month]]&lt;9,RTO__37[[#This Row],[Day of Week]]&lt;=5,RTO__37[[#This Row],[Hour]]&gt;=15,RTO__37[[#This Row],[Hour]]&lt;=18),"ON","OFF")</f>
        <v>OFF</v>
      </c>
      <c r="G467"/>
      <c r="H467"/>
      <c r="I467"/>
    </row>
    <row r="468" spans="1:9" x14ac:dyDescent="0.25">
      <c r="A468" s="29">
        <v>45946</v>
      </c>
      <c r="B468" s="47">
        <v>10</v>
      </c>
      <c r="C468" s="47">
        <v>4</v>
      </c>
      <c r="D468" s="47">
        <v>11</v>
      </c>
      <c r="E468" s="37">
        <v>13.694699999999999</v>
      </c>
      <c r="F468" s="47" t="str">
        <f>IF(AND(RTO__37[[#This Row],[Month]]&gt;4,RTO__37[[#This Row],[Month]]&lt;9,RTO__37[[#This Row],[Day of Week]]&lt;=5,RTO__37[[#This Row],[Hour]]&gt;=15,RTO__37[[#This Row],[Hour]]&lt;=18),"ON","OFF")</f>
        <v>OFF</v>
      </c>
      <c r="G468"/>
      <c r="H468"/>
      <c r="I468"/>
    </row>
    <row r="469" spans="1:9" x14ac:dyDescent="0.25">
      <c r="A469" s="29">
        <v>45946</v>
      </c>
      <c r="B469" s="47">
        <v>10</v>
      </c>
      <c r="C469" s="47">
        <v>4</v>
      </c>
      <c r="D469" s="47">
        <v>12</v>
      </c>
      <c r="E469" s="37">
        <v>12.9963</v>
      </c>
      <c r="F469" s="47" t="str">
        <f>IF(AND(RTO__37[[#This Row],[Month]]&gt;4,RTO__37[[#This Row],[Month]]&lt;9,RTO__37[[#This Row],[Day of Week]]&lt;=5,RTO__37[[#This Row],[Hour]]&gt;=15,RTO__37[[#This Row],[Hour]]&lt;=18),"ON","OFF")</f>
        <v>OFF</v>
      </c>
      <c r="G469"/>
      <c r="H469"/>
      <c r="I469"/>
    </row>
    <row r="470" spans="1:9" x14ac:dyDescent="0.25">
      <c r="A470" s="29">
        <v>45946</v>
      </c>
      <c r="B470" s="47">
        <v>10</v>
      </c>
      <c r="C470" s="47">
        <v>4</v>
      </c>
      <c r="D470" s="47">
        <v>13</v>
      </c>
      <c r="E470" s="37">
        <v>6.8227000000000002</v>
      </c>
      <c r="F470" s="47" t="str">
        <f>IF(AND(RTO__37[[#This Row],[Month]]&gt;4,RTO__37[[#This Row],[Month]]&lt;9,RTO__37[[#This Row],[Day of Week]]&lt;=5,RTO__37[[#This Row],[Hour]]&gt;=15,RTO__37[[#This Row],[Hour]]&lt;=18),"ON","OFF")</f>
        <v>OFF</v>
      </c>
      <c r="G470"/>
      <c r="H470"/>
      <c r="I470"/>
    </row>
    <row r="471" spans="1:9" x14ac:dyDescent="0.25">
      <c r="A471" s="29">
        <v>45946</v>
      </c>
      <c r="B471" s="47">
        <v>10</v>
      </c>
      <c r="C471" s="47">
        <v>4</v>
      </c>
      <c r="D471" s="47">
        <v>14</v>
      </c>
      <c r="E471" s="37">
        <v>-2.2471999999999999</v>
      </c>
      <c r="F471" s="47" t="str">
        <f>IF(AND(RTO__37[[#This Row],[Month]]&gt;4,RTO__37[[#This Row],[Month]]&lt;9,RTO__37[[#This Row],[Day of Week]]&lt;=5,RTO__37[[#This Row],[Hour]]&gt;=15,RTO__37[[#This Row],[Hour]]&lt;=18),"ON","OFF")</f>
        <v>OFF</v>
      </c>
      <c r="G471"/>
      <c r="H471"/>
      <c r="I471"/>
    </row>
    <row r="472" spans="1:9" x14ac:dyDescent="0.25">
      <c r="A472" s="29">
        <v>45946</v>
      </c>
      <c r="B472" s="47">
        <v>10</v>
      </c>
      <c r="C472" s="47">
        <v>4</v>
      </c>
      <c r="D472" s="47">
        <v>15</v>
      </c>
      <c r="E472" s="37">
        <v>2.5000000000000001E-2</v>
      </c>
      <c r="F472" s="47" t="str">
        <f>IF(AND(RTO__37[[#This Row],[Month]]&gt;4,RTO__37[[#This Row],[Month]]&lt;9,RTO__37[[#This Row],[Day of Week]]&lt;=5,RTO__37[[#This Row],[Hour]]&gt;=15,RTO__37[[#This Row],[Hour]]&lt;=18),"ON","OFF")</f>
        <v>OFF</v>
      </c>
      <c r="G472"/>
      <c r="H472"/>
      <c r="I472"/>
    </row>
    <row r="473" spans="1:9" x14ac:dyDescent="0.25">
      <c r="A473" s="29">
        <v>45946</v>
      </c>
      <c r="B473" s="47">
        <v>10</v>
      </c>
      <c r="C473" s="47">
        <v>4</v>
      </c>
      <c r="D473" s="47">
        <v>16</v>
      </c>
      <c r="E473" s="37">
        <v>-2.2570000000000001</v>
      </c>
      <c r="F473" s="47" t="str">
        <f>IF(AND(RTO__37[[#This Row],[Month]]&gt;4,RTO__37[[#This Row],[Month]]&lt;9,RTO__37[[#This Row],[Day of Week]]&lt;=5,RTO__37[[#This Row],[Hour]]&gt;=15,RTO__37[[#This Row],[Hour]]&lt;=18),"ON","OFF")</f>
        <v>OFF</v>
      </c>
      <c r="G473"/>
      <c r="H473"/>
      <c r="I473"/>
    </row>
    <row r="474" spans="1:9" x14ac:dyDescent="0.25">
      <c r="A474" s="29">
        <v>45946</v>
      </c>
      <c r="B474" s="47">
        <v>10</v>
      </c>
      <c r="C474" s="47">
        <v>4</v>
      </c>
      <c r="D474" s="47">
        <v>17</v>
      </c>
      <c r="E474" s="37">
        <v>18.8492</v>
      </c>
      <c r="F474" s="47" t="str">
        <f>IF(AND(RTO__37[[#This Row],[Month]]&gt;4,RTO__37[[#This Row],[Month]]&lt;9,RTO__37[[#This Row],[Day of Week]]&lt;=5,RTO__37[[#This Row],[Hour]]&gt;=15,RTO__37[[#This Row],[Hour]]&lt;=18),"ON","OFF")</f>
        <v>OFF</v>
      </c>
      <c r="G474"/>
      <c r="H474"/>
      <c r="I474"/>
    </row>
    <row r="475" spans="1:9" x14ac:dyDescent="0.25">
      <c r="A475" s="29">
        <v>45946</v>
      </c>
      <c r="B475" s="47">
        <v>10</v>
      </c>
      <c r="C475" s="47">
        <v>4</v>
      </c>
      <c r="D475" s="47">
        <v>18</v>
      </c>
      <c r="E475" s="37">
        <v>48.905799999999999</v>
      </c>
      <c r="F475" s="47" t="str">
        <f>IF(AND(RTO__37[[#This Row],[Month]]&gt;4,RTO__37[[#This Row],[Month]]&lt;9,RTO__37[[#This Row],[Day of Week]]&lt;=5,RTO__37[[#This Row],[Hour]]&gt;=15,RTO__37[[#This Row],[Hour]]&lt;=18),"ON","OFF")</f>
        <v>OFF</v>
      </c>
      <c r="G475"/>
      <c r="H475"/>
      <c r="I475"/>
    </row>
    <row r="476" spans="1:9" x14ac:dyDescent="0.25">
      <c r="A476" s="29">
        <v>45946</v>
      </c>
      <c r="B476" s="47">
        <v>10</v>
      </c>
      <c r="C476" s="47">
        <v>4</v>
      </c>
      <c r="D476" s="47">
        <v>19</v>
      </c>
      <c r="E476" s="37">
        <v>32.609699999999997</v>
      </c>
      <c r="F476" s="47" t="str">
        <f>IF(AND(RTO__37[[#This Row],[Month]]&gt;4,RTO__37[[#This Row],[Month]]&lt;9,RTO__37[[#This Row],[Day of Week]]&lt;=5,RTO__37[[#This Row],[Hour]]&gt;=15,RTO__37[[#This Row],[Hour]]&lt;=18),"ON","OFF")</f>
        <v>OFF</v>
      </c>
      <c r="G476"/>
      <c r="H476"/>
      <c r="I476"/>
    </row>
    <row r="477" spans="1:9" x14ac:dyDescent="0.25">
      <c r="A477" s="29">
        <v>45946</v>
      </c>
      <c r="B477" s="47">
        <v>10</v>
      </c>
      <c r="C477" s="47">
        <v>4</v>
      </c>
      <c r="D477" s="47">
        <v>20</v>
      </c>
      <c r="E477" s="37">
        <v>28.7471</v>
      </c>
      <c r="F477" s="47" t="str">
        <f>IF(AND(RTO__37[[#This Row],[Month]]&gt;4,RTO__37[[#This Row],[Month]]&lt;9,RTO__37[[#This Row],[Day of Week]]&lt;=5,RTO__37[[#This Row],[Hour]]&gt;=15,RTO__37[[#This Row],[Hour]]&lt;=18),"ON","OFF")</f>
        <v>OFF</v>
      </c>
      <c r="G477"/>
      <c r="H477"/>
      <c r="I477"/>
    </row>
    <row r="478" spans="1:9" x14ac:dyDescent="0.25">
      <c r="A478" s="29">
        <v>45946</v>
      </c>
      <c r="B478" s="47">
        <v>10</v>
      </c>
      <c r="C478" s="47">
        <v>4</v>
      </c>
      <c r="D478" s="47">
        <v>21</v>
      </c>
      <c r="E478" s="37">
        <v>23.867999999999999</v>
      </c>
      <c r="F478" s="47" t="str">
        <f>IF(AND(RTO__37[[#This Row],[Month]]&gt;4,RTO__37[[#This Row],[Month]]&lt;9,RTO__37[[#This Row],[Day of Week]]&lt;=5,RTO__37[[#This Row],[Hour]]&gt;=15,RTO__37[[#This Row],[Hour]]&lt;=18),"ON","OFF")</f>
        <v>OFF</v>
      </c>
      <c r="G478"/>
      <c r="H478"/>
      <c r="I478"/>
    </row>
    <row r="479" spans="1:9" x14ac:dyDescent="0.25">
      <c r="A479" s="29">
        <v>45946</v>
      </c>
      <c r="B479" s="47">
        <v>10</v>
      </c>
      <c r="C479" s="47">
        <v>4</v>
      </c>
      <c r="D479" s="47">
        <v>22</v>
      </c>
      <c r="E479" s="37">
        <v>20.374600000000001</v>
      </c>
      <c r="F479" s="47" t="str">
        <f>IF(AND(RTO__37[[#This Row],[Month]]&gt;4,RTO__37[[#This Row],[Month]]&lt;9,RTO__37[[#This Row],[Day of Week]]&lt;=5,RTO__37[[#This Row],[Hour]]&gt;=15,RTO__37[[#This Row],[Hour]]&lt;=18),"ON","OFF")</f>
        <v>OFF</v>
      </c>
      <c r="G479"/>
      <c r="H479"/>
      <c r="I479"/>
    </row>
    <row r="480" spans="1:9" x14ac:dyDescent="0.25">
      <c r="A480" s="29">
        <v>45946</v>
      </c>
      <c r="B480" s="47">
        <v>10</v>
      </c>
      <c r="C480" s="47">
        <v>4</v>
      </c>
      <c r="D480" s="47">
        <v>23</v>
      </c>
      <c r="E480" s="37">
        <v>24.907399999999999</v>
      </c>
      <c r="F480" s="47" t="str">
        <f>IF(AND(RTO__37[[#This Row],[Month]]&gt;4,RTO__37[[#This Row],[Month]]&lt;9,RTO__37[[#This Row],[Day of Week]]&lt;=5,RTO__37[[#This Row],[Hour]]&gt;=15,RTO__37[[#This Row],[Hour]]&lt;=18),"ON","OFF")</f>
        <v>OFF</v>
      </c>
      <c r="G480"/>
      <c r="H480"/>
      <c r="I480"/>
    </row>
    <row r="481" spans="1:9" x14ac:dyDescent="0.25">
      <c r="A481" s="29">
        <v>45946</v>
      </c>
      <c r="B481" s="47">
        <v>10</v>
      </c>
      <c r="C481" s="47">
        <v>4</v>
      </c>
      <c r="D481" s="47">
        <v>24</v>
      </c>
      <c r="E481" s="37">
        <v>25.6936</v>
      </c>
      <c r="F481" s="47" t="str">
        <f>IF(AND(RTO__37[[#This Row],[Month]]&gt;4,RTO__37[[#This Row],[Month]]&lt;9,RTO__37[[#This Row],[Day of Week]]&lt;=5,RTO__37[[#This Row],[Hour]]&gt;=15,RTO__37[[#This Row],[Hour]]&lt;=18),"ON","OFF")</f>
        <v>OFF</v>
      </c>
      <c r="G481"/>
      <c r="H481"/>
      <c r="I481"/>
    </row>
    <row r="482" spans="1:9" x14ac:dyDescent="0.25">
      <c r="A482" s="29">
        <v>45947</v>
      </c>
      <c r="B482" s="47">
        <v>10</v>
      </c>
      <c r="C482" s="47">
        <v>5</v>
      </c>
      <c r="D482" s="47">
        <v>1</v>
      </c>
      <c r="E482" s="37">
        <v>22.916499999999999</v>
      </c>
      <c r="F482" s="47" t="str">
        <f>IF(AND(RTO__37[[#This Row],[Month]]&gt;4,RTO__37[[#This Row],[Month]]&lt;9,RTO__37[[#This Row],[Day of Week]]&lt;=5,RTO__37[[#This Row],[Hour]]&gt;=15,RTO__37[[#This Row],[Hour]]&lt;=18),"ON","OFF")</f>
        <v>OFF</v>
      </c>
      <c r="G482"/>
      <c r="H482"/>
      <c r="I482"/>
    </row>
    <row r="483" spans="1:9" x14ac:dyDescent="0.25">
      <c r="A483" s="29">
        <v>45947</v>
      </c>
      <c r="B483" s="47">
        <v>10</v>
      </c>
      <c r="C483" s="47">
        <v>5</v>
      </c>
      <c r="D483" s="47">
        <v>2</v>
      </c>
      <c r="E483" s="37">
        <v>23.513400000000001</v>
      </c>
      <c r="F483" s="47" t="str">
        <f>IF(AND(RTO__37[[#This Row],[Month]]&gt;4,RTO__37[[#This Row],[Month]]&lt;9,RTO__37[[#This Row],[Day of Week]]&lt;=5,RTO__37[[#This Row],[Hour]]&gt;=15,RTO__37[[#This Row],[Hour]]&lt;=18),"ON","OFF")</f>
        <v>OFF</v>
      </c>
      <c r="G483"/>
      <c r="H483"/>
      <c r="I483"/>
    </row>
    <row r="484" spans="1:9" x14ac:dyDescent="0.25">
      <c r="A484" s="29">
        <v>45947</v>
      </c>
      <c r="B484" s="47">
        <v>10</v>
      </c>
      <c r="C484" s="47">
        <v>5</v>
      </c>
      <c r="D484" s="47">
        <v>3</v>
      </c>
      <c r="E484" s="37">
        <v>23.696400000000001</v>
      </c>
      <c r="F484" s="47" t="str">
        <f>IF(AND(RTO__37[[#This Row],[Month]]&gt;4,RTO__37[[#This Row],[Month]]&lt;9,RTO__37[[#This Row],[Day of Week]]&lt;=5,RTO__37[[#This Row],[Hour]]&gt;=15,RTO__37[[#This Row],[Hour]]&lt;=18),"ON","OFF")</f>
        <v>OFF</v>
      </c>
      <c r="G484"/>
      <c r="H484"/>
      <c r="I484"/>
    </row>
    <row r="485" spans="1:9" x14ac:dyDescent="0.25">
      <c r="A485" s="29">
        <v>45947</v>
      </c>
      <c r="B485" s="47">
        <v>10</v>
      </c>
      <c r="C485" s="47">
        <v>5</v>
      </c>
      <c r="D485" s="47">
        <v>4</v>
      </c>
      <c r="E485" s="37">
        <v>23.845099999999999</v>
      </c>
      <c r="F485" s="47" t="str">
        <f>IF(AND(RTO__37[[#This Row],[Month]]&gt;4,RTO__37[[#This Row],[Month]]&lt;9,RTO__37[[#This Row],[Day of Week]]&lt;=5,RTO__37[[#This Row],[Hour]]&gt;=15,RTO__37[[#This Row],[Hour]]&lt;=18),"ON","OFF")</f>
        <v>OFF</v>
      </c>
      <c r="G485"/>
      <c r="H485"/>
      <c r="I485"/>
    </row>
    <row r="486" spans="1:9" x14ac:dyDescent="0.25">
      <c r="A486" s="29">
        <v>45947</v>
      </c>
      <c r="B486" s="47">
        <v>10</v>
      </c>
      <c r="C486" s="47">
        <v>5</v>
      </c>
      <c r="D486" s="47">
        <v>5</v>
      </c>
      <c r="E486" s="37">
        <v>25.003</v>
      </c>
      <c r="F486" s="47" t="str">
        <f>IF(AND(RTO__37[[#This Row],[Month]]&gt;4,RTO__37[[#This Row],[Month]]&lt;9,RTO__37[[#This Row],[Day of Week]]&lt;=5,RTO__37[[#This Row],[Hour]]&gt;=15,RTO__37[[#This Row],[Hour]]&lt;=18),"ON","OFF")</f>
        <v>OFF</v>
      </c>
      <c r="G486"/>
      <c r="H486"/>
      <c r="I486"/>
    </row>
    <row r="487" spans="1:9" x14ac:dyDescent="0.25">
      <c r="A487" s="29">
        <v>45947</v>
      </c>
      <c r="B487" s="47">
        <v>10</v>
      </c>
      <c r="C487" s="47">
        <v>5</v>
      </c>
      <c r="D487" s="47">
        <v>6</v>
      </c>
      <c r="E487" s="37">
        <v>29.683700000000002</v>
      </c>
      <c r="F487" s="47" t="str">
        <f>IF(AND(RTO__37[[#This Row],[Month]]&gt;4,RTO__37[[#This Row],[Month]]&lt;9,RTO__37[[#This Row],[Day of Week]]&lt;=5,RTO__37[[#This Row],[Hour]]&gt;=15,RTO__37[[#This Row],[Hour]]&lt;=18),"ON","OFF")</f>
        <v>OFF</v>
      </c>
      <c r="G487"/>
      <c r="H487"/>
      <c r="I487"/>
    </row>
    <row r="488" spans="1:9" x14ac:dyDescent="0.25">
      <c r="A488" s="29">
        <v>45947</v>
      </c>
      <c r="B488" s="47">
        <v>10</v>
      </c>
      <c r="C488" s="47">
        <v>5</v>
      </c>
      <c r="D488" s="47">
        <v>7</v>
      </c>
      <c r="E488" s="37">
        <v>30.5794</v>
      </c>
      <c r="F488" s="47" t="str">
        <f>IF(AND(RTO__37[[#This Row],[Month]]&gt;4,RTO__37[[#This Row],[Month]]&lt;9,RTO__37[[#This Row],[Day of Week]]&lt;=5,RTO__37[[#This Row],[Hour]]&gt;=15,RTO__37[[#This Row],[Hour]]&lt;=18),"ON","OFF")</f>
        <v>OFF</v>
      </c>
      <c r="G488"/>
      <c r="H488"/>
      <c r="I488"/>
    </row>
    <row r="489" spans="1:9" x14ac:dyDescent="0.25">
      <c r="A489" s="29">
        <v>45947</v>
      </c>
      <c r="B489" s="47">
        <v>10</v>
      </c>
      <c r="C489" s="47">
        <v>5</v>
      </c>
      <c r="D489" s="47">
        <v>8</v>
      </c>
      <c r="E489" s="37">
        <v>23.4466</v>
      </c>
      <c r="F489" s="47" t="str">
        <f>IF(AND(RTO__37[[#This Row],[Month]]&gt;4,RTO__37[[#This Row],[Month]]&lt;9,RTO__37[[#This Row],[Day of Week]]&lt;=5,RTO__37[[#This Row],[Hour]]&gt;=15,RTO__37[[#This Row],[Hour]]&lt;=18),"ON","OFF")</f>
        <v>OFF</v>
      </c>
      <c r="G489"/>
      <c r="H489"/>
      <c r="I489"/>
    </row>
    <row r="490" spans="1:9" x14ac:dyDescent="0.25">
      <c r="A490" s="29">
        <v>45947</v>
      </c>
      <c r="B490" s="47">
        <v>10</v>
      </c>
      <c r="C490" s="47">
        <v>5</v>
      </c>
      <c r="D490" s="47">
        <v>9</v>
      </c>
      <c r="E490" s="37">
        <v>13.6198</v>
      </c>
      <c r="F490" s="47" t="str">
        <f>IF(AND(RTO__37[[#This Row],[Month]]&gt;4,RTO__37[[#This Row],[Month]]&lt;9,RTO__37[[#This Row],[Day of Week]]&lt;=5,RTO__37[[#This Row],[Hour]]&gt;=15,RTO__37[[#This Row],[Hour]]&lt;=18),"ON","OFF")</f>
        <v>OFF</v>
      </c>
      <c r="G490"/>
      <c r="H490"/>
      <c r="I490"/>
    </row>
    <row r="491" spans="1:9" x14ac:dyDescent="0.25">
      <c r="A491" s="29">
        <v>45947</v>
      </c>
      <c r="B491" s="47">
        <v>10</v>
      </c>
      <c r="C491" s="47">
        <v>5</v>
      </c>
      <c r="D491" s="47">
        <v>10</v>
      </c>
      <c r="E491" s="37">
        <v>9.6471999999999998</v>
      </c>
      <c r="F491" s="47" t="str">
        <f>IF(AND(RTO__37[[#This Row],[Month]]&gt;4,RTO__37[[#This Row],[Month]]&lt;9,RTO__37[[#This Row],[Day of Week]]&lt;=5,RTO__37[[#This Row],[Hour]]&gt;=15,RTO__37[[#This Row],[Hour]]&lt;=18),"ON","OFF")</f>
        <v>OFF</v>
      </c>
      <c r="G491"/>
      <c r="H491"/>
      <c r="I491"/>
    </row>
    <row r="492" spans="1:9" x14ac:dyDescent="0.25">
      <c r="A492" s="29">
        <v>45947</v>
      </c>
      <c r="B492" s="47">
        <v>10</v>
      </c>
      <c r="C492" s="47">
        <v>5</v>
      </c>
      <c r="D492" s="47">
        <v>11</v>
      </c>
      <c r="E492" s="37">
        <v>12.014200000000001</v>
      </c>
      <c r="F492" s="47" t="str">
        <f>IF(AND(RTO__37[[#This Row],[Month]]&gt;4,RTO__37[[#This Row],[Month]]&lt;9,RTO__37[[#This Row],[Day of Week]]&lt;=5,RTO__37[[#This Row],[Hour]]&gt;=15,RTO__37[[#This Row],[Hour]]&lt;=18),"ON","OFF")</f>
        <v>OFF</v>
      </c>
      <c r="G492"/>
      <c r="H492"/>
      <c r="I492"/>
    </row>
    <row r="493" spans="1:9" x14ac:dyDescent="0.25">
      <c r="A493" s="29">
        <v>45947</v>
      </c>
      <c r="B493" s="47">
        <v>10</v>
      </c>
      <c r="C493" s="47">
        <v>5</v>
      </c>
      <c r="D493" s="47">
        <v>12</v>
      </c>
      <c r="E493" s="37">
        <v>2.6930999999999998</v>
      </c>
      <c r="F493" s="47" t="str">
        <f>IF(AND(RTO__37[[#This Row],[Month]]&gt;4,RTO__37[[#This Row],[Month]]&lt;9,RTO__37[[#This Row],[Day of Week]]&lt;=5,RTO__37[[#This Row],[Hour]]&gt;=15,RTO__37[[#This Row],[Hour]]&lt;=18),"ON","OFF")</f>
        <v>OFF</v>
      </c>
      <c r="G493"/>
      <c r="H493"/>
      <c r="I493"/>
    </row>
    <row r="494" spans="1:9" x14ac:dyDescent="0.25">
      <c r="A494" s="29">
        <v>45947</v>
      </c>
      <c r="B494" s="47">
        <v>10</v>
      </c>
      <c r="C494" s="47">
        <v>5</v>
      </c>
      <c r="D494" s="47">
        <v>13</v>
      </c>
      <c r="E494" s="37">
        <v>-0.62709999999999999</v>
      </c>
      <c r="F494" s="47" t="str">
        <f>IF(AND(RTO__37[[#This Row],[Month]]&gt;4,RTO__37[[#This Row],[Month]]&lt;9,RTO__37[[#This Row],[Day of Week]]&lt;=5,RTO__37[[#This Row],[Hour]]&gt;=15,RTO__37[[#This Row],[Hour]]&lt;=18),"ON","OFF")</f>
        <v>OFF</v>
      </c>
      <c r="G494"/>
      <c r="H494"/>
      <c r="I494"/>
    </row>
    <row r="495" spans="1:9" x14ac:dyDescent="0.25">
      <c r="A495" s="29">
        <v>45947</v>
      </c>
      <c r="B495" s="47">
        <v>10</v>
      </c>
      <c r="C495" s="47">
        <v>5</v>
      </c>
      <c r="D495" s="47">
        <v>14</v>
      </c>
      <c r="E495" s="37">
        <v>-2.6766000000000001</v>
      </c>
      <c r="F495" s="47" t="str">
        <f>IF(AND(RTO__37[[#This Row],[Month]]&gt;4,RTO__37[[#This Row],[Month]]&lt;9,RTO__37[[#This Row],[Day of Week]]&lt;=5,RTO__37[[#This Row],[Hour]]&gt;=15,RTO__37[[#This Row],[Hour]]&lt;=18),"ON","OFF")</f>
        <v>OFF</v>
      </c>
      <c r="G495"/>
      <c r="H495"/>
      <c r="I495"/>
    </row>
    <row r="496" spans="1:9" x14ac:dyDescent="0.25">
      <c r="A496" s="29">
        <v>45947</v>
      </c>
      <c r="B496" s="47">
        <v>10</v>
      </c>
      <c r="C496" s="47">
        <v>5</v>
      </c>
      <c r="D496" s="47">
        <v>15</v>
      </c>
      <c r="E496" s="37">
        <v>-5.7488999999999999</v>
      </c>
      <c r="F496" s="47" t="str">
        <f>IF(AND(RTO__37[[#This Row],[Month]]&gt;4,RTO__37[[#This Row],[Month]]&lt;9,RTO__37[[#This Row],[Day of Week]]&lt;=5,RTO__37[[#This Row],[Hour]]&gt;=15,RTO__37[[#This Row],[Hour]]&lt;=18),"ON","OFF")</f>
        <v>OFF</v>
      </c>
      <c r="G496"/>
      <c r="H496"/>
      <c r="I496"/>
    </row>
    <row r="497" spans="1:9" x14ac:dyDescent="0.25">
      <c r="A497" s="29">
        <v>45947</v>
      </c>
      <c r="B497" s="47">
        <v>10</v>
      </c>
      <c r="C497" s="47">
        <v>5</v>
      </c>
      <c r="D497" s="47">
        <v>16</v>
      </c>
      <c r="E497" s="37">
        <v>-18.9207</v>
      </c>
      <c r="F497" s="47" t="str">
        <f>IF(AND(RTO__37[[#This Row],[Month]]&gt;4,RTO__37[[#This Row],[Month]]&lt;9,RTO__37[[#This Row],[Day of Week]]&lt;=5,RTO__37[[#This Row],[Hour]]&gt;=15,RTO__37[[#This Row],[Hour]]&lt;=18),"ON","OFF")</f>
        <v>OFF</v>
      </c>
      <c r="G497"/>
      <c r="H497"/>
      <c r="I497"/>
    </row>
    <row r="498" spans="1:9" x14ac:dyDescent="0.25">
      <c r="A498" s="29">
        <v>45947</v>
      </c>
      <c r="B498" s="47">
        <v>10</v>
      </c>
      <c r="C498" s="47">
        <v>5</v>
      </c>
      <c r="D498" s="47">
        <v>17</v>
      </c>
      <c r="E498" s="37">
        <v>16.7194</v>
      </c>
      <c r="F498" s="47" t="str">
        <f>IF(AND(RTO__37[[#This Row],[Month]]&gt;4,RTO__37[[#This Row],[Month]]&lt;9,RTO__37[[#This Row],[Day of Week]]&lt;=5,RTO__37[[#This Row],[Hour]]&gt;=15,RTO__37[[#This Row],[Hour]]&lt;=18),"ON","OFF")</f>
        <v>OFF</v>
      </c>
      <c r="G498"/>
      <c r="H498"/>
      <c r="I498"/>
    </row>
    <row r="499" spans="1:9" x14ac:dyDescent="0.25">
      <c r="A499" s="29">
        <v>45947</v>
      </c>
      <c r="B499" s="47">
        <v>10</v>
      </c>
      <c r="C499" s="47">
        <v>5</v>
      </c>
      <c r="D499" s="47">
        <v>18</v>
      </c>
      <c r="E499" s="37">
        <v>27.246600000000001</v>
      </c>
      <c r="F499" s="47" t="str">
        <f>IF(AND(RTO__37[[#This Row],[Month]]&gt;4,RTO__37[[#This Row],[Month]]&lt;9,RTO__37[[#This Row],[Day of Week]]&lt;=5,RTO__37[[#This Row],[Hour]]&gt;=15,RTO__37[[#This Row],[Hour]]&lt;=18),"ON","OFF")</f>
        <v>OFF</v>
      </c>
      <c r="G499"/>
      <c r="H499"/>
      <c r="I499"/>
    </row>
    <row r="500" spans="1:9" x14ac:dyDescent="0.25">
      <c r="A500" s="29">
        <v>45947</v>
      </c>
      <c r="B500" s="47">
        <v>10</v>
      </c>
      <c r="C500" s="47">
        <v>5</v>
      </c>
      <c r="D500" s="47">
        <v>19</v>
      </c>
      <c r="E500" s="37">
        <v>30.635000000000002</v>
      </c>
      <c r="F500" s="47" t="str">
        <f>IF(AND(RTO__37[[#This Row],[Month]]&gt;4,RTO__37[[#This Row],[Month]]&lt;9,RTO__37[[#This Row],[Day of Week]]&lt;=5,RTO__37[[#This Row],[Hour]]&gt;=15,RTO__37[[#This Row],[Hour]]&lt;=18),"ON","OFF")</f>
        <v>OFF</v>
      </c>
      <c r="G500"/>
      <c r="H500"/>
      <c r="I500"/>
    </row>
    <row r="501" spans="1:9" x14ac:dyDescent="0.25">
      <c r="A501" s="29">
        <v>45947</v>
      </c>
      <c r="B501" s="47">
        <v>10</v>
      </c>
      <c r="C501" s="47">
        <v>5</v>
      </c>
      <c r="D501" s="47">
        <v>20</v>
      </c>
      <c r="E501" s="37">
        <v>27.866800000000001</v>
      </c>
      <c r="F501" s="47" t="str">
        <f>IF(AND(RTO__37[[#This Row],[Month]]&gt;4,RTO__37[[#This Row],[Month]]&lt;9,RTO__37[[#This Row],[Day of Week]]&lt;=5,RTO__37[[#This Row],[Hour]]&gt;=15,RTO__37[[#This Row],[Hour]]&lt;=18),"ON","OFF")</f>
        <v>OFF</v>
      </c>
      <c r="G501"/>
      <c r="H501"/>
      <c r="I501"/>
    </row>
    <row r="502" spans="1:9" x14ac:dyDescent="0.25">
      <c r="A502" s="29">
        <v>45947</v>
      </c>
      <c r="B502" s="47">
        <v>10</v>
      </c>
      <c r="C502" s="47">
        <v>5</v>
      </c>
      <c r="D502" s="47">
        <v>21</v>
      </c>
      <c r="E502" s="37">
        <v>26.307300000000001</v>
      </c>
      <c r="F502" s="47" t="str">
        <f>IF(AND(RTO__37[[#This Row],[Month]]&gt;4,RTO__37[[#This Row],[Month]]&lt;9,RTO__37[[#This Row],[Day of Week]]&lt;=5,RTO__37[[#This Row],[Hour]]&gt;=15,RTO__37[[#This Row],[Hour]]&lt;=18),"ON","OFF")</f>
        <v>OFF</v>
      </c>
      <c r="G502"/>
      <c r="H502"/>
      <c r="I502"/>
    </row>
    <row r="503" spans="1:9" x14ac:dyDescent="0.25">
      <c r="A503" s="29">
        <v>45947</v>
      </c>
      <c r="B503" s="47">
        <v>10</v>
      </c>
      <c r="C503" s="47">
        <v>5</v>
      </c>
      <c r="D503" s="47">
        <v>22</v>
      </c>
      <c r="E503" s="37">
        <v>28.337199999999999</v>
      </c>
      <c r="F503" s="47" t="str">
        <f>IF(AND(RTO__37[[#This Row],[Month]]&gt;4,RTO__37[[#This Row],[Month]]&lt;9,RTO__37[[#This Row],[Day of Week]]&lt;=5,RTO__37[[#This Row],[Hour]]&gt;=15,RTO__37[[#This Row],[Hour]]&lt;=18),"ON","OFF")</f>
        <v>OFF</v>
      </c>
      <c r="G503"/>
      <c r="H503"/>
      <c r="I503"/>
    </row>
    <row r="504" spans="1:9" x14ac:dyDescent="0.25">
      <c r="A504" s="29">
        <v>45947</v>
      </c>
      <c r="B504" s="47">
        <v>10</v>
      </c>
      <c r="C504" s="47">
        <v>5</v>
      </c>
      <c r="D504" s="47">
        <v>23</v>
      </c>
      <c r="E504" s="37">
        <v>32.435200000000002</v>
      </c>
      <c r="F504" s="47" t="str">
        <f>IF(AND(RTO__37[[#This Row],[Month]]&gt;4,RTO__37[[#This Row],[Month]]&lt;9,RTO__37[[#This Row],[Day of Week]]&lt;=5,RTO__37[[#This Row],[Hour]]&gt;=15,RTO__37[[#This Row],[Hour]]&lt;=18),"ON","OFF")</f>
        <v>OFF</v>
      </c>
      <c r="G504"/>
      <c r="H504"/>
      <c r="I504"/>
    </row>
    <row r="505" spans="1:9" x14ac:dyDescent="0.25">
      <c r="A505" s="29">
        <v>45947</v>
      </c>
      <c r="B505" s="47">
        <v>10</v>
      </c>
      <c r="C505" s="47">
        <v>5</v>
      </c>
      <c r="D505" s="47">
        <v>24</v>
      </c>
      <c r="E505" s="37">
        <v>31.818000000000001</v>
      </c>
      <c r="F505" s="47" t="str">
        <f>IF(AND(RTO__37[[#This Row],[Month]]&gt;4,RTO__37[[#This Row],[Month]]&lt;9,RTO__37[[#This Row],[Day of Week]]&lt;=5,RTO__37[[#This Row],[Hour]]&gt;=15,RTO__37[[#This Row],[Hour]]&lt;=18),"ON","OFF")</f>
        <v>OFF</v>
      </c>
      <c r="G505"/>
      <c r="H505"/>
      <c r="I505"/>
    </row>
    <row r="506" spans="1:9" x14ac:dyDescent="0.25">
      <c r="A506" s="29">
        <v>45948</v>
      </c>
      <c r="B506" s="47">
        <v>10</v>
      </c>
      <c r="C506" s="47">
        <v>6</v>
      </c>
      <c r="D506" s="47">
        <v>1</v>
      </c>
      <c r="E506" s="37">
        <v>31.391200000000001</v>
      </c>
      <c r="F506" s="47" t="str">
        <f>IF(AND(RTO__37[[#This Row],[Month]]&gt;4,RTO__37[[#This Row],[Month]]&lt;9,RTO__37[[#This Row],[Day of Week]]&lt;=5,RTO__37[[#This Row],[Hour]]&gt;=15,RTO__37[[#This Row],[Hour]]&lt;=18),"ON","OFF")</f>
        <v>OFF</v>
      </c>
      <c r="G506"/>
      <c r="H506"/>
      <c r="I506"/>
    </row>
    <row r="507" spans="1:9" x14ac:dyDescent="0.25">
      <c r="A507" s="29">
        <v>45948</v>
      </c>
      <c r="B507" s="47">
        <v>10</v>
      </c>
      <c r="C507" s="47">
        <v>6</v>
      </c>
      <c r="D507" s="47">
        <v>2</v>
      </c>
      <c r="E507" s="37">
        <v>26.604800000000001</v>
      </c>
      <c r="F507" s="47" t="str">
        <f>IF(AND(RTO__37[[#This Row],[Month]]&gt;4,RTO__37[[#This Row],[Month]]&lt;9,RTO__37[[#This Row],[Day of Week]]&lt;=5,RTO__37[[#This Row],[Hour]]&gt;=15,RTO__37[[#This Row],[Hour]]&lt;=18),"ON","OFF")</f>
        <v>OFF</v>
      </c>
      <c r="G507"/>
      <c r="H507"/>
      <c r="I507"/>
    </row>
    <row r="508" spans="1:9" x14ac:dyDescent="0.25">
      <c r="A508" s="29">
        <v>45948</v>
      </c>
      <c r="B508" s="47">
        <v>10</v>
      </c>
      <c r="C508" s="47">
        <v>6</v>
      </c>
      <c r="D508" s="47">
        <v>3</v>
      </c>
      <c r="E508" s="37">
        <v>29.718900000000001</v>
      </c>
      <c r="F508" s="47" t="str">
        <f>IF(AND(RTO__37[[#This Row],[Month]]&gt;4,RTO__37[[#This Row],[Month]]&lt;9,RTO__37[[#This Row],[Day of Week]]&lt;=5,RTO__37[[#This Row],[Hour]]&gt;=15,RTO__37[[#This Row],[Hour]]&lt;=18),"ON","OFF")</f>
        <v>OFF</v>
      </c>
      <c r="G508"/>
      <c r="H508"/>
      <c r="I508"/>
    </row>
    <row r="509" spans="1:9" x14ac:dyDescent="0.25">
      <c r="A509" s="29">
        <v>45948</v>
      </c>
      <c r="B509" s="47">
        <v>10</v>
      </c>
      <c r="C509" s="47">
        <v>6</v>
      </c>
      <c r="D509" s="47">
        <v>4</v>
      </c>
      <c r="E509" s="37">
        <v>30.031300000000002</v>
      </c>
      <c r="F509" s="47" t="str">
        <f>IF(AND(RTO__37[[#This Row],[Month]]&gt;4,RTO__37[[#This Row],[Month]]&lt;9,RTO__37[[#This Row],[Day of Week]]&lt;=5,RTO__37[[#This Row],[Hour]]&gt;=15,RTO__37[[#This Row],[Hour]]&lt;=18),"ON","OFF")</f>
        <v>OFF</v>
      </c>
      <c r="G509"/>
      <c r="H509"/>
      <c r="I509"/>
    </row>
    <row r="510" spans="1:9" x14ac:dyDescent="0.25">
      <c r="A510" s="29">
        <v>45948</v>
      </c>
      <c r="B510" s="47">
        <v>10</v>
      </c>
      <c r="C510" s="47">
        <v>6</v>
      </c>
      <c r="D510" s="47">
        <v>5</v>
      </c>
      <c r="E510" s="37">
        <v>37.034199999999998</v>
      </c>
      <c r="F510" s="47" t="str">
        <f>IF(AND(RTO__37[[#This Row],[Month]]&gt;4,RTO__37[[#This Row],[Month]]&lt;9,RTO__37[[#This Row],[Day of Week]]&lt;=5,RTO__37[[#This Row],[Hour]]&gt;=15,RTO__37[[#This Row],[Hour]]&lt;=18),"ON","OFF")</f>
        <v>OFF</v>
      </c>
      <c r="G510"/>
      <c r="H510"/>
      <c r="I510"/>
    </row>
    <row r="511" spans="1:9" x14ac:dyDescent="0.25">
      <c r="A511" s="29">
        <v>45948</v>
      </c>
      <c r="B511" s="47">
        <v>10</v>
      </c>
      <c r="C511" s="47">
        <v>6</v>
      </c>
      <c r="D511" s="47">
        <v>6</v>
      </c>
      <c r="E511" s="37">
        <v>50.72</v>
      </c>
      <c r="F511" s="47" t="str">
        <f>IF(AND(RTO__37[[#This Row],[Month]]&gt;4,RTO__37[[#This Row],[Month]]&lt;9,RTO__37[[#This Row],[Day of Week]]&lt;=5,RTO__37[[#This Row],[Hour]]&gt;=15,RTO__37[[#This Row],[Hour]]&lt;=18),"ON","OFF")</f>
        <v>OFF</v>
      </c>
      <c r="G511"/>
      <c r="H511"/>
      <c r="I511"/>
    </row>
    <row r="512" spans="1:9" x14ac:dyDescent="0.25">
      <c r="A512" s="29">
        <v>45948</v>
      </c>
      <c r="B512" s="47">
        <v>10</v>
      </c>
      <c r="C512" s="47">
        <v>6</v>
      </c>
      <c r="D512" s="47">
        <v>7</v>
      </c>
      <c r="E512" s="37">
        <v>66.333399999999997</v>
      </c>
      <c r="F512" s="47" t="str">
        <f>IF(AND(RTO__37[[#This Row],[Month]]&gt;4,RTO__37[[#This Row],[Month]]&lt;9,RTO__37[[#This Row],[Day of Week]]&lt;=5,RTO__37[[#This Row],[Hour]]&gt;=15,RTO__37[[#This Row],[Hour]]&lt;=18),"ON","OFF")</f>
        <v>OFF</v>
      </c>
      <c r="G512"/>
      <c r="H512"/>
      <c r="I512"/>
    </row>
    <row r="513" spans="1:9" x14ac:dyDescent="0.25">
      <c r="A513" s="29">
        <v>45948</v>
      </c>
      <c r="B513" s="47">
        <v>10</v>
      </c>
      <c r="C513" s="47">
        <v>6</v>
      </c>
      <c r="D513" s="47">
        <v>8</v>
      </c>
      <c r="E513" s="37">
        <v>-10.159800000000001</v>
      </c>
      <c r="F513" s="47" t="str">
        <f>IF(AND(RTO__37[[#This Row],[Month]]&gt;4,RTO__37[[#This Row],[Month]]&lt;9,RTO__37[[#This Row],[Day of Week]]&lt;=5,RTO__37[[#This Row],[Hour]]&gt;=15,RTO__37[[#This Row],[Hour]]&lt;=18),"ON","OFF")</f>
        <v>OFF</v>
      </c>
      <c r="G513"/>
      <c r="H513"/>
      <c r="I513"/>
    </row>
    <row r="514" spans="1:9" x14ac:dyDescent="0.25">
      <c r="A514" s="29">
        <v>45948</v>
      </c>
      <c r="B514" s="47">
        <v>10</v>
      </c>
      <c r="C514" s="47">
        <v>6</v>
      </c>
      <c r="D514" s="47">
        <v>9</v>
      </c>
      <c r="E514" s="37">
        <v>-22.566299999999998</v>
      </c>
      <c r="F514" s="47" t="str">
        <f>IF(AND(RTO__37[[#This Row],[Month]]&gt;4,RTO__37[[#This Row],[Month]]&lt;9,RTO__37[[#This Row],[Day of Week]]&lt;=5,RTO__37[[#This Row],[Hour]]&gt;=15,RTO__37[[#This Row],[Hour]]&lt;=18),"ON","OFF")</f>
        <v>OFF</v>
      </c>
      <c r="G514"/>
      <c r="H514"/>
      <c r="I514"/>
    </row>
    <row r="515" spans="1:9" x14ac:dyDescent="0.25">
      <c r="A515" s="29">
        <v>45948</v>
      </c>
      <c r="B515" s="47">
        <v>10</v>
      </c>
      <c r="C515" s="47">
        <v>6</v>
      </c>
      <c r="D515" s="47">
        <v>10</v>
      </c>
      <c r="E515" s="37">
        <v>-31.3047</v>
      </c>
      <c r="F515" s="47" t="str">
        <f>IF(AND(RTO__37[[#This Row],[Month]]&gt;4,RTO__37[[#This Row],[Month]]&lt;9,RTO__37[[#This Row],[Day of Week]]&lt;=5,RTO__37[[#This Row],[Hour]]&gt;=15,RTO__37[[#This Row],[Hour]]&lt;=18),"ON","OFF")</f>
        <v>OFF</v>
      </c>
      <c r="G515"/>
      <c r="H515"/>
      <c r="I515"/>
    </row>
    <row r="516" spans="1:9" x14ac:dyDescent="0.25">
      <c r="A516" s="29">
        <v>45948</v>
      </c>
      <c r="B516" s="47">
        <v>10</v>
      </c>
      <c r="C516" s="47">
        <v>6</v>
      </c>
      <c r="D516" s="47">
        <v>11</v>
      </c>
      <c r="E516" s="37">
        <v>-20.019200000000001</v>
      </c>
      <c r="F516" s="47" t="str">
        <f>IF(AND(RTO__37[[#This Row],[Month]]&gt;4,RTO__37[[#This Row],[Month]]&lt;9,RTO__37[[#This Row],[Day of Week]]&lt;=5,RTO__37[[#This Row],[Hour]]&gt;=15,RTO__37[[#This Row],[Hour]]&lt;=18),"ON","OFF")</f>
        <v>OFF</v>
      </c>
      <c r="G516"/>
      <c r="H516"/>
      <c r="I516"/>
    </row>
    <row r="517" spans="1:9" x14ac:dyDescent="0.25">
      <c r="A517" s="29">
        <v>45948</v>
      </c>
      <c r="B517" s="47">
        <v>10</v>
      </c>
      <c r="C517" s="47">
        <v>6</v>
      </c>
      <c r="D517" s="47">
        <v>12</v>
      </c>
      <c r="E517" s="37">
        <v>-24.210899999999999</v>
      </c>
      <c r="F517" s="47" t="str">
        <f>IF(AND(RTO__37[[#This Row],[Month]]&gt;4,RTO__37[[#This Row],[Month]]&lt;9,RTO__37[[#This Row],[Day of Week]]&lt;=5,RTO__37[[#This Row],[Hour]]&gt;=15,RTO__37[[#This Row],[Hour]]&lt;=18),"ON","OFF")</f>
        <v>OFF</v>
      </c>
      <c r="G517"/>
      <c r="H517"/>
      <c r="I517"/>
    </row>
    <row r="518" spans="1:9" x14ac:dyDescent="0.25">
      <c r="A518" s="29">
        <v>45948</v>
      </c>
      <c r="B518" s="47">
        <v>10</v>
      </c>
      <c r="C518" s="47">
        <v>6</v>
      </c>
      <c r="D518" s="47">
        <v>13</v>
      </c>
      <c r="E518" s="37">
        <v>-19.948499999999999</v>
      </c>
      <c r="F518" s="47" t="str">
        <f>IF(AND(RTO__37[[#This Row],[Month]]&gt;4,RTO__37[[#This Row],[Month]]&lt;9,RTO__37[[#This Row],[Day of Week]]&lt;=5,RTO__37[[#This Row],[Hour]]&gt;=15,RTO__37[[#This Row],[Hour]]&lt;=18),"ON","OFF")</f>
        <v>OFF</v>
      </c>
      <c r="G518"/>
      <c r="H518"/>
      <c r="I518"/>
    </row>
    <row r="519" spans="1:9" x14ac:dyDescent="0.25">
      <c r="A519" s="29">
        <v>45948</v>
      </c>
      <c r="B519" s="47">
        <v>10</v>
      </c>
      <c r="C519" s="47">
        <v>6</v>
      </c>
      <c r="D519" s="47">
        <v>14</v>
      </c>
      <c r="E519" s="37">
        <v>-23.031099999999999</v>
      </c>
      <c r="F519" s="47" t="str">
        <f>IF(AND(RTO__37[[#This Row],[Month]]&gt;4,RTO__37[[#This Row],[Month]]&lt;9,RTO__37[[#This Row],[Day of Week]]&lt;=5,RTO__37[[#This Row],[Hour]]&gt;=15,RTO__37[[#This Row],[Hour]]&lt;=18),"ON","OFF")</f>
        <v>OFF</v>
      </c>
      <c r="G519"/>
      <c r="H519"/>
      <c r="I519"/>
    </row>
    <row r="520" spans="1:9" x14ac:dyDescent="0.25">
      <c r="A520" s="29">
        <v>45948</v>
      </c>
      <c r="B520" s="47">
        <v>10</v>
      </c>
      <c r="C520" s="47">
        <v>6</v>
      </c>
      <c r="D520" s="47">
        <v>15</v>
      </c>
      <c r="E520" s="37">
        <v>-47.2898</v>
      </c>
      <c r="F520" s="47" t="str">
        <f>IF(AND(RTO__37[[#This Row],[Month]]&gt;4,RTO__37[[#This Row],[Month]]&lt;9,RTO__37[[#This Row],[Day of Week]]&lt;=5,RTO__37[[#This Row],[Hour]]&gt;=15,RTO__37[[#This Row],[Hour]]&lt;=18),"ON","OFF")</f>
        <v>OFF</v>
      </c>
      <c r="G520"/>
      <c r="H520"/>
      <c r="I520"/>
    </row>
    <row r="521" spans="1:9" x14ac:dyDescent="0.25">
      <c r="A521" s="29">
        <v>45948</v>
      </c>
      <c r="B521" s="47">
        <v>10</v>
      </c>
      <c r="C521" s="47">
        <v>6</v>
      </c>
      <c r="D521" s="47">
        <v>16</v>
      </c>
      <c r="E521" s="37">
        <v>-38.752899999999997</v>
      </c>
      <c r="F521" s="47" t="str">
        <f>IF(AND(RTO__37[[#This Row],[Month]]&gt;4,RTO__37[[#This Row],[Month]]&lt;9,RTO__37[[#This Row],[Day of Week]]&lt;=5,RTO__37[[#This Row],[Hour]]&gt;=15,RTO__37[[#This Row],[Hour]]&lt;=18),"ON","OFF")</f>
        <v>OFF</v>
      </c>
      <c r="G521"/>
      <c r="H521"/>
      <c r="I521"/>
    </row>
    <row r="522" spans="1:9" x14ac:dyDescent="0.25">
      <c r="A522" s="29">
        <v>45948</v>
      </c>
      <c r="B522" s="47">
        <v>10</v>
      </c>
      <c r="C522" s="47">
        <v>6</v>
      </c>
      <c r="D522" s="47">
        <v>17</v>
      </c>
      <c r="E522" s="37">
        <v>21.298400000000001</v>
      </c>
      <c r="F522" s="47" t="str">
        <f>IF(AND(RTO__37[[#This Row],[Month]]&gt;4,RTO__37[[#This Row],[Month]]&lt;9,RTO__37[[#This Row],[Day of Week]]&lt;=5,RTO__37[[#This Row],[Hour]]&gt;=15,RTO__37[[#This Row],[Hour]]&lt;=18),"ON","OFF")</f>
        <v>OFF</v>
      </c>
      <c r="G522"/>
      <c r="H522"/>
      <c r="I522"/>
    </row>
    <row r="523" spans="1:9" x14ac:dyDescent="0.25">
      <c r="A523" s="29">
        <v>45948</v>
      </c>
      <c r="B523" s="47">
        <v>10</v>
      </c>
      <c r="C523" s="47">
        <v>6</v>
      </c>
      <c r="D523" s="47">
        <v>18</v>
      </c>
      <c r="E523" s="37">
        <v>47.842500000000001</v>
      </c>
      <c r="F523" s="47" t="str">
        <f>IF(AND(RTO__37[[#This Row],[Month]]&gt;4,RTO__37[[#This Row],[Month]]&lt;9,RTO__37[[#This Row],[Day of Week]]&lt;=5,RTO__37[[#This Row],[Hour]]&gt;=15,RTO__37[[#This Row],[Hour]]&lt;=18),"ON","OFF")</f>
        <v>OFF</v>
      </c>
      <c r="G523"/>
      <c r="H523"/>
      <c r="I523"/>
    </row>
    <row r="524" spans="1:9" x14ac:dyDescent="0.25">
      <c r="A524" s="29">
        <v>45948</v>
      </c>
      <c r="B524" s="47">
        <v>10</v>
      </c>
      <c r="C524" s="47">
        <v>6</v>
      </c>
      <c r="D524" s="47">
        <v>19</v>
      </c>
      <c r="E524" s="37">
        <v>33.704999999999998</v>
      </c>
      <c r="F524" s="47" t="str">
        <f>IF(AND(RTO__37[[#This Row],[Month]]&gt;4,RTO__37[[#This Row],[Month]]&lt;9,RTO__37[[#This Row],[Day of Week]]&lt;=5,RTO__37[[#This Row],[Hour]]&gt;=15,RTO__37[[#This Row],[Hour]]&lt;=18),"ON","OFF")</f>
        <v>OFF</v>
      </c>
      <c r="G524"/>
      <c r="H524"/>
      <c r="I524"/>
    </row>
    <row r="525" spans="1:9" x14ac:dyDescent="0.25">
      <c r="A525" s="29">
        <v>45948</v>
      </c>
      <c r="B525" s="47">
        <v>10</v>
      </c>
      <c r="C525" s="47">
        <v>6</v>
      </c>
      <c r="D525" s="47">
        <v>20</v>
      </c>
      <c r="E525" s="37">
        <v>31.491599999999998</v>
      </c>
      <c r="F525" s="47" t="str">
        <f>IF(AND(RTO__37[[#This Row],[Month]]&gt;4,RTO__37[[#This Row],[Month]]&lt;9,RTO__37[[#This Row],[Day of Week]]&lt;=5,RTO__37[[#This Row],[Hour]]&gt;=15,RTO__37[[#This Row],[Hour]]&lt;=18),"ON","OFF")</f>
        <v>OFF</v>
      </c>
      <c r="G525"/>
      <c r="H525"/>
      <c r="I525"/>
    </row>
    <row r="526" spans="1:9" x14ac:dyDescent="0.25">
      <c r="A526" s="29">
        <v>45948</v>
      </c>
      <c r="B526" s="47">
        <v>10</v>
      </c>
      <c r="C526" s="47">
        <v>6</v>
      </c>
      <c r="D526" s="47">
        <v>21</v>
      </c>
      <c r="E526" s="37">
        <v>43.031199999999998</v>
      </c>
      <c r="F526" s="47" t="str">
        <f>IF(AND(RTO__37[[#This Row],[Month]]&gt;4,RTO__37[[#This Row],[Month]]&lt;9,RTO__37[[#This Row],[Day of Week]]&lt;=5,RTO__37[[#This Row],[Hour]]&gt;=15,RTO__37[[#This Row],[Hour]]&lt;=18),"ON","OFF")</f>
        <v>OFF</v>
      </c>
      <c r="G526"/>
      <c r="H526"/>
      <c r="I526"/>
    </row>
    <row r="527" spans="1:9" x14ac:dyDescent="0.25">
      <c r="A527" s="29">
        <v>45948</v>
      </c>
      <c r="B527" s="47">
        <v>10</v>
      </c>
      <c r="C527" s="47">
        <v>6</v>
      </c>
      <c r="D527" s="47">
        <v>22</v>
      </c>
      <c r="E527" s="37">
        <v>41.793900000000001</v>
      </c>
      <c r="F527" s="47" t="str">
        <f>IF(AND(RTO__37[[#This Row],[Month]]&gt;4,RTO__37[[#This Row],[Month]]&lt;9,RTO__37[[#This Row],[Day of Week]]&lt;=5,RTO__37[[#This Row],[Hour]]&gt;=15,RTO__37[[#This Row],[Hour]]&lt;=18),"ON","OFF")</f>
        <v>OFF</v>
      </c>
      <c r="G527"/>
      <c r="H527"/>
      <c r="I527"/>
    </row>
    <row r="528" spans="1:9" x14ac:dyDescent="0.25">
      <c r="A528" s="29">
        <v>45948</v>
      </c>
      <c r="B528" s="47">
        <v>10</v>
      </c>
      <c r="C528" s="47">
        <v>6</v>
      </c>
      <c r="D528" s="47">
        <v>23</v>
      </c>
      <c r="E528" s="37">
        <v>39.129800000000003</v>
      </c>
      <c r="F528" s="47" t="str">
        <f>IF(AND(RTO__37[[#This Row],[Month]]&gt;4,RTO__37[[#This Row],[Month]]&lt;9,RTO__37[[#This Row],[Day of Week]]&lt;=5,RTO__37[[#This Row],[Hour]]&gt;=15,RTO__37[[#This Row],[Hour]]&lt;=18),"ON","OFF")</f>
        <v>OFF</v>
      </c>
      <c r="G528"/>
      <c r="H528"/>
      <c r="I528"/>
    </row>
    <row r="529" spans="1:9" x14ac:dyDescent="0.25">
      <c r="A529" s="29">
        <v>45948</v>
      </c>
      <c r="B529" s="47">
        <v>10</v>
      </c>
      <c r="C529" s="47">
        <v>6</v>
      </c>
      <c r="D529" s="47">
        <v>24</v>
      </c>
      <c r="E529" s="37">
        <v>33.056399999999996</v>
      </c>
      <c r="F529" s="47" t="str">
        <f>IF(AND(RTO__37[[#This Row],[Month]]&gt;4,RTO__37[[#This Row],[Month]]&lt;9,RTO__37[[#This Row],[Day of Week]]&lt;=5,RTO__37[[#This Row],[Hour]]&gt;=15,RTO__37[[#This Row],[Hour]]&lt;=18),"ON","OFF")</f>
        <v>OFF</v>
      </c>
      <c r="G529"/>
      <c r="H529"/>
      <c r="I529"/>
    </row>
    <row r="530" spans="1:9" x14ac:dyDescent="0.25">
      <c r="A530" s="29">
        <v>45949</v>
      </c>
      <c r="B530" s="47">
        <v>10</v>
      </c>
      <c r="C530" s="47">
        <v>7</v>
      </c>
      <c r="D530" s="47">
        <v>1</v>
      </c>
      <c r="E530" s="37">
        <v>33.192399999999999</v>
      </c>
      <c r="F530" s="47" t="str">
        <f>IF(AND(RTO__37[[#This Row],[Month]]&gt;4,RTO__37[[#This Row],[Month]]&lt;9,RTO__37[[#This Row],[Day of Week]]&lt;=5,RTO__37[[#This Row],[Hour]]&gt;=15,RTO__37[[#This Row],[Hour]]&lt;=18),"ON","OFF")</f>
        <v>OFF</v>
      </c>
      <c r="G530"/>
      <c r="H530"/>
      <c r="I530"/>
    </row>
    <row r="531" spans="1:9" x14ac:dyDescent="0.25">
      <c r="A531" s="29">
        <v>45949</v>
      </c>
      <c r="B531" s="47">
        <v>10</v>
      </c>
      <c r="C531" s="47">
        <v>7</v>
      </c>
      <c r="D531" s="47">
        <v>2</v>
      </c>
      <c r="E531" s="37">
        <v>31.095400000000001</v>
      </c>
      <c r="F531" s="47" t="str">
        <f>IF(AND(RTO__37[[#This Row],[Month]]&gt;4,RTO__37[[#This Row],[Month]]&lt;9,RTO__37[[#This Row],[Day of Week]]&lt;=5,RTO__37[[#This Row],[Hour]]&gt;=15,RTO__37[[#This Row],[Hour]]&lt;=18),"ON","OFF")</f>
        <v>OFF</v>
      </c>
      <c r="G531"/>
      <c r="H531"/>
      <c r="I531"/>
    </row>
    <row r="532" spans="1:9" x14ac:dyDescent="0.25">
      <c r="A532" s="29">
        <v>45949</v>
      </c>
      <c r="B532" s="47">
        <v>10</v>
      </c>
      <c r="C532" s="47">
        <v>7</v>
      </c>
      <c r="D532" s="47">
        <v>3</v>
      </c>
      <c r="E532" s="37">
        <v>30.173100000000002</v>
      </c>
      <c r="F532" s="47" t="str">
        <f>IF(AND(RTO__37[[#This Row],[Month]]&gt;4,RTO__37[[#This Row],[Month]]&lt;9,RTO__37[[#This Row],[Day of Week]]&lt;=5,RTO__37[[#This Row],[Hour]]&gt;=15,RTO__37[[#This Row],[Hour]]&lt;=18),"ON","OFF")</f>
        <v>OFF</v>
      </c>
      <c r="G532"/>
      <c r="H532"/>
      <c r="I532"/>
    </row>
    <row r="533" spans="1:9" x14ac:dyDescent="0.25">
      <c r="A533" s="29">
        <v>45949</v>
      </c>
      <c r="B533" s="47">
        <v>10</v>
      </c>
      <c r="C533" s="47">
        <v>7</v>
      </c>
      <c r="D533" s="47">
        <v>4</v>
      </c>
      <c r="E533" s="37">
        <v>25.963699999999999</v>
      </c>
      <c r="F533" s="47" t="str">
        <f>IF(AND(RTO__37[[#This Row],[Month]]&gt;4,RTO__37[[#This Row],[Month]]&lt;9,RTO__37[[#This Row],[Day of Week]]&lt;=5,RTO__37[[#This Row],[Hour]]&gt;=15,RTO__37[[#This Row],[Hour]]&lt;=18),"ON","OFF")</f>
        <v>OFF</v>
      </c>
      <c r="G533"/>
      <c r="H533"/>
      <c r="I533"/>
    </row>
    <row r="534" spans="1:9" x14ac:dyDescent="0.25">
      <c r="A534" s="29">
        <v>45949</v>
      </c>
      <c r="B534" s="47">
        <v>10</v>
      </c>
      <c r="C534" s="47">
        <v>7</v>
      </c>
      <c r="D534" s="47">
        <v>5</v>
      </c>
      <c r="E534" s="37">
        <v>27.075399999999998</v>
      </c>
      <c r="F534" s="47" t="str">
        <f>IF(AND(RTO__37[[#This Row],[Month]]&gt;4,RTO__37[[#This Row],[Month]]&lt;9,RTO__37[[#This Row],[Day of Week]]&lt;=5,RTO__37[[#This Row],[Hour]]&gt;=15,RTO__37[[#This Row],[Hour]]&lt;=18),"ON","OFF")</f>
        <v>OFF</v>
      </c>
      <c r="G534"/>
      <c r="H534"/>
      <c r="I534"/>
    </row>
    <row r="535" spans="1:9" x14ac:dyDescent="0.25">
      <c r="A535" s="29">
        <v>45949</v>
      </c>
      <c r="B535" s="47">
        <v>10</v>
      </c>
      <c r="C535" s="47">
        <v>7</v>
      </c>
      <c r="D535" s="47">
        <v>6</v>
      </c>
      <c r="E535" s="37">
        <v>25.566800000000001</v>
      </c>
      <c r="F535" s="47" t="str">
        <f>IF(AND(RTO__37[[#This Row],[Month]]&gt;4,RTO__37[[#This Row],[Month]]&lt;9,RTO__37[[#This Row],[Day of Week]]&lt;=5,RTO__37[[#This Row],[Hour]]&gt;=15,RTO__37[[#This Row],[Hour]]&lt;=18),"ON","OFF")</f>
        <v>OFF</v>
      </c>
      <c r="G535"/>
      <c r="H535"/>
      <c r="I535"/>
    </row>
    <row r="536" spans="1:9" x14ac:dyDescent="0.25">
      <c r="A536" s="29">
        <v>45949</v>
      </c>
      <c r="B536" s="47">
        <v>10</v>
      </c>
      <c r="C536" s="47">
        <v>7</v>
      </c>
      <c r="D536" s="47">
        <v>7</v>
      </c>
      <c r="E536" s="37">
        <v>34.645000000000003</v>
      </c>
      <c r="F536" s="47" t="str">
        <f>IF(AND(RTO__37[[#This Row],[Month]]&gt;4,RTO__37[[#This Row],[Month]]&lt;9,RTO__37[[#This Row],[Day of Week]]&lt;=5,RTO__37[[#This Row],[Hour]]&gt;=15,RTO__37[[#This Row],[Hour]]&lt;=18),"ON","OFF")</f>
        <v>OFF</v>
      </c>
      <c r="G536"/>
      <c r="H536"/>
      <c r="I536"/>
    </row>
    <row r="537" spans="1:9" x14ac:dyDescent="0.25">
      <c r="A537" s="29">
        <v>45949</v>
      </c>
      <c r="B537" s="47">
        <v>10</v>
      </c>
      <c r="C537" s="47">
        <v>7</v>
      </c>
      <c r="D537" s="47">
        <v>8</v>
      </c>
      <c r="E537" s="37">
        <v>24.686900000000001</v>
      </c>
      <c r="F537" s="47" t="str">
        <f>IF(AND(RTO__37[[#This Row],[Month]]&gt;4,RTO__37[[#This Row],[Month]]&lt;9,RTO__37[[#This Row],[Day of Week]]&lt;=5,RTO__37[[#This Row],[Hour]]&gt;=15,RTO__37[[#This Row],[Hour]]&lt;=18),"ON","OFF")</f>
        <v>OFF</v>
      </c>
      <c r="G537"/>
      <c r="H537"/>
      <c r="I537"/>
    </row>
    <row r="538" spans="1:9" x14ac:dyDescent="0.25">
      <c r="A538" s="29">
        <v>45949</v>
      </c>
      <c r="B538" s="47">
        <v>10</v>
      </c>
      <c r="C538" s="47">
        <v>7</v>
      </c>
      <c r="D538" s="47">
        <v>9</v>
      </c>
      <c r="E538" s="37">
        <v>-12.9085</v>
      </c>
      <c r="F538" s="47" t="str">
        <f>IF(AND(RTO__37[[#This Row],[Month]]&gt;4,RTO__37[[#This Row],[Month]]&lt;9,RTO__37[[#This Row],[Day of Week]]&lt;=5,RTO__37[[#This Row],[Hour]]&gt;=15,RTO__37[[#This Row],[Hour]]&lt;=18),"ON","OFF")</f>
        <v>OFF</v>
      </c>
      <c r="G538"/>
      <c r="H538"/>
      <c r="I538"/>
    </row>
    <row r="539" spans="1:9" x14ac:dyDescent="0.25">
      <c r="A539" s="29">
        <v>45949</v>
      </c>
      <c r="B539" s="47">
        <v>10</v>
      </c>
      <c r="C539" s="47">
        <v>7</v>
      </c>
      <c r="D539" s="47">
        <v>10</v>
      </c>
      <c r="E539" s="37">
        <v>-3.7553000000000001</v>
      </c>
      <c r="F539" s="47" t="str">
        <f>IF(AND(RTO__37[[#This Row],[Month]]&gt;4,RTO__37[[#This Row],[Month]]&lt;9,RTO__37[[#This Row],[Day of Week]]&lt;=5,RTO__37[[#This Row],[Hour]]&gt;=15,RTO__37[[#This Row],[Hour]]&lt;=18),"ON","OFF")</f>
        <v>OFF</v>
      </c>
      <c r="G539"/>
      <c r="H539"/>
      <c r="I539"/>
    </row>
    <row r="540" spans="1:9" x14ac:dyDescent="0.25">
      <c r="A540" s="29">
        <v>45949</v>
      </c>
      <c r="B540" s="47">
        <v>10</v>
      </c>
      <c r="C540" s="47">
        <v>7</v>
      </c>
      <c r="D540" s="47">
        <v>11</v>
      </c>
      <c r="E540" s="37">
        <v>-8.2754999999999992</v>
      </c>
      <c r="F540" s="47" t="str">
        <f>IF(AND(RTO__37[[#This Row],[Month]]&gt;4,RTO__37[[#This Row],[Month]]&lt;9,RTO__37[[#This Row],[Day of Week]]&lt;=5,RTO__37[[#This Row],[Hour]]&gt;=15,RTO__37[[#This Row],[Hour]]&lt;=18),"ON","OFF")</f>
        <v>OFF</v>
      </c>
      <c r="G540"/>
      <c r="H540"/>
      <c r="I540"/>
    </row>
    <row r="541" spans="1:9" x14ac:dyDescent="0.25">
      <c r="A541" s="29">
        <v>45949</v>
      </c>
      <c r="B541" s="47">
        <v>10</v>
      </c>
      <c r="C541" s="47">
        <v>7</v>
      </c>
      <c r="D541" s="47">
        <v>12</v>
      </c>
      <c r="E541" s="37">
        <v>-4.0339999999999998</v>
      </c>
      <c r="F541" s="47" t="str">
        <f>IF(AND(RTO__37[[#This Row],[Month]]&gt;4,RTO__37[[#This Row],[Month]]&lt;9,RTO__37[[#This Row],[Day of Week]]&lt;=5,RTO__37[[#This Row],[Hour]]&gt;=15,RTO__37[[#This Row],[Hour]]&lt;=18),"ON","OFF")</f>
        <v>OFF</v>
      </c>
      <c r="G541"/>
      <c r="H541"/>
      <c r="I541"/>
    </row>
    <row r="542" spans="1:9" x14ac:dyDescent="0.25">
      <c r="A542" s="29">
        <v>45949</v>
      </c>
      <c r="B542" s="47">
        <v>10</v>
      </c>
      <c r="C542" s="47">
        <v>7</v>
      </c>
      <c r="D542" s="47">
        <v>13</v>
      </c>
      <c r="E542" s="37">
        <v>-12.2127</v>
      </c>
      <c r="F542" s="47" t="str">
        <f>IF(AND(RTO__37[[#This Row],[Month]]&gt;4,RTO__37[[#This Row],[Month]]&lt;9,RTO__37[[#This Row],[Day of Week]]&lt;=5,RTO__37[[#This Row],[Hour]]&gt;=15,RTO__37[[#This Row],[Hour]]&lt;=18),"ON","OFF")</f>
        <v>OFF</v>
      </c>
      <c r="G542"/>
      <c r="H542"/>
      <c r="I542"/>
    </row>
    <row r="543" spans="1:9" x14ac:dyDescent="0.25">
      <c r="A543" s="29">
        <v>45949</v>
      </c>
      <c r="B543" s="47">
        <v>10</v>
      </c>
      <c r="C543" s="47">
        <v>7</v>
      </c>
      <c r="D543" s="47">
        <v>14</v>
      </c>
      <c r="E543" s="37">
        <v>-21.337599999999998</v>
      </c>
      <c r="F543" s="47" t="str">
        <f>IF(AND(RTO__37[[#This Row],[Month]]&gt;4,RTO__37[[#This Row],[Month]]&lt;9,RTO__37[[#This Row],[Day of Week]]&lt;=5,RTO__37[[#This Row],[Hour]]&gt;=15,RTO__37[[#This Row],[Hour]]&lt;=18),"ON","OFF")</f>
        <v>OFF</v>
      </c>
      <c r="G543"/>
      <c r="H543"/>
      <c r="I543"/>
    </row>
    <row r="544" spans="1:9" x14ac:dyDescent="0.25">
      <c r="A544" s="29">
        <v>45949</v>
      </c>
      <c r="B544" s="47">
        <v>10</v>
      </c>
      <c r="C544" s="47">
        <v>7</v>
      </c>
      <c r="D544" s="47">
        <v>15</v>
      </c>
      <c r="E544" s="37">
        <v>-21.219899999999999</v>
      </c>
      <c r="F544" s="47" t="str">
        <f>IF(AND(RTO__37[[#This Row],[Month]]&gt;4,RTO__37[[#This Row],[Month]]&lt;9,RTO__37[[#This Row],[Day of Week]]&lt;=5,RTO__37[[#This Row],[Hour]]&gt;=15,RTO__37[[#This Row],[Hour]]&lt;=18),"ON","OFF")</f>
        <v>OFF</v>
      </c>
      <c r="G544"/>
      <c r="H544"/>
      <c r="I544"/>
    </row>
    <row r="545" spans="1:9" x14ac:dyDescent="0.25">
      <c r="A545" s="29">
        <v>45949</v>
      </c>
      <c r="B545" s="47">
        <v>10</v>
      </c>
      <c r="C545" s="47">
        <v>7</v>
      </c>
      <c r="D545" s="47">
        <v>16</v>
      </c>
      <c r="E545" s="37">
        <v>-14.5037</v>
      </c>
      <c r="F545" s="47" t="str">
        <f>IF(AND(RTO__37[[#This Row],[Month]]&gt;4,RTO__37[[#This Row],[Month]]&lt;9,RTO__37[[#This Row],[Day of Week]]&lt;=5,RTO__37[[#This Row],[Hour]]&gt;=15,RTO__37[[#This Row],[Hour]]&lt;=18),"ON","OFF")</f>
        <v>OFF</v>
      </c>
      <c r="G545"/>
      <c r="H545"/>
      <c r="I545"/>
    </row>
    <row r="546" spans="1:9" x14ac:dyDescent="0.25">
      <c r="A546" s="29">
        <v>45949</v>
      </c>
      <c r="B546" s="47">
        <v>10</v>
      </c>
      <c r="C546" s="47">
        <v>7</v>
      </c>
      <c r="D546" s="47">
        <v>17</v>
      </c>
      <c r="E546" s="37">
        <v>7.3449</v>
      </c>
      <c r="F546" s="47" t="str">
        <f>IF(AND(RTO__37[[#This Row],[Month]]&gt;4,RTO__37[[#This Row],[Month]]&lt;9,RTO__37[[#This Row],[Day of Week]]&lt;=5,RTO__37[[#This Row],[Hour]]&gt;=15,RTO__37[[#This Row],[Hour]]&lt;=18),"ON","OFF")</f>
        <v>OFF</v>
      </c>
      <c r="G546"/>
      <c r="H546"/>
      <c r="I546"/>
    </row>
    <row r="547" spans="1:9" x14ac:dyDescent="0.25">
      <c r="A547" s="29">
        <v>45949</v>
      </c>
      <c r="B547" s="47">
        <v>10</v>
      </c>
      <c r="C547" s="47">
        <v>7</v>
      </c>
      <c r="D547" s="47">
        <v>18</v>
      </c>
      <c r="E547" s="37">
        <v>32.747799999999998</v>
      </c>
      <c r="F547" s="47" t="str">
        <f>IF(AND(RTO__37[[#This Row],[Month]]&gt;4,RTO__37[[#This Row],[Month]]&lt;9,RTO__37[[#This Row],[Day of Week]]&lt;=5,RTO__37[[#This Row],[Hour]]&gt;=15,RTO__37[[#This Row],[Hour]]&lt;=18),"ON","OFF")</f>
        <v>OFF</v>
      </c>
      <c r="G547"/>
      <c r="H547"/>
      <c r="I547"/>
    </row>
    <row r="548" spans="1:9" x14ac:dyDescent="0.25">
      <c r="A548" s="29">
        <v>45949</v>
      </c>
      <c r="B548" s="47">
        <v>10</v>
      </c>
      <c r="C548" s="47">
        <v>7</v>
      </c>
      <c r="D548" s="47">
        <v>19</v>
      </c>
      <c r="E548" s="37">
        <v>25.684899999999999</v>
      </c>
      <c r="F548" s="47" t="str">
        <f>IF(AND(RTO__37[[#This Row],[Month]]&gt;4,RTO__37[[#This Row],[Month]]&lt;9,RTO__37[[#This Row],[Day of Week]]&lt;=5,RTO__37[[#This Row],[Hour]]&gt;=15,RTO__37[[#This Row],[Hour]]&lt;=18),"ON","OFF")</f>
        <v>OFF</v>
      </c>
      <c r="G548"/>
      <c r="H548"/>
      <c r="I548"/>
    </row>
    <row r="549" spans="1:9" x14ac:dyDescent="0.25">
      <c r="A549" s="29">
        <v>45949</v>
      </c>
      <c r="B549" s="47">
        <v>10</v>
      </c>
      <c r="C549" s="47">
        <v>7</v>
      </c>
      <c r="D549" s="47">
        <v>20</v>
      </c>
      <c r="E549" s="37">
        <v>25.0688</v>
      </c>
      <c r="F549" s="47" t="str">
        <f>IF(AND(RTO__37[[#This Row],[Month]]&gt;4,RTO__37[[#This Row],[Month]]&lt;9,RTO__37[[#This Row],[Day of Week]]&lt;=5,RTO__37[[#This Row],[Hour]]&gt;=15,RTO__37[[#This Row],[Hour]]&lt;=18),"ON","OFF")</f>
        <v>OFF</v>
      </c>
      <c r="G549"/>
      <c r="H549"/>
      <c r="I549"/>
    </row>
    <row r="550" spans="1:9" x14ac:dyDescent="0.25">
      <c r="A550" s="29">
        <v>45949</v>
      </c>
      <c r="B550" s="47">
        <v>10</v>
      </c>
      <c r="C550" s="47">
        <v>7</v>
      </c>
      <c r="D550" s="47">
        <v>21</v>
      </c>
      <c r="E550" s="37">
        <v>23.1069</v>
      </c>
      <c r="F550" s="47" t="str">
        <f>IF(AND(RTO__37[[#This Row],[Month]]&gt;4,RTO__37[[#This Row],[Month]]&lt;9,RTO__37[[#This Row],[Day of Week]]&lt;=5,RTO__37[[#This Row],[Hour]]&gt;=15,RTO__37[[#This Row],[Hour]]&lt;=18),"ON","OFF")</f>
        <v>OFF</v>
      </c>
      <c r="G550"/>
      <c r="H550"/>
      <c r="I550"/>
    </row>
    <row r="551" spans="1:9" x14ac:dyDescent="0.25">
      <c r="A551" s="29">
        <v>45949</v>
      </c>
      <c r="B551" s="47">
        <v>10</v>
      </c>
      <c r="C551" s="47">
        <v>7</v>
      </c>
      <c r="D551" s="47">
        <v>22</v>
      </c>
      <c r="E551" s="37">
        <v>18.772300000000001</v>
      </c>
      <c r="F551" s="47" t="str">
        <f>IF(AND(RTO__37[[#This Row],[Month]]&gt;4,RTO__37[[#This Row],[Month]]&lt;9,RTO__37[[#This Row],[Day of Week]]&lt;=5,RTO__37[[#This Row],[Hour]]&gt;=15,RTO__37[[#This Row],[Hour]]&lt;=18),"ON","OFF")</f>
        <v>OFF</v>
      </c>
      <c r="G551"/>
      <c r="H551"/>
      <c r="I551"/>
    </row>
    <row r="552" spans="1:9" x14ac:dyDescent="0.25">
      <c r="A552" s="29">
        <v>45949</v>
      </c>
      <c r="B552" s="47">
        <v>10</v>
      </c>
      <c r="C552" s="47">
        <v>7</v>
      </c>
      <c r="D552" s="47">
        <v>23</v>
      </c>
      <c r="E552" s="37">
        <v>31.7563</v>
      </c>
      <c r="F552" s="47" t="str">
        <f>IF(AND(RTO__37[[#This Row],[Month]]&gt;4,RTO__37[[#This Row],[Month]]&lt;9,RTO__37[[#This Row],[Day of Week]]&lt;=5,RTO__37[[#This Row],[Hour]]&gt;=15,RTO__37[[#This Row],[Hour]]&lt;=18),"ON","OFF")</f>
        <v>OFF</v>
      </c>
      <c r="G552"/>
      <c r="H552"/>
      <c r="I552"/>
    </row>
    <row r="553" spans="1:9" x14ac:dyDescent="0.25">
      <c r="A553" s="29">
        <v>45949</v>
      </c>
      <c r="B553" s="47">
        <v>10</v>
      </c>
      <c r="C553" s="47">
        <v>7</v>
      </c>
      <c r="D553" s="47">
        <v>24</v>
      </c>
      <c r="E553" s="37">
        <v>29.310199999999998</v>
      </c>
      <c r="F553" s="47" t="str">
        <f>IF(AND(RTO__37[[#This Row],[Month]]&gt;4,RTO__37[[#This Row],[Month]]&lt;9,RTO__37[[#This Row],[Day of Week]]&lt;=5,RTO__37[[#This Row],[Hour]]&gt;=15,RTO__37[[#This Row],[Hour]]&lt;=18),"ON","OFF")</f>
        <v>OFF</v>
      </c>
      <c r="G553"/>
      <c r="H553"/>
      <c r="I553"/>
    </row>
    <row r="554" spans="1:9" x14ac:dyDescent="0.25">
      <c r="A554" s="29">
        <v>45950</v>
      </c>
      <c r="B554" s="47">
        <v>10</v>
      </c>
      <c r="C554" s="47">
        <v>1</v>
      </c>
      <c r="D554" s="47">
        <v>1</v>
      </c>
      <c r="E554" s="37">
        <v>27.559000000000001</v>
      </c>
      <c r="F554" s="47" t="str">
        <f>IF(AND(RTO__37[[#This Row],[Month]]&gt;4,RTO__37[[#This Row],[Month]]&lt;9,RTO__37[[#This Row],[Day of Week]]&lt;=5,RTO__37[[#This Row],[Hour]]&gt;=15,RTO__37[[#This Row],[Hour]]&lt;=18),"ON","OFF")</f>
        <v>OFF</v>
      </c>
      <c r="G554"/>
      <c r="H554"/>
      <c r="I554"/>
    </row>
    <row r="555" spans="1:9" x14ac:dyDescent="0.25">
      <c r="A555" s="29">
        <v>45950</v>
      </c>
      <c r="B555" s="47">
        <v>10</v>
      </c>
      <c r="C555" s="47">
        <v>1</v>
      </c>
      <c r="D555" s="47">
        <v>2</v>
      </c>
      <c r="E555" s="37">
        <v>27.029699999999998</v>
      </c>
      <c r="F555" s="47" t="str">
        <f>IF(AND(RTO__37[[#This Row],[Month]]&gt;4,RTO__37[[#This Row],[Month]]&lt;9,RTO__37[[#This Row],[Day of Week]]&lt;=5,RTO__37[[#This Row],[Hour]]&gt;=15,RTO__37[[#This Row],[Hour]]&lt;=18),"ON","OFF")</f>
        <v>OFF</v>
      </c>
      <c r="G555"/>
      <c r="H555"/>
      <c r="I555"/>
    </row>
    <row r="556" spans="1:9" x14ac:dyDescent="0.25">
      <c r="A556" s="29">
        <v>45950</v>
      </c>
      <c r="B556" s="47">
        <v>10</v>
      </c>
      <c r="C556" s="47">
        <v>1</v>
      </c>
      <c r="D556" s="47">
        <v>3</v>
      </c>
      <c r="E556" s="37">
        <v>27.842199999999998</v>
      </c>
      <c r="F556" s="47" t="str">
        <f>IF(AND(RTO__37[[#This Row],[Month]]&gt;4,RTO__37[[#This Row],[Month]]&lt;9,RTO__37[[#This Row],[Day of Week]]&lt;=5,RTO__37[[#This Row],[Hour]]&gt;=15,RTO__37[[#This Row],[Hour]]&lt;=18),"ON","OFF")</f>
        <v>OFF</v>
      </c>
      <c r="G556"/>
      <c r="H556"/>
      <c r="I556"/>
    </row>
    <row r="557" spans="1:9" x14ac:dyDescent="0.25">
      <c r="A557" s="29">
        <v>45950</v>
      </c>
      <c r="B557" s="47">
        <v>10</v>
      </c>
      <c r="C557" s="47">
        <v>1</v>
      </c>
      <c r="D557" s="47">
        <v>4</v>
      </c>
      <c r="E557" s="37">
        <v>25.886900000000001</v>
      </c>
      <c r="F557" s="47" t="str">
        <f>IF(AND(RTO__37[[#This Row],[Month]]&gt;4,RTO__37[[#This Row],[Month]]&lt;9,RTO__37[[#This Row],[Day of Week]]&lt;=5,RTO__37[[#This Row],[Hour]]&gt;=15,RTO__37[[#This Row],[Hour]]&lt;=18),"ON","OFF")</f>
        <v>OFF</v>
      </c>
      <c r="G557"/>
      <c r="H557"/>
      <c r="I557"/>
    </row>
    <row r="558" spans="1:9" x14ac:dyDescent="0.25">
      <c r="A558" s="29">
        <v>45950</v>
      </c>
      <c r="B558" s="47">
        <v>10</v>
      </c>
      <c r="C558" s="47">
        <v>1</v>
      </c>
      <c r="D558" s="47">
        <v>5</v>
      </c>
      <c r="E558" s="37">
        <v>22.844899999999999</v>
      </c>
      <c r="F558" s="47" t="str">
        <f>IF(AND(RTO__37[[#This Row],[Month]]&gt;4,RTO__37[[#This Row],[Month]]&lt;9,RTO__37[[#This Row],[Day of Week]]&lt;=5,RTO__37[[#This Row],[Hour]]&gt;=15,RTO__37[[#This Row],[Hour]]&lt;=18),"ON","OFF")</f>
        <v>OFF</v>
      </c>
      <c r="G558"/>
      <c r="H558"/>
      <c r="I558"/>
    </row>
    <row r="559" spans="1:9" x14ac:dyDescent="0.25">
      <c r="A559" s="29">
        <v>45950</v>
      </c>
      <c r="B559" s="47">
        <v>10</v>
      </c>
      <c r="C559" s="47">
        <v>1</v>
      </c>
      <c r="D559" s="47">
        <v>6</v>
      </c>
      <c r="E559" s="37">
        <v>35.522799999999997</v>
      </c>
      <c r="F559" s="47" t="str">
        <f>IF(AND(RTO__37[[#This Row],[Month]]&gt;4,RTO__37[[#This Row],[Month]]&lt;9,RTO__37[[#This Row],[Day of Week]]&lt;=5,RTO__37[[#This Row],[Hour]]&gt;=15,RTO__37[[#This Row],[Hour]]&lt;=18),"ON","OFF")</f>
        <v>OFF</v>
      </c>
      <c r="G559"/>
      <c r="H559"/>
      <c r="I559"/>
    </row>
    <row r="560" spans="1:9" x14ac:dyDescent="0.25">
      <c r="A560" s="29">
        <v>45950</v>
      </c>
      <c r="B560" s="47">
        <v>10</v>
      </c>
      <c r="C560" s="47">
        <v>1</v>
      </c>
      <c r="D560" s="47">
        <v>7</v>
      </c>
      <c r="E560" s="37">
        <v>40.832999999999998</v>
      </c>
      <c r="F560" s="47" t="str">
        <f>IF(AND(RTO__37[[#This Row],[Month]]&gt;4,RTO__37[[#This Row],[Month]]&lt;9,RTO__37[[#This Row],[Day of Week]]&lt;=5,RTO__37[[#This Row],[Hour]]&gt;=15,RTO__37[[#This Row],[Hour]]&lt;=18),"ON","OFF")</f>
        <v>OFF</v>
      </c>
      <c r="G560"/>
      <c r="H560"/>
      <c r="I560"/>
    </row>
    <row r="561" spans="1:9" x14ac:dyDescent="0.25">
      <c r="A561" s="29">
        <v>45950</v>
      </c>
      <c r="B561" s="47">
        <v>10</v>
      </c>
      <c r="C561" s="47">
        <v>1</v>
      </c>
      <c r="D561" s="47">
        <v>8</v>
      </c>
      <c r="E561" s="37">
        <v>-6.8567999999999998</v>
      </c>
      <c r="F561" s="47" t="str">
        <f>IF(AND(RTO__37[[#This Row],[Month]]&gt;4,RTO__37[[#This Row],[Month]]&lt;9,RTO__37[[#This Row],[Day of Week]]&lt;=5,RTO__37[[#This Row],[Hour]]&gt;=15,RTO__37[[#This Row],[Hour]]&lt;=18),"ON","OFF")</f>
        <v>OFF</v>
      </c>
      <c r="G561"/>
      <c r="H561"/>
      <c r="I561"/>
    </row>
    <row r="562" spans="1:9" x14ac:dyDescent="0.25">
      <c r="A562" s="29">
        <v>45950</v>
      </c>
      <c r="B562" s="47">
        <v>10</v>
      </c>
      <c r="C562" s="47">
        <v>1</v>
      </c>
      <c r="D562" s="47">
        <v>9</v>
      </c>
      <c r="E562" s="37">
        <v>-9.2281999999999993</v>
      </c>
      <c r="F562" s="47" t="str">
        <f>IF(AND(RTO__37[[#This Row],[Month]]&gt;4,RTO__37[[#This Row],[Month]]&lt;9,RTO__37[[#This Row],[Day of Week]]&lt;=5,RTO__37[[#This Row],[Hour]]&gt;=15,RTO__37[[#This Row],[Hour]]&lt;=18),"ON","OFF")</f>
        <v>OFF</v>
      </c>
      <c r="G562"/>
      <c r="H562"/>
      <c r="I562"/>
    </row>
    <row r="563" spans="1:9" x14ac:dyDescent="0.25">
      <c r="A563" s="29">
        <v>45950</v>
      </c>
      <c r="B563" s="47">
        <v>10</v>
      </c>
      <c r="C563" s="47">
        <v>1</v>
      </c>
      <c r="D563" s="47">
        <v>10</v>
      </c>
      <c r="E563" s="37">
        <v>3.8473999999999999</v>
      </c>
      <c r="F563" s="47" t="str">
        <f>IF(AND(RTO__37[[#This Row],[Month]]&gt;4,RTO__37[[#This Row],[Month]]&lt;9,RTO__37[[#This Row],[Day of Week]]&lt;=5,RTO__37[[#This Row],[Hour]]&gt;=15,RTO__37[[#This Row],[Hour]]&lt;=18),"ON","OFF")</f>
        <v>OFF</v>
      </c>
      <c r="G563"/>
      <c r="H563"/>
      <c r="I563"/>
    </row>
    <row r="564" spans="1:9" x14ac:dyDescent="0.25">
      <c r="A564" s="29">
        <v>45950</v>
      </c>
      <c r="B564" s="47">
        <v>10</v>
      </c>
      <c r="C564" s="47">
        <v>1</v>
      </c>
      <c r="D564" s="47">
        <v>11</v>
      </c>
      <c r="E564" s="37">
        <v>3.5259999999999998</v>
      </c>
      <c r="F564" s="47" t="str">
        <f>IF(AND(RTO__37[[#This Row],[Month]]&gt;4,RTO__37[[#This Row],[Month]]&lt;9,RTO__37[[#This Row],[Day of Week]]&lt;=5,RTO__37[[#This Row],[Hour]]&gt;=15,RTO__37[[#This Row],[Hour]]&lt;=18),"ON","OFF")</f>
        <v>OFF</v>
      </c>
      <c r="G564"/>
      <c r="H564"/>
      <c r="I564"/>
    </row>
    <row r="565" spans="1:9" x14ac:dyDescent="0.25">
      <c r="A565" s="29">
        <v>45950</v>
      </c>
      <c r="B565" s="47">
        <v>10</v>
      </c>
      <c r="C565" s="47">
        <v>1</v>
      </c>
      <c r="D565" s="47">
        <v>12</v>
      </c>
      <c r="E565" s="37">
        <v>-17.194299999999998</v>
      </c>
      <c r="F565" s="47" t="str">
        <f>IF(AND(RTO__37[[#This Row],[Month]]&gt;4,RTO__37[[#This Row],[Month]]&lt;9,RTO__37[[#This Row],[Day of Week]]&lt;=5,RTO__37[[#This Row],[Hour]]&gt;=15,RTO__37[[#This Row],[Hour]]&lt;=18),"ON","OFF")</f>
        <v>OFF</v>
      </c>
      <c r="G565"/>
      <c r="H565"/>
      <c r="I565"/>
    </row>
    <row r="566" spans="1:9" x14ac:dyDescent="0.25">
      <c r="A566" s="29">
        <v>45950</v>
      </c>
      <c r="B566" s="47">
        <v>10</v>
      </c>
      <c r="C566" s="47">
        <v>1</v>
      </c>
      <c r="D566" s="47">
        <v>13</v>
      </c>
      <c r="E566" s="37">
        <v>-53.243499999999997</v>
      </c>
      <c r="F566" s="47" t="str">
        <f>IF(AND(RTO__37[[#This Row],[Month]]&gt;4,RTO__37[[#This Row],[Month]]&lt;9,RTO__37[[#This Row],[Day of Week]]&lt;=5,RTO__37[[#This Row],[Hour]]&gt;=15,RTO__37[[#This Row],[Hour]]&lt;=18),"ON","OFF")</f>
        <v>OFF</v>
      </c>
      <c r="G566"/>
      <c r="H566"/>
      <c r="I566"/>
    </row>
    <row r="567" spans="1:9" x14ac:dyDescent="0.25">
      <c r="A567" s="29">
        <v>45950</v>
      </c>
      <c r="B567" s="47">
        <v>10</v>
      </c>
      <c r="C567" s="47">
        <v>1</v>
      </c>
      <c r="D567" s="47">
        <v>14</v>
      </c>
      <c r="E567" s="37">
        <v>-54.914999999999999</v>
      </c>
      <c r="F567" s="47" t="str">
        <f>IF(AND(RTO__37[[#This Row],[Month]]&gt;4,RTO__37[[#This Row],[Month]]&lt;9,RTO__37[[#This Row],[Day of Week]]&lt;=5,RTO__37[[#This Row],[Hour]]&gt;=15,RTO__37[[#This Row],[Hour]]&lt;=18),"ON","OFF")</f>
        <v>OFF</v>
      </c>
      <c r="G567"/>
      <c r="H567"/>
      <c r="I567"/>
    </row>
    <row r="568" spans="1:9" x14ac:dyDescent="0.25">
      <c r="A568" s="29">
        <v>45950</v>
      </c>
      <c r="B568" s="47">
        <v>10</v>
      </c>
      <c r="C568" s="47">
        <v>1</v>
      </c>
      <c r="D568" s="47">
        <v>15</v>
      </c>
      <c r="E568" s="37">
        <v>-52.870699999999999</v>
      </c>
      <c r="F568" s="47" t="str">
        <f>IF(AND(RTO__37[[#This Row],[Month]]&gt;4,RTO__37[[#This Row],[Month]]&lt;9,RTO__37[[#This Row],[Day of Week]]&lt;=5,RTO__37[[#This Row],[Hour]]&gt;=15,RTO__37[[#This Row],[Hour]]&lt;=18),"ON","OFF")</f>
        <v>OFF</v>
      </c>
      <c r="G568"/>
      <c r="H568"/>
      <c r="I568"/>
    </row>
    <row r="569" spans="1:9" x14ac:dyDescent="0.25">
      <c r="A569" s="29">
        <v>45950</v>
      </c>
      <c r="B569" s="47">
        <v>10</v>
      </c>
      <c r="C569" s="47">
        <v>1</v>
      </c>
      <c r="D569" s="47">
        <v>16</v>
      </c>
      <c r="E569" s="37">
        <v>-43.272500000000001</v>
      </c>
      <c r="F569" s="47" t="str">
        <f>IF(AND(RTO__37[[#This Row],[Month]]&gt;4,RTO__37[[#This Row],[Month]]&lt;9,RTO__37[[#This Row],[Day of Week]]&lt;=5,RTO__37[[#This Row],[Hour]]&gt;=15,RTO__37[[#This Row],[Hour]]&lt;=18),"ON","OFF")</f>
        <v>OFF</v>
      </c>
      <c r="G569"/>
      <c r="H569"/>
      <c r="I569"/>
    </row>
    <row r="570" spans="1:9" x14ac:dyDescent="0.25">
      <c r="A570" s="29">
        <v>45950</v>
      </c>
      <c r="B570" s="47">
        <v>10</v>
      </c>
      <c r="C570" s="47">
        <v>1</v>
      </c>
      <c r="D570" s="47">
        <v>17</v>
      </c>
      <c r="E570" s="37">
        <v>-20.091699999999999</v>
      </c>
      <c r="F570" s="47" t="str">
        <f>IF(AND(RTO__37[[#This Row],[Month]]&gt;4,RTO__37[[#This Row],[Month]]&lt;9,RTO__37[[#This Row],[Day of Week]]&lt;=5,RTO__37[[#This Row],[Hour]]&gt;=15,RTO__37[[#This Row],[Hour]]&lt;=18),"ON","OFF")</f>
        <v>OFF</v>
      </c>
      <c r="G570"/>
      <c r="H570"/>
      <c r="I570"/>
    </row>
    <row r="571" spans="1:9" x14ac:dyDescent="0.25">
      <c r="A571" s="29">
        <v>45950</v>
      </c>
      <c r="B571" s="47">
        <v>10</v>
      </c>
      <c r="C571" s="47">
        <v>1</v>
      </c>
      <c r="D571" s="47">
        <v>18</v>
      </c>
      <c r="E571" s="37">
        <v>56.574399999999997</v>
      </c>
      <c r="F571" s="47" t="str">
        <f>IF(AND(RTO__37[[#This Row],[Month]]&gt;4,RTO__37[[#This Row],[Month]]&lt;9,RTO__37[[#This Row],[Day of Week]]&lt;=5,RTO__37[[#This Row],[Hour]]&gt;=15,RTO__37[[#This Row],[Hour]]&lt;=18),"ON","OFF")</f>
        <v>OFF</v>
      </c>
      <c r="G571"/>
      <c r="H571"/>
      <c r="I571"/>
    </row>
    <row r="572" spans="1:9" x14ac:dyDescent="0.25">
      <c r="A572" s="29">
        <v>45950</v>
      </c>
      <c r="B572" s="47">
        <v>10</v>
      </c>
      <c r="C572" s="47">
        <v>1</v>
      </c>
      <c r="D572" s="47">
        <v>19</v>
      </c>
      <c r="E572" s="37">
        <v>30.928000000000001</v>
      </c>
      <c r="F572" s="47" t="str">
        <f>IF(AND(RTO__37[[#This Row],[Month]]&gt;4,RTO__37[[#This Row],[Month]]&lt;9,RTO__37[[#This Row],[Day of Week]]&lt;=5,RTO__37[[#This Row],[Hour]]&gt;=15,RTO__37[[#This Row],[Hour]]&lt;=18),"ON","OFF")</f>
        <v>OFF</v>
      </c>
      <c r="G572"/>
      <c r="H572"/>
      <c r="I572"/>
    </row>
    <row r="573" spans="1:9" x14ac:dyDescent="0.25">
      <c r="A573" s="29">
        <v>45950</v>
      </c>
      <c r="B573" s="47">
        <v>10</v>
      </c>
      <c r="C573" s="47">
        <v>1</v>
      </c>
      <c r="D573" s="47">
        <v>20</v>
      </c>
      <c r="E573" s="37">
        <v>3.1421000000000001</v>
      </c>
      <c r="F573" s="47" t="str">
        <f>IF(AND(RTO__37[[#This Row],[Month]]&gt;4,RTO__37[[#This Row],[Month]]&lt;9,RTO__37[[#This Row],[Day of Week]]&lt;=5,RTO__37[[#This Row],[Hour]]&gt;=15,RTO__37[[#This Row],[Hour]]&lt;=18),"ON","OFF")</f>
        <v>OFF</v>
      </c>
      <c r="G573"/>
      <c r="H573"/>
      <c r="I573"/>
    </row>
    <row r="574" spans="1:9" x14ac:dyDescent="0.25">
      <c r="A574" s="29">
        <v>45950</v>
      </c>
      <c r="B574" s="47">
        <v>10</v>
      </c>
      <c r="C574" s="47">
        <v>1</v>
      </c>
      <c r="D574" s="47">
        <v>21</v>
      </c>
      <c r="E574" s="37">
        <v>25.984000000000002</v>
      </c>
      <c r="F574" s="47" t="str">
        <f>IF(AND(RTO__37[[#This Row],[Month]]&gt;4,RTO__37[[#This Row],[Month]]&lt;9,RTO__37[[#This Row],[Day of Week]]&lt;=5,RTO__37[[#This Row],[Hour]]&gt;=15,RTO__37[[#This Row],[Hour]]&lt;=18),"ON","OFF")</f>
        <v>OFF</v>
      </c>
      <c r="G574"/>
      <c r="H574"/>
      <c r="I574"/>
    </row>
    <row r="575" spans="1:9" x14ac:dyDescent="0.25">
      <c r="A575" s="29">
        <v>45950</v>
      </c>
      <c r="B575" s="47">
        <v>10</v>
      </c>
      <c r="C575" s="47">
        <v>1</v>
      </c>
      <c r="D575" s="47">
        <v>22</v>
      </c>
      <c r="E575" s="37">
        <v>26.940999999999999</v>
      </c>
      <c r="F575" s="47" t="str">
        <f>IF(AND(RTO__37[[#This Row],[Month]]&gt;4,RTO__37[[#This Row],[Month]]&lt;9,RTO__37[[#This Row],[Day of Week]]&lt;=5,RTO__37[[#This Row],[Hour]]&gt;=15,RTO__37[[#This Row],[Hour]]&lt;=18),"ON","OFF")</f>
        <v>OFF</v>
      </c>
      <c r="G575"/>
      <c r="H575"/>
      <c r="I575"/>
    </row>
    <row r="576" spans="1:9" x14ac:dyDescent="0.25">
      <c r="A576" s="29">
        <v>45950</v>
      </c>
      <c r="B576" s="47">
        <v>10</v>
      </c>
      <c r="C576" s="47">
        <v>1</v>
      </c>
      <c r="D576" s="47">
        <v>23</v>
      </c>
      <c r="E576" s="37">
        <v>35.157299999999999</v>
      </c>
      <c r="F576" s="47" t="str">
        <f>IF(AND(RTO__37[[#This Row],[Month]]&gt;4,RTO__37[[#This Row],[Month]]&lt;9,RTO__37[[#This Row],[Day of Week]]&lt;=5,RTO__37[[#This Row],[Hour]]&gt;=15,RTO__37[[#This Row],[Hour]]&lt;=18),"ON","OFF")</f>
        <v>OFF</v>
      </c>
      <c r="G576"/>
      <c r="H576"/>
      <c r="I576"/>
    </row>
    <row r="577" spans="1:9" x14ac:dyDescent="0.25">
      <c r="A577" s="29">
        <v>45950</v>
      </c>
      <c r="B577" s="47">
        <v>10</v>
      </c>
      <c r="C577" s="47">
        <v>1</v>
      </c>
      <c r="D577" s="47">
        <v>24</v>
      </c>
      <c r="E577" s="37">
        <v>24.991599999999998</v>
      </c>
      <c r="F577" s="47" t="str">
        <f>IF(AND(RTO__37[[#This Row],[Month]]&gt;4,RTO__37[[#This Row],[Month]]&lt;9,RTO__37[[#This Row],[Day of Week]]&lt;=5,RTO__37[[#This Row],[Hour]]&gt;=15,RTO__37[[#This Row],[Hour]]&lt;=18),"ON","OFF")</f>
        <v>OFF</v>
      </c>
      <c r="G577"/>
      <c r="H577"/>
      <c r="I577"/>
    </row>
    <row r="578" spans="1:9" x14ac:dyDescent="0.25">
      <c r="A578" s="29">
        <v>45951</v>
      </c>
      <c r="B578" s="47">
        <v>10</v>
      </c>
      <c r="C578" s="47">
        <v>2</v>
      </c>
      <c r="D578" s="47">
        <v>1</v>
      </c>
      <c r="E578" s="37">
        <v>27.644200000000001</v>
      </c>
      <c r="F578" s="47" t="str">
        <f>IF(AND(RTO__37[[#This Row],[Month]]&gt;4,RTO__37[[#This Row],[Month]]&lt;9,RTO__37[[#This Row],[Day of Week]]&lt;=5,RTO__37[[#This Row],[Hour]]&gt;=15,RTO__37[[#This Row],[Hour]]&lt;=18),"ON","OFF")</f>
        <v>OFF</v>
      </c>
      <c r="G578"/>
      <c r="H578"/>
      <c r="I578"/>
    </row>
    <row r="579" spans="1:9" x14ac:dyDescent="0.25">
      <c r="A579" s="29">
        <v>45951</v>
      </c>
      <c r="B579" s="47">
        <v>10</v>
      </c>
      <c r="C579" s="47">
        <v>2</v>
      </c>
      <c r="D579" s="47">
        <v>2</v>
      </c>
      <c r="E579" s="37">
        <v>29.3432</v>
      </c>
      <c r="F579" s="47" t="str">
        <f>IF(AND(RTO__37[[#This Row],[Month]]&gt;4,RTO__37[[#This Row],[Month]]&lt;9,RTO__37[[#This Row],[Day of Week]]&lt;=5,RTO__37[[#This Row],[Hour]]&gt;=15,RTO__37[[#This Row],[Hour]]&lt;=18),"ON","OFF")</f>
        <v>OFF</v>
      </c>
      <c r="G579"/>
      <c r="H579"/>
      <c r="I579"/>
    </row>
    <row r="580" spans="1:9" x14ac:dyDescent="0.25">
      <c r="A580" s="29">
        <v>45951</v>
      </c>
      <c r="B580" s="47">
        <v>10</v>
      </c>
      <c r="C580" s="47">
        <v>2</v>
      </c>
      <c r="D580" s="47">
        <v>3</v>
      </c>
      <c r="E580" s="37">
        <v>32.800199999999997</v>
      </c>
      <c r="F580" s="47" t="str">
        <f>IF(AND(RTO__37[[#This Row],[Month]]&gt;4,RTO__37[[#This Row],[Month]]&lt;9,RTO__37[[#This Row],[Day of Week]]&lt;=5,RTO__37[[#This Row],[Hour]]&gt;=15,RTO__37[[#This Row],[Hour]]&lt;=18),"ON","OFF")</f>
        <v>OFF</v>
      </c>
      <c r="G580"/>
      <c r="H580"/>
      <c r="I580"/>
    </row>
    <row r="581" spans="1:9" x14ac:dyDescent="0.25">
      <c r="A581" s="29">
        <v>45951</v>
      </c>
      <c r="B581" s="47">
        <v>10</v>
      </c>
      <c r="C581" s="47">
        <v>2</v>
      </c>
      <c r="D581" s="47">
        <v>4</v>
      </c>
      <c r="E581" s="37">
        <v>29.988</v>
      </c>
      <c r="F581" s="47" t="str">
        <f>IF(AND(RTO__37[[#This Row],[Month]]&gt;4,RTO__37[[#This Row],[Month]]&lt;9,RTO__37[[#This Row],[Day of Week]]&lt;=5,RTO__37[[#This Row],[Hour]]&gt;=15,RTO__37[[#This Row],[Hour]]&lt;=18),"ON","OFF")</f>
        <v>OFF</v>
      </c>
      <c r="G581"/>
      <c r="H581"/>
      <c r="I581"/>
    </row>
    <row r="582" spans="1:9" x14ac:dyDescent="0.25">
      <c r="A582" s="29">
        <v>45951</v>
      </c>
      <c r="B582" s="47">
        <v>10</v>
      </c>
      <c r="C582" s="47">
        <v>2</v>
      </c>
      <c r="D582" s="47">
        <v>5</v>
      </c>
      <c r="E582" s="37">
        <v>31.061199999999999</v>
      </c>
      <c r="F582" s="47" t="str">
        <f>IF(AND(RTO__37[[#This Row],[Month]]&gt;4,RTO__37[[#This Row],[Month]]&lt;9,RTO__37[[#This Row],[Day of Week]]&lt;=5,RTO__37[[#This Row],[Hour]]&gt;=15,RTO__37[[#This Row],[Hour]]&lt;=18),"ON","OFF")</f>
        <v>OFF</v>
      </c>
      <c r="G582"/>
      <c r="H582"/>
      <c r="I582"/>
    </row>
    <row r="583" spans="1:9" x14ac:dyDescent="0.25">
      <c r="A583" s="29">
        <v>45951</v>
      </c>
      <c r="B583" s="47">
        <v>10</v>
      </c>
      <c r="C583" s="47">
        <v>2</v>
      </c>
      <c r="D583" s="47">
        <v>6</v>
      </c>
      <c r="E583" s="37">
        <v>36.097799999999999</v>
      </c>
      <c r="F583" s="47" t="str">
        <f>IF(AND(RTO__37[[#This Row],[Month]]&gt;4,RTO__37[[#This Row],[Month]]&lt;9,RTO__37[[#This Row],[Day of Week]]&lt;=5,RTO__37[[#This Row],[Hour]]&gt;=15,RTO__37[[#This Row],[Hour]]&lt;=18),"ON","OFF")</f>
        <v>OFF</v>
      </c>
      <c r="G583"/>
      <c r="H583"/>
      <c r="I583"/>
    </row>
    <row r="584" spans="1:9" x14ac:dyDescent="0.25">
      <c r="A584" s="29">
        <v>45951</v>
      </c>
      <c r="B584" s="47">
        <v>10</v>
      </c>
      <c r="C584" s="47">
        <v>2</v>
      </c>
      <c r="D584" s="47">
        <v>7</v>
      </c>
      <c r="E584" s="37">
        <v>28.233599999999999</v>
      </c>
      <c r="F584" s="47" t="str">
        <f>IF(AND(RTO__37[[#This Row],[Month]]&gt;4,RTO__37[[#This Row],[Month]]&lt;9,RTO__37[[#This Row],[Day of Week]]&lt;=5,RTO__37[[#This Row],[Hour]]&gt;=15,RTO__37[[#This Row],[Hour]]&lt;=18),"ON","OFF")</f>
        <v>OFF</v>
      </c>
      <c r="G584"/>
      <c r="H584"/>
      <c r="I584"/>
    </row>
    <row r="585" spans="1:9" x14ac:dyDescent="0.25">
      <c r="A585" s="29">
        <v>45951</v>
      </c>
      <c r="B585" s="47">
        <v>10</v>
      </c>
      <c r="C585" s="47">
        <v>2</v>
      </c>
      <c r="D585" s="47">
        <v>8</v>
      </c>
      <c r="E585" s="37">
        <v>-72.476500000000001</v>
      </c>
      <c r="F585" s="47" t="str">
        <f>IF(AND(RTO__37[[#This Row],[Month]]&gt;4,RTO__37[[#This Row],[Month]]&lt;9,RTO__37[[#This Row],[Day of Week]]&lt;=5,RTO__37[[#This Row],[Hour]]&gt;=15,RTO__37[[#This Row],[Hour]]&lt;=18),"ON","OFF")</f>
        <v>OFF</v>
      </c>
      <c r="G585"/>
      <c r="H585"/>
      <c r="I585"/>
    </row>
    <row r="586" spans="1:9" x14ac:dyDescent="0.25">
      <c r="A586" s="29">
        <v>45951</v>
      </c>
      <c r="B586" s="47">
        <v>10</v>
      </c>
      <c r="C586" s="47">
        <v>2</v>
      </c>
      <c r="D586" s="47">
        <v>9</v>
      </c>
      <c r="E586" s="37">
        <v>13.2392</v>
      </c>
      <c r="F586" s="47" t="str">
        <f>IF(AND(RTO__37[[#This Row],[Month]]&gt;4,RTO__37[[#This Row],[Month]]&lt;9,RTO__37[[#This Row],[Day of Week]]&lt;=5,RTO__37[[#This Row],[Hour]]&gt;=15,RTO__37[[#This Row],[Hour]]&lt;=18),"ON","OFF")</f>
        <v>OFF</v>
      </c>
      <c r="G586"/>
      <c r="H586"/>
      <c r="I586"/>
    </row>
    <row r="587" spans="1:9" x14ac:dyDescent="0.25">
      <c r="A587" s="29">
        <v>45951</v>
      </c>
      <c r="B587" s="47">
        <v>10</v>
      </c>
      <c r="C587" s="47">
        <v>2</v>
      </c>
      <c r="D587" s="47">
        <v>10</v>
      </c>
      <c r="E587" s="37">
        <v>16.5901</v>
      </c>
      <c r="F587" s="47" t="str">
        <f>IF(AND(RTO__37[[#This Row],[Month]]&gt;4,RTO__37[[#This Row],[Month]]&lt;9,RTO__37[[#This Row],[Day of Week]]&lt;=5,RTO__37[[#This Row],[Hour]]&gt;=15,RTO__37[[#This Row],[Hour]]&lt;=18),"ON","OFF")</f>
        <v>OFF</v>
      </c>
      <c r="G587"/>
      <c r="H587"/>
      <c r="I587"/>
    </row>
    <row r="588" spans="1:9" x14ac:dyDescent="0.25">
      <c r="A588" s="29">
        <v>45951</v>
      </c>
      <c r="B588" s="47">
        <v>10</v>
      </c>
      <c r="C588" s="47">
        <v>2</v>
      </c>
      <c r="D588" s="47">
        <v>11</v>
      </c>
      <c r="E588" s="37">
        <v>14.231299999999999</v>
      </c>
      <c r="F588" s="47" t="str">
        <f>IF(AND(RTO__37[[#This Row],[Month]]&gt;4,RTO__37[[#This Row],[Month]]&lt;9,RTO__37[[#This Row],[Day of Week]]&lt;=5,RTO__37[[#This Row],[Hour]]&gt;=15,RTO__37[[#This Row],[Hour]]&lt;=18),"ON","OFF")</f>
        <v>OFF</v>
      </c>
      <c r="G588"/>
      <c r="H588"/>
      <c r="I588"/>
    </row>
    <row r="589" spans="1:9" x14ac:dyDescent="0.25">
      <c r="A589" s="29">
        <v>45951</v>
      </c>
      <c r="B589" s="47">
        <v>10</v>
      </c>
      <c r="C589" s="47">
        <v>2</v>
      </c>
      <c r="D589" s="47">
        <v>12</v>
      </c>
      <c r="E589" s="37">
        <v>21.100300000000001</v>
      </c>
      <c r="F589" s="47" t="str">
        <f>IF(AND(RTO__37[[#This Row],[Month]]&gt;4,RTO__37[[#This Row],[Month]]&lt;9,RTO__37[[#This Row],[Day of Week]]&lt;=5,RTO__37[[#This Row],[Hour]]&gt;=15,RTO__37[[#This Row],[Hour]]&lt;=18),"ON","OFF")</f>
        <v>OFF</v>
      </c>
      <c r="G589"/>
      <c r="H589"/>
      <c r="I589"/>
    </row>
    <row r="590" spans="1:9" x14ac:dyDescent="0.25">
      <c r="A590" s="29">
        <v>45951</v>
      </c>
      <c r="B590" s="47">
        <v>10</v>
      </c>
      <c r="C590" s="47">
        <v>2</v>
      </c>
      <c r="D590" s="47">
        <v>13</v>
      </c>
      <c r="E590" s="37">
        <v>22.044499999999999</v>
      </c>
      <c r="F590" s="47" t="str">
        <f>IF(AND(RTO__37[[#This Row],[Month]]&gt;4,RTO__37[[#This Row],[Month]]&lt;9,RTO__37[[#This Row],[Day of Week]]&lt;=5,RTO__37[[#This Row],[Hour]]&gt;=15,RTO__37[[#This Row],[Hour]]&lt;=18),"ON","OFF")</f>
        <v>OFF</v>
      </c>
      <c r="G590"/>
      <c r="H590"/>
      <c r="I590"/>
    </row>
    <row r="591" spans="1:9" x14ac:dyDescent="0.25">
      <c r="A591" s="29">
        <v>45951</v>
      </c>
      <c r="B591" s="47">
        <v>10</v>
      </c>
      <c r="C591" s="47">
        <v>2</v>
      </c>
      <c r="D591" s="47">
        <v>14</v>
      </c>
      <c r="E591" s="37">
        <v>21.863199999999999</v>
      </c>
      <c r="F591" s="47" t="str">
        <f>IF(AND(RTO__37[[#This Row],[Month]]&gt;4,RTO__37[[#This Row],[Month]]&lt;9,RTO__37[[#This Row],[Day of Week]]&lt;=5,RTO__37[[#This Row],[Hour]]&gt;=15,RTO__37[[#This Row],[Hour]]&lt;=18),"ON","OFF")</f>
        <v>OFF</v>
      </c>
      <c r="G591"/>
      <c r="H591"/>
      <c r="I591"/>
    </row>
    <row r="592" spans="1:9" x14ac:dyDescent="0.25">
      <c r="A592" s="29">
        <v>45951</v>
      </c>
      <c r="B592" s="47">
        <v>10</v>
      </c>
      <c r="C592" s="47">
        <v>2</v>
      </c>
      <c r="D592" s="47">
        <v>15</v>
      </c>
      <c r="E592" s="37">
        <v>21.0852</v>
      </c>
      <c r="F592" s="47" t="str">
        <f>IF(AND(RTO__37[[#This Row],[Month]]&gt;4,RTO__37[[#This Row],[Month]]&lt;9,RTO__37[[#This Row],[Day of Week]]&lt;=5,RTO__37[[#This Row],[Hour]]&gt;=15,RTO__37[[#This Row],[Hour]]&lt;=18),"ON","OFF")</f>
        <v>OFF</v>
      </c>
      <c r="G592"/>
      <c r="H592"/>
      <c r="I592"/>
    </row>
    <row r="593" spans="1:9" x14ac:dyDescent="0.25">
      <c r="A593" s="29">
        <v>45951</v>
      </c>
      <c r="B593" s="47">
        <v>10</v>
      </c>
      <c r="C593" s="47">
        <v>2</v>
      </c>
      <c r="D593" s="47">
        <v>16</v>
      </c>
      <c r="E593" s="37">
        <v>22.073499999999999</v>
      </c>
      <c r="F593" s="47" t="str">
        <f>IF(AND(RTO__37[[#This Row],[Month]]&gt;4,RTO__37[[#This Row],[Month]]&lt;9,RTO__37[[#This Row],[Day of Week]]&lt;=5,RTO__37[[#This Row],[Hour]]&gt;=15,RTO__37[[#This Row],[Hour]]&lt;=18),"ON","OFF")</f>
        <v>OFF</v>
      </c>
      <c r="G593"/>
      <c r="H593"/>
      <c r="I593"/>
    </row>
    <row r="594" spans="1:9" x14ac:dyDescent="0.25">
      <c r="A594" s="29">
        <v>45951</v>
      </c>
      <c r="B594" s="47">
        <v>10</v>
      </c>
      <c r="C594" s="47">
        <v>2</v>
      </c>
      <c r="D594" s="47">
        <v>17</v>
      </c>
      <c r="E594" s="37">
        <v>44.152000000000001</v>
      </c>
      <c r="F594" s="47" t="str">
        <f>IF(AND(RTO__37[[#This Row],[Month]]&gt;4,RTO__37[[#This Row],[Month]]&lt;9,RTO__37[[#This Row],[Day of Week]]&lt;=5,RTO__37[[#This Row],[Hour]]&gt;=15,RTO__37[[#This Row],[Hour]]&lt;=18),"ON","OFF")</f>
        <v>OFF</v>
      </c>
      <c r="G594"/>
      <c r="H594"/>
      <c r="I594"/>
    </row>
    <row r="595" spans="1:9" x14ac:dyDescent="0.25">
      <c r="A595" s="29">
        <v>45951</v>
      </c>
      <c r="B595" s="47">
        <v>10</v>
      </c>
      <c r="C595" s="47">
        <v>2</v>
      </c>
      <c r="D595" s="47">
        <v>18</v>
      </c>
      <c r="E595" s="37">
        <v>48.4191</v>
      </c>
      <c r="F595" s="47" t="str">
        <f>IF(AND(RTO__37[[#This Row],[Month]]&gt;4,RTO__37[[#This Row],[Month]]&lt;9,RTO__37[[#This Row],[Day of Week]]&lt;=5,RTO__37[[#This Row],[Hour]]&gt;=15,RTO__37[[#This Row],[Hour]]&lt;=18),"ON","OFF")</f>
        <v>OFF</v>
      </c>
      <c r="G595"/>
      <c r="H595"/>
      <c r="I595"/>
    </row>
    <row r="596" spans="1:9" x14ac:dyDescent="0.25">
      <c r="A596" s="29">
        <v>45951</v>
      </c>
      <c r="B596" s="47">
        <v>10</v>
      </c>
      <c r="C596" s="47">
        <v>2</v>
      </c>
      <c r="D596" s="47">
        <v>19</v>
      </c>
      <c r="E596" s="37">
        <v>41.706600000000002</v>
      </c>
      <c r="F596" s="47" t="str">
        <f>IF(AND(RTO__37[[#This Row],[Month]]&gt;4,RTO__37[[#This Row],[Month]]&lt;9,RTO__37[[#This Row],[Day of Week]]&lt;=5,RTO__37[[#This Row],[Hour]]&gt;=15,RTO__37[[#This Row],[Hour]]&lt;=18),"ON","OFF")</f>
        <v>OFF</v>
      </c>
      <c r="G596"/>
      <c r="H596"/>
      <c r="I596"/>
    </row>
    <row r="597" spans="1:9" x14ac:dyDescent="0.25">
      <c r="A597" s="29">
        <v>45951</v>
      </c>
      <c r="B597" s="47">
        <v>10</v>
      </c>
      <c r="C597" s="47">
        <v>2</v>
      </c>
      <c r="D597" s="47">
        <v>20</v>
      </c>
      <c r="E597" s="37">
        <v>36.321300000000001</v>
      </c>
      <c r="F597" s="47" t="str">
        <f>IF(AND(RTO__37[[#This Row],[Month]]&gt;4,RTO__37[[#This Row],[Month]]&lt;9,RTO__37[[#This Row],[Day of Week]]&lt;=5,RTO__37[[#This Row],[Hour]]&gt;=15,RTO__37[[#This Row],[Hour]]&lt;=18),"ON","OFF")</f>
        <v>OFF</v>
      </c>
      <c r="G597"/>
      <c r="H597"/>
      <c r="I597"/>
    </row>
    <row r="598" spans="1:9" x14ac:dyDescent="0.25">
      <c r="A598" s="29">
        <v>45951</v>
      </c>
      <c r="B598" s="47">
        <v>10</v>
      </c>
      <c r="C598" s="47">
        <v>2</v>
      </c>
      <c r="D598" s="47">
        <v>21</v>
      </c>
      <c r="E598" s="37">
        <v>39.337400000000002</v>
      </c>
      <c r="F598" s="47" t="str">
        <f>IF(AND(RTO__37[[#This Row],[Month]]&gt;4,RTO__37[[#This Row],[Month]]&lt;9,RTO__37[[#This Row],[Day of Week]]&lt;=5,RTO__37[[#This Row],[Hour]]&gt;=15,RTO__37[[#This Row],[Hour]]&lt;=18),"ON","OFF")</f>
        <v>OFF</v>
      </c>
      <c r="G598"/>
      <c r="H598"/>
      <c r="I598"/>
    </row>
    <row r="599" spans="1:9" x14ac:dyDescent="0.25">
      <c r="A599" s="29">
        <v>45951</v>
      </c>
      <c r="B599" s="47">
        <v>10</v>
      </c>
      <c r="C599" s="47">
        <v>2</v>
      </c>
      <c r="D599" s="47">
        <v>22</v>
      </c>
      <c r="E599" s="37">
        <v>41.612900000000003</v>
      </c>
      <c r="F599" s="47" t="str">
        <f>IF(AND(RTO__37[[#This Row],[Month]]&gt;4,RTO__37[[#This Row],[Month]]&lt;9,RTO__37[[#This Row],[Day of Week]]&lt;=5,RTO__37[[#This Row],[Hour]]&gt;=15,RTO__37[[#This Row],[Hour]]&lt;=18),"ON","OFF")</f>
        <v>OFF</v>
      </c>
      <c r="G599"/>
      <c r="H599"/>
      <c r="I599"/>
    </row>
    <row r="600" spans="1:9" x14ac:dyDescent="0.25">
      <c r="A600" s="29">
        <v>45951</v>
      </c>
      <c r="B600" s="47">
        <v>10</v>
      </c>
      <c r="C600" s="47">
        <v>2</v>
      </c>
      <c r="D600" s="47">
        <v>23</v>
      </c>
      <c r="E600" s="37">
        <v>25.2135</v>
      </c>
      <c r="F600" s="47" t="str">
        <f>IF(AND(RTO__37[[#This Row],[Month]]&gt;4,RTO__37[[#This Row],[Month]]&lt;9,RTO__37[[#This Row],[Day of Week]]&lt;=5,RTO__37[[#This Row],[Hour]]&gt;=15,RTO__37[[#This Row],[Hour]]&lt;=18),"ON","OFF")</f>
        <v>OFF</v>
      </c>
      <c r="G600"/>
      <c r="H600"/>
      <c r="I600"/>
    </row>
    <row r="601" spans="1:9" x14ac:dyDescent="0.25">
      <c r="A601" s="29">
        <v>45951</v>
      </c>
      <c r="B601" s="47">
        <v>10</v>
      </c>
      <c r="C601" s="47">
        <v>2</v>
      </c>
      <c r="D601" s="47">
        <v>24</v>
      </c>
      <c r="E601" s="37">
        <v>38.853900000000003</v>
      </c>
      <c r="F601" s="47" t="str">
        <f>IF(AND(RTO__37[[#This Row],[Month]]&gt;4,RTO__37[[#This Row],[Month]]&lt;9,RTO__37[[#This Row],[Day of Week]]&lt;=5,RTO__37[[#This Row],[Hour]]&gt;=15,RTO__37[[#This Row],[Hour]]&lt;=18),"ON","OFF")</f>
        <v>OFF</v>
      </c>
      <c r="G601"/>
      <c r="H601"/>
      <c r="I601"/>
    </row>
    <row r="602" spans="1:9" x14ac:dyDescent="0.25">
      <c r="A602" s="29">
        <v>45952</v>
      </c>
      <c r="B602" s="47">
        <v>10</v>
      </c>
      <c r="C602" s="47">
        <v>3</v>
      </c>
      <c r="D602" s="47">
        <v>1</v>
      </c>
      <c r="E602" s="37">
        <v>36.939900000000002</v>
      </c>
      <c r="F602" s="47" t="str">
        <f>IF(AND(RTO__37[[#This Row],[Month]]&gt;4,RTO__37[[#This Row],[Month]]&lt;9,RTO__37[[#This Row],[Day of Week]]&lt;=5,RTO__37[[#This Row],[Hour]]&gt;=15,RTO__37[[#This Row],[Hour]]&lt;=18),"ON","OFF")</f>
        <v>OFF</v>
      </c>
      <c r="G602"/>
      <c r="H602"/>
      <c r="I602"/>
    </row>
    <row r="603" spans="1:9" x14ac:dyDescent="0.25">
      <c r="A603" s="29">
        <v>45952</v>
      </c>
      <c r="B603" s="47">
        <v>10</v>
      </c>
      <c r="C603" s="47">
        <v>3</v>
      </c>
      <c r="D603" s="47">
        <v>2</v>
      </c>
      <c r="E603" s="37">
        <v>37.824300000000001</v>
      </c>
      <c r="F603" s="47" t="str">
        <f>IF(AND(RTO__37[[#This Row],[Month]]&gt;4,RTO__37[[#This Row],[Month]]&lt;9,RTO__37[[#This Row],[Day of Week]]&lt;=5,RTO__37[[#This Row],[Hour]]&gt;=15,RTO__37[[#This Row],[Hour]]&lt;=18),"ON","OFF")</f>
        <v>OFF</v>
      </c>
      <c r="G603"/>
      <c r="H603"/>
      <c r="I603"/>
    </row>
    <row r="604" spans="1:9" x14ac:dyDescent="0.25">
      <c r="A604" s="29">
        <v>45952</v>
      </c>
      <c r="B604" s="47">
        <v>10</v>
      </c>
      <c r="C604" s="47">
        <v>3</v>
      </c>
      <c r="D604" s="47">
        <v>3</v>
      </c>
      <c r="E604" s="37">
        <v>38.766599999999997</v>
      </c>
      <c r="F604" s="47" t="str">
        <f>IF(AND(RTO__37[[#This Row],[Month]]&gt;4,RTO__37[[#This Row],[Month]]&lt;9,RTO__37[[#This Row],[Day of Week]]&lt;=5,RTO__37[[#This Row],[Hour]]&gt;=15,RTO__37[[#This Row],[Hour]]&lt;=18),"ON","OFF")</f>
        <v>OFF</v>
      </c>
      <c r="G604"/>
      <c r="H604"/>
      <c r="I604"/>
    </row>
    <row r="605" spans="1:9" x14ac:dyDescent="0.25">
      <c r="A605" s="29">
        <v>45952</v>
      </c>
      <c r="B605" s="47">
        <v>10</v>
      </c>
      <c r="C605" s="47">
        <v>3</v>
      </c>
      <c r="D605" s="47">
        <v>4</v>
      </c>
      <c r="E605" s="37">
        <v>40.487099999999998</v>
      </c>
      <c r="F605" s="47" t="str">
        <f>IF(AND(RTO__37[[#This Row],[Month]]&gt;4,RTO__37[[#This Row],[Month]]&lt;9,RTO__37[[#This Row],[Day of Week]]&lt;=5,RTO__37[[#This Row],[Hour]]&gt;=15,RTO__37[[#This Row],[Hour]]&lt;=18),"ON","OFF")</f>
        <v>OFF</v>
      </c>
      <c r="G605"/>
      <c r="H605"/>
      <c r="I605"/>
    </row>
    <row r="606" spans="1:9" x14ac:dyDescent="0.25">
      <c r="A606" s="29">
        <v>45952</v>
      </c>
      <c r="B606" s="47">
        <v>10</v>
      </c>
      <c r="C606" s="47">
        <v>3</v>
      </c>
      <c r="D606" s="47">
        <v>5</v>
      </c>
      <c r="E606" s="37">
        <v>36.138800000000003</v>
      </c>
      <c r="F606" s="47" t="str">
        <f>IF(AND(RTO__37[[#This Row],[Month]]&gt;4,RTO__37[[#This Row],[Month]]&lt;9,RTO__37[[#This Row],[Day of Week]]&lt;=5,RTO__37[[#This Row],[Hour]]&gt;=15,RTO__37[[#This Row],[Hour]]&lt;=18),"ON","OFF")</f>
        <v>OFF</v>
      </c>
      <c r="G606"/>
      <c r="H606"/>
      <c r="I606"/>
    </row>
    <row r="607" spans="1:9" x14ac:dyDescent="0.25">
      <c r="A607" s="29">
        <v>45952</v>
      </c>
      <c r="B607" s="47">
        <v>10</v>
      </c>
      <c r="C607" s="47">
        <v>3</v>
      </c>
      <c r="D607" s="47">
        <v>6</v>
      </c>
      <c r="E607" s="37">
        <v>39.333500000000001</v>
      </c>
      <c r="F607" s="47" t="str">
        <f>IF(AND(RTO__37[[#This Row],[Month]]&gt;4,RTO__37[[#This Row],[Month]]&lt;9,RTO__37[[#This Row],[Day of Week]]&lt;=5,RTO__37[[#This Row],[Hour]]&gt;=15,RTO__37[[#This Row],[Hour]]&lt;=18),"ON","OFF")</f>
        <v>OFF</v>
      </c>
      <c r="G607"/>
      <c r="H607"/>
      <c r="I607"/>
    </row>
    <row r="608" spans="1:9" x14ac:dyDescent="0.25">
      <c r="A608" s="29">
        <v>45952</v>
      </c>
      <c r="B608" s="47">
        <v>10</v>
      </c>
      <c r="C608" s="47">
        <v>3</v>
      </c>
      <c r="D608" s="47">
        <v>7</v>
      </c>
      <c r="E608" s="37">
        <v>44.663200000000003</v>
      </c>
      <c r="F608" s="47" t="str">
        <f>IF(AND(RTO__37[[#This Row],[Month]]&gt;4,RTO__37[[#This Row],[Month]]&lt;9,RTO__37[[#This Row],[Day of Week]]&lt;=5,RTO__37[[#This Row],[Hour]]&gt;=15,RTO__37[[#This Row],[Hour]]&lt;=18),"ON","OFF")</f>
        <v>OFF</v>
      </c>
      <c r="G608"/>
      <c r="H608"/>
      <c r="I608"/>
    </row>
    <row r="609" spans="1:9" x14ac:dyDescent="0.25">
      <c r="A609" s="29">
        <v>45952</v>
      </c>
      <c r="B609" s="47">
        <v>10</v>
      </c>
      <c r="C609" s="47">
        <v>3</v>
      </c>
      <c r="D609" s="47">
        <v>8</v>
      </c>
      <c r="E609" s="37">
        <v>96.799499999999995</v>
      </c>
      <c r="F609" s="47" t="str">
        <f>IF(AND(RTO__37[[#This Row],[Month]]&gt;4,RTO__37[[#This Row],[Month]]&lt;9,RTO__37[[#This Row],[Day of Week]]&lt;=5,RTO__37[[#This Row],[Hour]]&gt;=15,RTO__37[[#This Row],[Hour]]&lt;=18),"ON","OFF")</f>
        <v>OFF</v>
      </c>
      <c r="G609"/>
      <c r="H609"/>
      <c r="I609"/>
    </row>
    <row r="610" spans="1:9" x14ac:dyDescent="0.25">
      <c r="A610" s="29">
        <v>45952</v>
      </c>
      <c r="B610" s="47">
        <v>10</v>
      </c>
      <c r="C610" s="47">
        <v>3</v>
      </c>
      <c r="D610" s="47">
        <v>9</v>
      </c>
      <c r="E610" s="37">
        <v>31.386199999999999</v>
      </c>
      <c r="F610" s="47" t="str">
        <f>IF(AND(RTO__37[[#This Row],[Month]]&gt;4,RTO__37[[#This Row],[Month]]&lt;9,RTO__37[[#This Row],[Day of Week]]&lt;=5,RTO__37[[#This Row],[Hour]]&gt;=15,RTO__37[[#This Row],[Hour]]&lt;=18),"ON","OFF")</f>
        <v>OFF</v>
      </c>
      <c r="G610"/>
      <c r="H610"/>
      <c r="I610"/>
    </row>
    <row r="611" spans="1:9" x14ac:dyDescent="0.25">
      <c r="A611" s="29">
        <v>45952</v>
      </c>
      <c r="B611" s="47">
        <v>10</v>
      </c>
      <c r="C611" s="47">
        <v>3</v>
      </c>
      <c r="D611" s="47">
        <v>10</v>
      </c>
      <c r="E611" s="37">
        <v>27.594799999999999</v>
      </c>
      <c r="F611" s="47" t="str">
        <f>IF(AND(RTO__37[[#This Row],[Month]]&gt;4,RTO__37[[#This Row],[Month]]&lt;9,RTO__37[[#This Row],[Day of Week]]&lt;=5,RTO__37[[#This Row],[Hour]]&gt;=15,RTO__37[[#This Row],[Hour]]&lt;=18),"ON","OFF")</f>
        <v>OFF</v>
      </c>
      <c r="G611"/>
      <c r="H611"/>
      <c r="I611"/>
    </row>
    <row r="612" spans="1:9" x14ac:dyDescent="0.25">
      <c r="A612" s="29">
        <v>45952</v>
      </c>
      <c r="B612" s="47">
        <v>10</v>
      </c>
      <c r="C612" s="47">
        <v>3</v>
      </c>
      <c r="D612" s="47">
        <v>11</v>
      </c>
      <c r="E612" s="37">
        <v>28.8584</v>
      </c>
      <c r="F612" s="47" t="str">
        <f>IF(AND(RTO__37[[#This Row],[Month]]&gt;4,RTO__37[[#This Row],[Month]]&lt;9,RTO__37[[#This Row],[Day of Week]]&lt;=5,RTO__37[[#This Row],[Hour]]&gt;=15,RTO__37[[#This Row],[Hour]]&lt;=18),"ON","OFF")</f>
        <v>OFF</v>
      </c>
      <c r="G612"/>
      <c r="H612"/>
      <c r="I612"/>
    </row>
    <row r="613" spans="1:9" x14ac:dyDescent="0.25">
      <c r="A613" s="29">
        <v>45952</v>
      </c>
      <c r="B613" s="47">
        <v>10</v>
      </c>
      <c r="C613" s="47">
        <v>3</v>
      </c>
      <c r="D613" s="47">
        <v>12</v>
      </c>
      <c r="E613" s="37">
        <v>33.2226</v>
      </c>
      <c r="F613" s="47" t="str">
        <f>IF(AND(RTO__37[[#This Row],[Month]]&gt;4,RTO__37[[#This Row],[Month]]&lt;9,RTO__37[[#This Row],[Day of Week]]&lt;=5,RTO__37[[#This Row],[Hour]]&gt;=15,RTO__37[[#This Row],[Hour]]&lt;=18),"ON","OFF")</f>
        <v>OFF</v>
      </c>
      <c r="G613"/>
      <c r="H613"/>
      <c r="I613"/>
    </row>
    <row r="614" spans="1:9" x14ac:dyDescent="0.25">
      <c r="A614" s="29">
        <v>45952</v>
      </c>
      <c r="B614" s="47">
        <v>10</v>
      </c>
      <c r="C614" s="47">
        <v>3</v>
      </c>
      <c r="D614" s="47">
        <v>13</v>
      </c>
      <c r="E614" s="37">
        <v>30.9072</v>
      </c>
      <c r="F614" s="47" t="str">
        <f>IF(AND(RTO__37[[#This Row],[Month]]&gt;4,RTO__37[[#This Row],[Month]]&lt;9,RTO__37[[#This Row],[Day of Week]]&lt;=5,RTO__37[[#This Row],[Hour]]&gt;=15,RTO__37[[#This Row],[Hour]]&lt;=18),"ON","OFF")</f>
        <v>OFF</v>
      </c>
      <c r="G614"/>
      <c r="H614"/>
      <c r="I614"/>
    </row>
    <row r="615" spans="1:9" x14ac:dyDescent="0.25">
      <c r="A615" s="29">
        <v>45952</v>
      </c>
      <c r="B615" s="47">
        <v>10</v>
      </c>
      <c r="C615" s="47">
        <v>3</v>
      </c>
      <c r="D615" s="47">
        <v>14</v>
      </c>
      <c r="E615" s="37">
        <v>38.551299999999998</v>
      </c>
      <c r="F615" s="47" t="str">
        <f>IF(AND(RTO__37[[#This Row],[Month]]&gt;4,RTO__37[[#This Row],[Month]]&lt;9,RTO__37[[#This Row],[Day of Week]]&lt;=5,RTO__37[[#This Row],[Hour]]&gt;=15,RTO__37[[#This Row],[Hour]]&lt;=18),"ON","OFF")</f>
        <v>OFF</v>
      </c>
      <c r="G615"/>
      <c r="H615"/>
      <c r="I615"/>
    </row>
    <row r="616" spans="1:9" x14ac:dyDescent="0.25">
      <c r="A616" s="29">
        <v>45952</v>
      </c>
      <c r="B616" s="47">
        <v>10</v>
      </c>
      <c r="C616" s="47">
        <v>3</v>
      </c>
      <c r="D616" s="47">
        <v>15</v>
      </c>
      <c r="E616" s="37">
        <v>46.0062</v>
      </c>
      <c r="F616" s="47" t="str">
        <f>IF(AND(RTO__37[[#This Row],[Month]]&gt;4,RTO__37[[#This Row],[Month]]&lt;9,RTO__37[[#This Row],[Day of Week]]&lt;=5,RTO__37[[#This Row],[Hour]]&gt;=15,RTO__37[[#This Row],[Hour]]&lt;=18),"ON","OFF")</f>
        <v>OFF</v>
      </c>
      <c r="G616"/>
      <c r="H616"/>
      <c r="I616"/>
    </row>
    <row r="617" spans="1:9" x14ac:dyDescent="0.25">
      <c r="A617" s="29">
        <v>45952</v>
      </c>
      <c r="B617" s="47">
        <v>10</v>
      </c>
      <c r="C617" s="47">
        <v>3</v>
      </c>
      <c r="D617" s="47">
        <v>16</v>
      </c>
      <c r="E617" s="37">
        <v>347.64510000000001</v>
      </c>
      <c r="F617" s="47" t="str">
        <f>IF(AND(RTO__37[[#This Row],[Month]]&gt;4,RTO__37[[#This Row],[Month]]&lt;9,RTO__37[[#This Row],[Day of Week]]&lt;=5,RTO__37[[#This Row],[Hour]]&gt;=15,RTO__37[[#This Row],[Hour]]&lt;=18),"ON","OFF")</f>
        <v>OFF</v>
      </c>
      <c r="G617"/>
      <c r="H617"/>
      <c r="I617"/>
    </row>
    <row r="618" spans="1:9" x14ac:dyDescent="0.25">
      <c r="A618" s="29">
        <v>45952</v>
      </c>
      <c r="B618" s="47">
        <v>10</v>
      </c>
      <c r="C618" s="47">
        <v>3</v>
      </c>
      <c r="D618" s="47">
        <v>17</v>
      </c>
      <c r="E618" s="37">
        <v>34.8977</v>
      </c>
      <c r="F618" s="47" t="str">
        <f>IF(AND(RTO__37[[#This Row],[Month]]&gt;4,RTO__37[[#This Row],[Month]]&lt;9,RTO__37[[#This Row],[Day of Week]]&lt;=5,RTO__37[[#This Row],[Hour]]&gt;=15,RTO__37[[#This Row],[Hour]]&lt;=18),"ON","OFF")</f>
        <v>OFF</v>
      </c>
      <c r="G618"/>
      <c r="H618"/>
      <c r="I618"/>
    </row>
    <row r="619" spans="1:9" x14ac:dyDescent="0.25">
      <c r="A619" s="29">
        <v>45952</v>
      </c>
      <c r="B619" s="47">
        <v>10</v>
      </c>
      <c r="C619" s="47">
        <v>3</v>
      </c>
      <c r="D619" s="47">
        <v>18</v>
      </c>
      <c r="E619" s="37">
        <v>21.378499999999999</v>
      </c>
      <c r="F619" s="47" t="str">
        <f>IF(AND(RTO__37[[#This Row],[Month]]&gt;4,RTO__37[[#This Row],[Month]]&lt;9,RTO__37[[#This Row],[Day of Week]]&lt;=5,RTO__37[[#This Row],[Hour]]&gt;=15,RTO__37[[#This Row],[Hour]]&lt;=18),"ON","OFF")</f>
        <v>OFF</v>
      </c>
      <c r="G619"/>
      <c r="H619"/>
      <c r="I619"/>
    </row>
    <row r="620" spans="1:9" x14ac:dyDescent="0.25">
      <c r="A620" s="29">
        <v>45952</v>
      </c>
      <c r="B620" s="47">
        <v>10</v>
      </c>
      <c r="C620" s="47">
        <v>3</v>
      </c>
      <c r="D620" s="47">
        <v>19</v>
      </c>
      <c r="E620" s="37">
        <v>17.244599999999998</v>
      </c>
      <c r="F620" s="47" t="str">
        <f>IF(AND(RTO__37[[#This Row],[Month]]&gt;4,RTO__37[[#This Row],[Month]]&lt;9,RTO__37[[#This Row],[Day of Week]]&lt;=5,RTO__37[[#This Row],[Hour]]&gt;=15,RTO__37[[#This Row],[Hour]]&lt;=18),"ON","OFF")</f>
        <v>OFF</v>
      </c>
      <c r="G620"/>
      <c r="H620"/>
      <c r="I620"/>
    </row>
    <row r="621" spans="1:9" x14ac:dyDescent="0.25">
      <c r="A621" s="29">
        <v>45952</v>
      </c>
      <c r="B621" s="47">
        <v>10</v>
      </c>
      <c r="C621" s="47">
        <v>3</v>
      </c>
      <c r="D621" s="47">
        <v>20</v>
      </c>
      <c r="E621" s="37">
        <v>37.424599999999998</v>
      </c>
      <c r="F621" s="47" t="str">
        <f>IF(AND(RTO__37[[#This Row],[Month]]&gt;4,RTO__37[[#This Row],[Month]]&lt;9,RTO__37[[#This Row],[Day of Week]]&lt;=5,RTO__37[[#This Row],[Hour]]&gt;=15,RTO__37[[#This Row],[Hour]]&lt;=18),"ON","OFF")</f>
        <v>OFF</v>
      </c>
      <c r="G621"/>
      <c r="H621"/>
      <c r="I621"/>
    </row>
    <row r="622" spans="1:9" x14ac:dyDescent="0.25">
      <c r="A622" s="29">
        <v>45952</v>
      </c>
      <c r="B622" s="47">
        <v>10</v>
      </c>
      <c r="C622" s="47">
        <v>3</v>
      </c>
      <c r="D622" s="47">
        <v>21</v>
      </c>
      <c r="E622" s="37">
        <v>37.024000000000001</v>
      </c>
      <c r="F622" s="47" t="str">
        <f>IF(AND(RTO__37[[#This Row],[Month]]&gt;4,RTO__37[[#This Row],[Month]]&lt;9,RTO__37[[#This Row],[Day of Week]]&lt;=5,RTO__37[[#This Row],[Hour]]&gt;=15,RTO__37[[#This Row],[Hour]]&lt;=18),"ON","OFF")</f>
        <v>OFF</v>
      </c>
      <c r="G622"/>
      <c r="H622"/>
      <c r="I622"/>
    </row>
    <row r="623" spans="1:9" x14ac:dyDescent="0.25">
      <c r="A623" s="29">
        <v>45952</v>
      </c>
      <c r="B623" s="47">
        <v>10</v>
      </c>
      <c r="C623" s="47">
        <v>3</v>
      </c>
      <c r="D623" s="47">
        <v>22</v>
      </c>
      <c r="E623" s="37">
        <v>37.913600000000002</v>
      </c>
      <c r="F623" s="47" t="str">
        <f>IF(AND(RTO__37[[#This Row],[Month]]&gt;4,RTO__37[[#This Row],[Month]]&lt;9,RTO__37[[#This Row],[Day of Week]]&lt;=5,RTO__37[[#This Row],[Hour]]&gt;=15,RTO__37[[#This Row],[Hour]]&lt;=18),"ON","OFF")</f>
        <v>OFF</v>
      </c>
      <c r="G623"/>
      <c r="H623"/>
      <c r="I623"/>
    </row>
    <row r="624" spans="1:9" x14ac:dyDescent="0.25">
      <c r="A624" s="29">
        <v>45952</v>
      </c>
      <c r="B624" s="47">
        <v>10</v>
      </c>
      <c r="C624" s="47">
        <v>3</v>
      </c>
      <c r="D624" s="47">
        <v>23</v>
      </c>
      <c r="E624" s="37">
        <v>38.364600000000003</v>
      </c>
      <c r="F624" s="47" t="str">
        <f>IF(AND(RTO__37[[#This Row],[Month]]&gt;4,RTO__37[[#This Row],[Month]]&lt;9,RTO__37[[#This Row],[Day of Week]]&lt;=5,RTO__37[[#This Row],[Hour]]&gt;=15,RTO__37[[#This Row],[Hour]]&lt;=18),"ON","OFF")</f>
        <v>OFF</v>
      </c>
      <c r="G624"/>
      <c r="H624"/>
      <c r="I624"/>
    </row>
    <row r="625" spans="1:9" x14ac:dyDescent="0.25">
      <c r="A625" s="29">
        <v>45952</v>
      </c>
      <c r="B625" s="47">
        <v>10</v>
      </c>
      <c r="C625" s="47">
        <v>3</v>
      </c>
      <c r="D625" s="47">
        <v>24</v>
      </c>
      <c r="E625" s="37">
        <v>34.510399999999997</v>
      </c>
      <c r="F625" s="47" t="str">
        <f>IF(AND(RTO__37[[#This Row],[Month]]&gt;4,RTO__37[[#This Row],[Month]]&lt;9,RTO__37[[#This Row],[Day of Week]]&lt;=5,RTO__37[[#This Row],[Hour]]&gt;=15,RTO__37[[#This Row],[Hour]]&lt;=18),"ON","OFF")</f>
        <v>OFF</v>
      </c>
      <c r="G625"/>
      <c r="H625"/>
      <c r="I625"/>
    </row>
    <row r="626" spans="1:9" x14ac:dyDescent="0.25">
      <c r="A626" s="29">
        <v>45953</v>
      </c>
      <c r="B626" s="47">
        <v>10</v>
      </c>
      <c r="C626" s="47">
        <v>4</v>
      </c>
      <c r="D626" s="47">
        <v>1</v>
      </c>
      <c r="E626" s="37">
        <v>37.669199999999996</v>
      </c>
      <c r="F626" s="47" t="str">
        <f>IF(AND(RTO__37[[#This Row],[Month]]&gt;4,RTO__37[[#This Row],[Month]]&lt;9,RTO__37[[#This Row],[Day of Week]]&lt;=5,RTO__37[[#This Row],[Hour]]&gt;=15,RTO__37[[#This Row],[Hour]]&lt;=18),"ON","OFF")</f>
        <v>OFF</v>
      </c>
      <c r="G626"/>
      <c r="H626"/>
      <c r="I626"/>
    </row>
    <row r="627" spans="1:9" x14ac:dyDescent="0.25">
      <c r="A627" s="29">
        <v>45953</v>
      </c>
      <c r="B627" s="47">
        <v>10</v>
      </c>
      <c r="C627" s="47">
        <v>4</v>
      </c>
      <c r="D627" s="47">
        <v>2</v>
      </c>
      <c r="E627" s="37">
        <v>38.890700000000002</v>
      </c>
      <c r="F627" s="47" t="str">
        <f>IF(AND(RTO__37[[#This Row],[Month]]&gt;4,RTO__37[[#This Row],[Month]]&lt;9,RTO__37[[#This Row],[Day of Week]]&lt;=5,RTO__37[[#This Row],[Hour]]&gt;=15,RTO__37[[#This Row],[Hour]]&lt;=18),"ON","OFF")</f>
        <v>OFF</v>
      </c>
      <c r="G627"/>
      <c r="H627"/>
      <c r="I627"/>
    </row>
    <row r="628" spans="1:9" x14ac:dyDescent="0.25">
      <c r="A628" s="29">
        <v>45953</v>
      </c>
      <c r="B628" s="47">
        <v>10</v>
      </c>
      <c r="C628" s="47">
        <v>4</v>
      </c>
      <c r="D628" s="47">
        <v>3</v>
      </c>
      <c r="E628" s="37">
        <v>39.9758</v>
      </c>
      <c r="F628" s="47" t="str">
        <f>IF(AND(RTO__37[[#This Row],[Month]]&gt;4,RTO__37[[#This Row],[Month]]&lt;9,RTO__37[[#This Row],[Day of Week]]&lt;=5,RTO__37[[#This Row],[Hour]]&gt;=15,RTO__37[[#This Row],[Hour]]&lt;=18),"ON","OFF")</f>
        <v>OFF</v>
      </c>
      <c r="G628"/>
      <c r="H628"/>
      <c r="I628"/>
    </row>
    <row r="629" spans="1:9" x14ac:dyDescent="0.25">
      <c r="A629" s="29">
        <v>45953</v>
      </c>
      <c r="B629" s="47">
        <v>10</v>
      </c>
      <c r="C629" s="47">
        <v>4</v>
      </c>
      <c r="D629" s="47">
        <v>4</v>
      </c>
      <c r="E629" s="37">
        <v>39.533799999999999</v>
      </c>
      <c r="F629" s="47" t="str">
        <f>IF(AND(RTO__37[[#This Row],[Month]]&gt;4,RTO__37[[#This Row],[Month]]&lt;9,RTO__37[[#This Row],[Day of Week]]&lt;=5,RTO__37[[#This Row],[Hour]]&gt;=15,RTO__37[[#This Row],[Hour]]&lt;=18),"ON","OFF")</f>
        <v>OFF</v>
      </c>
      <c r="G629"/>
      <c r="H629"/>
      <c r="I629"/>
    </row>
    <row r="630" spans="1:9" x14ac:dyDescent="0.25">
      <c r="A630" s="29">
        <v>45953</v>
      </c>
      <c r="B630" s="47">
        <v>10</v>
      </c>
      <c r="C630" s="47">
        <v>4</v>
      </c>
      <c r="D630" s="47">
        <v>5</v>
      </c>
      <c r="E630" s="37">
        <v>43.966900000000003</v>
      </c>
      <c r="F630" s="47" t="str">
        <f>IF(AND(RTO__37[[#This Row],[Month]]&gt;4,RTO__37[[#This Row],[Month]]&lt;9,RTO__37[[#This Row],[Day of Week]]&lt;=5,RTO__37[[#This Row],[Hour]]&gt;=15,RTO__37[[#This Row],[Hour]]&lt;=18),"ON","OFF")</f>
        <v>OFF</v>
      </c>
      <c r="G630"/>
      <c r="H630"/>
      <c r="I630"/>
    </row>
    <row r="631" spans="1:9" x14ac:dyDescent="0.25">
      <c r="A631" s="29">
        <v>45953</v>
      </c>
      <c r="B631" s="47">
        <v>10</v>
      </c>
      <c r="C631" s="47">
        <v>4</v>
      </c>
      <c r="D631" s="47">
        <v>6</v>
      </c>
      <c r="E631" s="37">
        <v>45.4816</v>
      </c>
      <c r="F631" s="47" t="str">
        <f>IF(AND(RTO__37[[#This Row],[Month]]&gt;4,RTO__37[[#This Row],[Month]]&lt;9,RTO__37[[#This Row],[Day of Week]]&lt;=5,RTO__37[[#This Row],[Hour]]&gt;=15,RTO__37[[#This Row],[Hour]]&lt;=18),"ON","OFF")</f>
        <v>OFF</v>
      </c>
      <c r="G631"/>
      <c r="H631"/>
      <c r="I631"/>
    </row>
    <row r="632" spans="1:9" x14ac:dyDescent="0.25">
      <c r="A632" s="29">
        <v>45953</v>
      </c>
      <c r="B632" s="47">
        <v>10</v>
      </c>
      <c r="C632" s="47">
        <v>4</v>
      </c>
      <c r="D632" s="47">
        <v>7</v>
      </c>
      <c r="E632" s="37">
        <v>52.430999999999997</v>
      </c>
      <c r="F632" s="47" t="str">
        <f>IF(AND(RTO__37[[#This Row],[Month]]&gt;4,RTO__37[[#This Row],[Month]]&lt;9,RTO__37[[#This Row],[Day of Week]]&lt;=5,RTO__37[[#This Row],[Hour]]&gt;=15,RTO__37[[#This Row],[Hour]]&lt;=18),"ON","OFF")</f>
        <v>OFF</v>
      </c>
      <c r="G632"/>
      <c r="H632"/>
      <c r="I632"/>
    </row>
    <row r="633" spans="1:9" x14ac:dyDescent="0.25">
      <c r="A633" s="29">
        <v>45953</v>
      </c>
      <c r="B633" s="47">
        <v>10</v>
      </c>
      <c r="C633" s="47">
        <v>4</v>
      </c>
      <c r="D633" s="47">
        <v>8</v>
      </c>
      <c r="E633" s="37">
        <v>42.3964</v>
      </c>
      <c r="F633" s="47" t="str">
        <f>IF(AND(RTO__37[[#This Row],[Month]]&gt;4,RTO__37[[#This Row],[Month]]&lt;9,RTO__37[[#This Row],[Day of Week]]&lt;=5,RTO__37[[#This Row],[Hour]]&gt;=15,RTO__37[[#This Row],[Hour]]&lt;=18),"ON","OFF")</f>
        <v>OFF</v>
      </c>
      <c r="G633"/>
      <c r="H633"/>
      <c r="I633"/>
    </row>
    <row r="634" spans="1:9" x14ac:dyDescent="0.25">
      <c r="A634" s="29">
        <v>45953</v>
      </c>
      <c r="B634" s="47">
        <v>10</v>
      </c>
      <c r="C634" s="47">
        <v>4</v>
      </c>
      <c r="D634" s="47">
        <v>9</v>
      </c>
      <c r="E634" s="37">
        <v>24.9664</v>
      </c>
      <c r="F634" s="47" t="str">
        <f>IF(AND(RTO__37[[#This Row],[Month]]&gt;4,RTO__37[[#This Row],[Month]]&lt;9,RTO__37[[#This Row],[Day of Week]]&lt;=5,RTO__37[[#This Row],[Hour]]&gt;=15,RTO__37[[#This Row],[Hour]]&lt;=18),"ON","OFF")</f>
        <v>OFF</v>
      </c>
      <c r="G634"/>
      <c r="H634"/>
      <c r="I634"/>
    </row>
    <row r="635" spans="1:9" x14ac:dyDescent="0.25">
      <c r="A635" s="29">
        <v>45953</v>
      </c>
      <c r="B635" s="47">
        <v>10</v>
      </c>
      <c r="C635" s="47">
        <v>4</v>
      </c>
      <c r="D635" s="47">
        <v>10</v>
      </c>
      <c r="E635" s="37">
        <v>18.2363</v>
      </c>
      <c r="F635" s="47" t="str">
        <f>IF(AND(RTO__37[[#This Row],[Month]]&gt;4,RTO__37[[#This Row],[Month]]&lt;9,RTO__37[[#This Row],[Day of Week]]&lt;=5,RTO__37[[#This Row],[Hour]]&gt;=15,RTO__37[[#This Row],[Hour]]&lt;=18),"ON","OFF")</f>
        <v>OFF</v>
      </c>
      <c r="G635"/>
      <c r="H635"/>
      <c r="I635"/>
    </row>
    <row r="636" spans="1:9" x14ac:dyDescent="0.25">
      <c r="A636" s="29">
        <v>45953</v>
      </c>
      <c r="B636" s="47">
        <v>10</v>
      </c>
      <c r="C636" s="47">
        <v>4</v>
      </c>
      <c r="D636" s="47">
        <v>11</v>
      </c>
      <c r="E636" s="37">
        <v>20.167200000000001</v>
      </c>
      <c r="F636" s="47" t="str">
        <f>IF(AND(RTO__37[[#This Row],[Month]]&gt;4,RTO__37[[#This Row],[Month]]&lt;9,RTO__37[[#This Row],[Day of Week]]&lt;=5,RTO__37[[#This Row],[Hour]]&gt;=15,RTO__37[[#This Row],[Hour]]&lt;=18),"ON","OFF")</f>
        <v>OFF</v>
      </c>
      <c r="G636"/>
      <c r="H636"/>
      <c r="I636"/>
    </row>
    <row r="637" spans="1:9" x14ac:dyDescent="0.25">
      <c r="A637" s="29">
        <v>45953</v>
      </c>
      <c r="B637" s="47">
        <v>10</v>
      </c>
      <c r="C637" s="47">
        <v>4</v>
      </c>
      <c r="D637" s="47">
        <v>12</v>
      </c>
      <c r="E637" s="37">
        <v>24.2349</v>
      </c>
      <c r="F637" s="47" t="str">
        <f>IF(AND(RTO__37[[#This Row],[Month]]&gt;4,RTO__37[[#This Row],[Month]]&lt;9,RTO__37[[#This Row],[Day of Week]]&lt;=5,RTO__37[[#This Row],[Hour]]&gt;=15,RTO__37[[#This Row],[Hour]]&lt;=18),"ON","OFF")</f>
        <v>OFF</v>
      </c>
      <c r="G637"/>
      <c r="H637"/>
      <c r="I637"/>
    </row>
    <row r="638" spans="1:9" x14ac:dyDescent="0.25">
      <c r="A638" s="29">
        <v>45953</v>
      </c>
      <c r="B638" s="47">
        <v>10</v>
      </c>
      <c r="C638" s="47">
        <v>4</v>
      </c>
      <c r="D638" s="47">
        <v>13</v>
      </c>
      <c r="E638" s="37">
        <v>21.086600000000001</v>
      </c>
      <c r="F638" s="47" t="str">
        <f>IF(AND(RTO__37[[#This Row],[Month]]&gt;4,RTO__37[[#This Row],[Month]]&lt;9,RTO__37[[#This Row],[Day of Week]]&lt;=5,RTO__37[[#This Row],[Hour]]&gt;=15,RTO__37[[#This Row],[Hour]]&lt;=18),"ON","OFF")</f>
        <v>OFF</v>
      </c>
      <c r="G638"/>
      <c r="H638"/>
      <c r="I638"/>
    </row>
    <row r="639" spans="1:9" x14ac:dyDescent="0.25">
      <c r="A639" s="29">
        <v>45953</v>
      </c>
      <c r="B639" s="47">
        <v>10</v>
      </c>
      <c r="C639" s="47">
        <v>4</v>
      </c>
      <c r="D639" s="47">
        <v>14</v>
      </c>
      <c r="E639" s="37">
        <v>25.621200000000002</v>
      </c>
      <c r="F639" s="47" t="str">
        <f>IF(AND(RTO__37[[#This Row],[Month]]&gt;4,RTO__37[[#This Row],[Month]]&lt;9,RTO__37[[#This Row],[Day of Week]]&lt;=5,RTO__37[[#This Row],[Hour]]&gt;=15,RTO__37[[#This Row],[Hour]]&lt;=18),"ON","OFF")</f>
        <v>OFF</v>
      </c>
      <c r="G639"/>
      <c r="H639"/>
      <c r="I639"/>
    </row>
    <row r="640" spans="1:9" x14ac:dyDescent="0.25">
      <c r="A640" s="29">
        <v>45953</v>
      </c>
      <c r="B640" s="47">
        <v>10</v>
      </c>
      <c r="C640" s="47">
        <v>4</v>
      </c>
      <c r="D640" s="47">
        <v>15</v>
      </c>
      <c r="E640" s="37">
        <v>62.681800000000003</v>
      </c>
      <c r="F640" s="47" t="str">
        <f>IF(AND(RTO__37[[#This Row],[Month]]&gt;4,RTO__37[[#This Row],[Month]]&lt;9,RTO__37[[#This Row],[Day of Week]]&lt;=5,RTO__37[[#This Row],[Hour]]&gt;=15,RTO__37[[#This Row],[Hour]]&lt;=18),"ON","OFF")</f>
        <v>OFF</v>
      </c>
      <c r="G640"/>
      <c r="H640"/>
      <c r="I640"/>
    </row>
    <row r="641" spans="1:9" x14ac:dyDescent="0.25">
      <c r="A641" s="29">
        <v>45953</v>
      </c>
      <c r="B641" s="47">
        <v>10</v>
      </c>
      <c r="C641" s="47">
        <v>4</v>
      </c>
      <c r="D641" s="47">
        <v>16</v>
      </c>
      <c r="E641" s="37">
        <v>14.7966</v>
      </c>
      <c r="F641" s="47" t="str">
        <f>IF(AND(RTO__37[[#This Row],[Month]]&gt;4,RTO__37[[#This Row],[Month]]&lt;9,RTO__37[[#This Row],[Day of Week]]&lt;=5,RTO__37[[#This Row],[Hour]]&gt;=15,RTO__37[[#This Row],[Hour]]&lt;=18),"ON","OFF")</f>
        <v>OFF</v>
      </c>
      <c r="G641"/>
      <c r="H641"/>
      <c r="I641"/>
    </row>
    <row r="642" spans="1:9" x14ac:dyDescent="0.25">
      <c r="A642" s="29">
        <v>45953</v>
      </c>
      <c r="B642" s="47">
        <v>10</v>
      </c>
      <c r="C642" s="47">
        <v>4</v>
      </c>
      <c r="D642" s="47">
        <v>17</v>
      </c>
      <c r="E642" s="37">
        <v>33.291699999999999</v>
      </c>
      <c r="F642" s="47" t="str">
        <f>IF(AND(RTO__37[[#This Row],[Month]]&gt;4,RTO__37[[#This Row],[Month]]&lt;9,RTO__37[[#This Row],[Day of Week]]&lt;=5,RTO__37[[#This Row],[Hour]]&gt;=15,RTO__37[[#This Row],[Hour]]&lt;=18),"ON","OFF")</f>
        <v>OFF</v>
      </c>
      <c r="G642"/>
      <c r="H642"/>
      <c r="I642"/>
    </row>
    <row r="643" spans="1:9" x14ac:dyDescent="0.25">
      <c r="A643" s="29">
        <v>45953</v>
      </c>
      <c r="B643" s="47">
        <v>10</v>
      </c>
      <c r="C643" s="47">
        <v>4</v>
      </c>
      <c r="D643" s="47">
        <v>18</v>
      </c>
      <c r="E643" s="37">
        <v>48.350200000000001</v>
      </c>
      <c r="F643" s="47" t="str">
        <f>IF(AND(RTO__37[[#This Row],[Month]]&gt;4,RTO__37[[#This Row],[Month]]&lt;9,RTO__37[[#This Row],[Day of Week]]&lt;=5,RTO__37[[#This Row],[Hour]]&gt;=15,RTO__37[[#This Row],[Hour]]&lt;=18),"ON","OFF")</f>
        <v>OFF</v>
      </c>
      <c r="G643"/>
      <c r="H643"/>
      <c r="I643"/>
    </row>
    <row r="644" spans="1:9" x14ac:dyDescent="0.25">
      <c r="A644" s="29">
        <v>45953</v>
      </c>
      <c r="B644" s="47">
        <v>10</v>
      </c>
      <c r="C644" s="47">
        <v>4</v>
      </c>
      <c r="D644" s="47">
        <v>19</v>
      </c>
      <c r="E644" s="37">
        <v>134.86089999999999</v>
      </c>
      <c r="F644" s="47" t="str">
        <f>IF(AND(RTO__37[[#This Row],[Month]]&gt;4,RTO__37[[#This Row],[Month]]&lt;9,RTO__37[[#This Row],[Day of Week]]&lt;=5,RTO__37[[#This Row],[Hour]]&gt;=15,RTO__37[[#This Row],[Hour]]&lt;=18),"ON","OFF")</f>
        <v>OFF</v>
      </c>
      <c r="G644"/>
      <c r="H644"/>
      <c r="I644"/>
    </row>
    <row r="645" spans="1:9" x14ac:dyDescent="0.25">
      <c r="A645" s="29">
        <v>45953</v>
      </c>
      <c r="B645" s="47">
        <v>10</v>
      </c>
      <c r="C645" s="47">
        <v>4</v>
      </c>
      <c r="D645" s="47">
        <v>20</v>
      </c>
      <c r="E645" s="37">
        <v>172.88480000000001</v>
      </c>
      <c r="F645" s="47" t="str">
        <f>IF(AND(RTO__37[[#This Row],[Month]]&gt;4,RTO__37[[#This Row],[Month]]&lt;9,RTO__37[[#This Row],[Day of Week]]&lt;=5,RTO__37[[#This Row],[Hour]]&gt;=15,RTO__37[[#This Row],[Hour]]&lt;=18),"ON","OFF")</f>
        <v>OFF</v>
      </c>
      <c r="G645"/>
      <c r="H645"/>
      <c r="I645"/>
    </row>
    <row r="646" spans="1:9" x14ac:dyDescent="0.25">
      <c r="A646" s="29">
        <v>45953</v>
      </c>
      <c r="B646" s="47">
        <v>10</v>
      </c>
      <c r="C646" s="47">
        <v>4</v>
      </c>
      <c r="D646" s="47">
        <v>21</v>
      </c>
      <c r="E646" s="37">
        <v>43.347999999999999</v>
      </c>
      <c r="F646" s="47" t="str">
        <f>IF(AND(RTO__37[[#This Row],[Month]]&gt;4,RTO__37[[#This Row],[Month]]&lt;9,RTO__37[[#This Row],[Day of Week]]&lt;=5,RTO__37[[#This Row],[Hour]]&gt;=15,RTO__37[[#This Row],[Hour]]&lt;=18),"ON","OFF")</f>
        <v>OFF</v>
      </c>
      <c r="G646"/>
      <c r="H646"/>
      <c r="I646"/>
    </row>
    <row r="647" spans="1:9" x14ac:dyDescent="0.25">
      <c r="A647" s="29">
        <v>45953</v>
      </c>
      <c r="B647" s="47">
        <v>10</v>
      </c>
      <c r="C647" s="47">
        <v>4</v>
      </c>
      <c r="D647" s="47">
        <v>22</v>
      </c>
      <c r="E647" s="37">
        <v>44.891399999999997</v>
      </c>
      <c r="F647" s="47" t="str">
        <f>IF(AND(RTO__37[[#This Row],[Month]]&gt;4,RTO__37[[#This Row],[Month]]&lt;9,RTO__37[[#This Row],[Day of Week]]&lt;=5,RTO__37[[#This Row],[Hour]]&gt;=15,RTO__37[[#This Row],[Hour]]&lt;=18),"ON","OFF")</f>
        <v>OFF</v>
      </c>
      <c r="G647"/>
      <c r="H647"/>
      <c r="I647"/>
    </row>
    <row r="648" spans="1:9" x14ac:dyDescent="0.25">
      <c r="A648" s="29">
        <v>45953</v>
      </c>
      <c r="B648" s="47">
        <v>10</v>
      </c>
      <c r="C648" s="47">
        <v>4</v>
      </c>
      <c r="D648" s="47">
        <v>23</v>
      </c>
      <c r="E648" s="37">
        <v>44.849400000000003</v>
      </c>
      <c r="F648" s="47" t="str">
        <f>IF(AND(RTO__37[[#This Row],[Month]]&gt;4,RTO__37[[#This Row],[Month]]&lt;9,RTO__37[[#This Row],[Day of Week]]&lt;=5,RTO__37[[#This Row],[Hour]]&gt;=15,RTO__37[[#This Row],[Hour]]&lt;=18),"ON","OFF")</f>
        <v>OFF</v>
      </c>
      <c r="G648"/>
      <c r="H648"/>
      <c r="I648"/>
    </row>
    <row r="649" spans="1:9" x14ac:dyDescent="0.25">
      <c r="A649" s="29">
        <v>45953</v>
      </c>
      <c r="B649" s="47">
        <v>10</v>
      </c>
      <c r="C649" s="47">
        <v>4</v>
      </c>
      <c r="D649" s="47">
        <v>24</v>
      </c>
      <c r="E649" s="37">
        <v>43.207099999999997</v>
      </c>
      <c r="F649" s="47" t="str">
        <f>IF(AND(RTO__37[[#This Row],[Month]]&gt;4,RTO__37[[#This Row],[Month]]&lt;9,RTO__37[[#This Row],[Day of Week]]&lt;=5,RTO__37[[#This Row],[Hour]]&gt;=15,RTO__37[[#This Row],[Hour]]&lt;=18),"ON","OFF")</f>
        <v>OFF</v>
      </c>
      <c r="G649"/>
      <c r="H649"/>
      <c r="I649"/>
    </row>
    <row r="650" spans="1:9" x14ac:dyDescent="0.25">
      <c r="A650" s="29">
        <v>45954</v>
      </c>
      <c r="B650" s="47">
        <v>10</v>
      </c>
      <c r="C650" s="47">
        <v>5</v>
      </c>
      <c r="D650" s="47">
        <v>1</v>
      </c>
      <c r="E650" s="37">
        <v>43.9756</v>
      </c>
      <c r="F650" s="47" t="str">
        <f>IF(AND(RTO__37[[#This Row],[Month]]&gt;4,RTO__37[[#This Row],[Month]]&lt;9,RTO__37[[#This Row],[Day of Week]]&lt;=5,RTO__37[[#This Row],[Hour]]&gt;=15,RTO__37[[#This Row],[Hour]]&lt;=18),"ON","OFF")</f>
        <v>OFF</v>
      </c>
      <c r="G650"/>
      <c r="H650"/>
      <c r="I650"/>
    </row>
    <row r="651" spans="1:9" x14ac:dyDescent="0.25">
      <c r="A651" s="29">
        <v>45954</v>
      </c>
      <c r="B651" s="47">
        <v>10</v>
      </c>
      <c r="C651" s="47">
        <v>5</v>
      </c>
      <c r="D651" s="47">
        <v>2</v>
      </c>
      <c r="E651" s="37">
        <v>44.21</v>
      </c>
      <c r="F651" s="47" t="str">
        <f>IF(AND(RTO__37[[#This Row],[Month]]&gt;4,RTO__37[[#This Row],[Month]]&lt;9,RTO__37[[#This Row],[Day of Week]]&lt;=5,RTO__37[[#This Row],[Hour]]&gt;=15,RTO__37[[#This Row],[Hour]]&lt;=18),"ON","OFF")</f>
        <v>OFF</v>
      </c>
      <c r="G651"/>
      <c r="H651"/>
      <c r="I651"/>
    </row>
    <row r="652" spans="1:9" x14ac:dyDescent="0.25">
      <c r="A652" s="29">
        <v>45954</v>
      </c>
      <c r="B652" s="47">
        <v>10</v>
      </c>
      <c r="C652" s="47">
        <v>5</v>
      </c>
      <c r="D652" s="47">
        <v>3</v>
      </c>
      <c r="E652" s="37">
        <v>45.299100000000003</v>
      </c>
      <c r="F652" s="47" t="str">
        <f>IF(AND(RTO__37[[#This Row],[Month]]&gt;4,RTO__37[[#This Row],[Month]]&lt;9,RTO__37[[#This Row],[Day of Week]]&lt;=5,RTO__37[[#This Row],[Hour]]&gt;=15,RTO__37[[#This Row],[Hour]]&lt;=18),"ON","OFF")</f>
        <v>OFF</v>
      </c>
      <c r="G652"/>
      <c r="H652"/>
      <c r="I652"/>
    </row>
    <row r="653" spans="1:9" x14ac:dyDescent="0.25">
      <c r="A653" s="29">
        <v>45954</v>
      </c>
      <c r="B653" s="47">
        <v>10</v>
      </c>
      <c r="C653" s="47">
        <v>5</v>
      </c>
      <c r="D653" s="47">
        <v>4</v>
      </c>
      <c r="E653" s="37">
        <v>42.733699999999999</v>
      </c>
      <c r="F653" s="47" t="str">
        <f>IF(AND(RTO__37[[#This Row],[Month]]&gt;4,RTO__37[[#This Row],[Month]]&lt;9,RTO__37[[#This Row],[Day of Week]]&lt;=5,RTO__37[[#This Row],[Hour]]&gt;=15,RTO__37[[#This Row],[Hour]]&lt;=18),"ON","OFF")</f>
        <v>OFF</v>
      </c>
      <c r="G653"/>
      <c r="H653"/>
      <c r="I653"/>
    </row>
    <row r="654" spans="1:9" x14ac:dyDescent="0.25">
      <c r="A654" s="29">
        <v>45954</v>
      </c>
      <c r="B654" s="47">
        <v>10</v>
      </c>
      <c r="C654" s="47">
        <v>5</v>
      </c>
      <c r="D654" s="47">
        <v>5</v>
      </c>
      <c r="E654" s="37">
        <v>40.776000000000003</v>
      </c>
      <c r="F654" s="47" t="str">
        <f>IF(AND(RTO__37[[#This Row],[Month]]&gt;4,RTO__37[[#This Row],[Month]]&lt;9,RTO__37[[#This Row],[Day of Week]]&lt;=5,RTO__37[[#This Row],[Hour]]&gt;=15,RTO__37[[#This Row],[Hour]]&lt;=18),"ON","OFF")</f>
        <v>OFF</v>
      </c>
      <c r="G654"/>
      <c r="H654"/>
      <c r="I654"/>
    </row>
    <row r="655" spans="1:9" x14ac:dyDescent="0.25">
      <c r="A655" s="29">
        <v>45954</v>
      </c>
      <c r="B655" s="47">
        <v>10</v>
      </c>
      <c r="C655" s="47">
        <v>5</v>
      </c>
      <c r="D655" s="47">
        <v>6</v>
      </c>
      <c r="E655" s="37">
        <v>43.859699999999997</v>
      </c>
      <c r="F655" s="47" t="str">
        <f>IF(AND(RTO__37[[#This Row],[Month]]&gt;4,RTO__37[[#This Row],[Month]]&lt;9,RTO__37[[#This Row],[Day of Week]]&lt;=5,RTO__37[[#This Row],[Hour]]&gt;=15,RTO__37[[#This Row],[Hour]]&lt;=18),"ON","OFF")</f>
        <v>OFF</v>
      </c>
      <c r="G655"/>
      <c r="H655"/>
      <c r="I655"/>
    </row>
    <row r="656" spans="1:9" x14ac:dyDescent="0.25">
      <c r="A656" s="29">
        <v>45954</v>
      </c>
      <c r="B656" s="47">
        <v>10</v>
      </c>
      <c r="C656" s="47">
        <v>5</v>
      </c>
      <c r="D656" s="47">
        <v>7</v>
      </c>
      <c r="E656" s="37">
        <v>49.398299999999999</v>
      </c>
      <c r="F656" s="47" t="str">
        <f>IF(AND(RTO__37[[#This Row],[Month]]&gt;4,RTO__37[[#This Row],[Month]]&lt;9,RTO__37[[#This Row],[Day of Week]]&lt;=5,RTO__37[[#This Row],[Hour]]&gt;=15,RTO__37[[#This Row],[Hour]]&lt;=18),"ON","OFF")</f>
        <v>OFF</v>
      </c>
      <c r="G656"/>
      <c r="H656"/>
      <c r="I656"/>
    </row>
    <row r="657" spans="1:9" x14ac:dyDescent="0.25">
      <c r="A657" s="29">
        <v>45954</v>
      </c>
      <c r="B657" s="47">
        <v>10</v>
      </c>
      <c r="C657" s="47">
        <v>5</v>
      </c>
      <c r="D657" s="47">
        <v>8</v>
      </c>
      <c r="E657" s="37">
        <v>29.0352</v>
      </c>
      <c r="F657" s="47" t="str">
        <f>IF(AND(RTO__37[[#This Row],[Month]]&gt;4,RTO__37[[#This Row],[Month]]&lt;9,RTO__37[[#This Row],[Day of Week]]&lt;=5,RTO__37[[#This Row],[Hour]]&gt;=15,RTO__37[[#This Row],[Hour]]&lt;=18),"ON","OFF")</f>
        <v>OFF</v>
      </c>
      <c r="G657"/>
      <c r="H657"/>
      <c r="I657"/>
    </row>
    <row r="658" spans="1:9" x14ac:dyDescent="0.25">
      <c r="A658" s="29">
        <v>45954</v>
      </c>
      <c r="B658" s="47">
        <v>10</v>
      </c>
      <c r="C658" s="47">
        <v>5</v>
      </c>
      <c r="D658" s="47">
        <v>9</v>
      </c>
      <c r="E658" s="37">
        <v>27.426300000000001</v>
      </c>
      <c r="F658" s="47" t="str">
        <f>IF(AND(RTO__37[[#This Row],[Month]]&gt;4,RTO__37[[#This Row],[Month]]&lt;9,RTO__37[[#This Row],[Day of Week]]&lt;=5,RTO__37[[#This Row],[Hour]]&gt;=15,RTO__37[[#This Row],[Hour]]&lt;=18),"ON","OFF")</f>
        <v>OFF</v>
      </c>
      <c r="G658"/>
      <c r="H658"/>
      <c r="I658"/>
    </row>
    <row r="659" spans="1:9" x14ac:dyDescent="0.25">
      <c r="A659" s="29">
        <v>45954</v>
      </c>
      <c r="B659" s="47">
        <v>10</v>
      </c>
      <c r="C659" s="47">
        <v>5</v>
      </c>
      <c r="D659" s="47">
        <v>10</v>
      </c>
      <c r="E659" s="37">
        <v>30.0246</v>
      </c>
      <c r="F659" s="47" t="str">
        <f>IF(AND(RTO__37[[#This Row],[Month]]&gt;4,RTO__37[[#This Row],[Month]]&lt;9,RTO__37[[#This Row],[Day of Week]]&lt;=5,RTO__37[[#This Row],[Hour]]&gt;=15,RTO__37[[#This Row],[Hour]]&lt;=18),"ON","OFF")</f>
        <v>OFF</v>
      </c>
      <c r="G659"/>
      <c r="H659"/>
      <c r="I659"/>
    </row>
    <row r="660" spans="1:9" x14ac:dyDescent="0.25">
      <c r="A660" s="29">
        <v>45954</v>
      </c>
      <c r="B660" s="47">
        <v>10</v>
      </c>
      <c r="C660" s="47">
        <v>5</v>
      </c>
      <c r="D660" s="47">
        <v>11</v>
      </c>
      <c r="E660" s="37">
        <v>31.493500000000001</v>
      </c>
      <c r="F660" s="47" t="str">
        <f>IF(AND(RTO__37[[#This Row],[Month]]&gt;4,RTO__37[[#This Row],[Month]]&lt;9,RTO__37[[#This Row],[Day of Week]]&lt;=5,RTO__37[[#This Row],[Hour]]&gt;=15,RTO__37[[#This Row],[Hour]]&lt;=18),"ON","OFF")</f>
        <v>OFF</v>
      </c>
      <c r="G660"/>
      <c r="H660"/>
      <c r="I660"/>
    </row>
    <row r="661" spans="1:9" x14ac:dyDescent="0.25">
      <c r="A661" s="29">
        <v>45954</v>
      </c>
      <c r="B661" s="47">
        <v>10</v>
      </c>
      <c r="C661" s="47">
        <v>5</v>
      </c>
      <c r="D661" s="47">
        <v>12</v>
      </c>
      <c r="E661" s="37">
        <v>29.453600000000002</v>
      </c>
      <c r="F661" s="47" t="str">
        <f>IF(AND(RTO__37[[#This Row],[Month]]&gt;4,RTO__37[[#This Row],[Month]]&lt;9,RTO__37[[#This Row],[Day of Week]]&lt;=5,RTO__37[[#This Row],[Hour]]&gt;=15,RTO__37[[#This Row],[Hour]]&lt;=18),"ON","OFF")</f>
        <v>OFF</v>
      </c>
      <c r="G661"/>
      <c r="H661"/>
      <c r="I661"/>
    </row>
    <row r="662" spans="1:9" x14ac:dyDescent="0.25">
      <c r="A662" s="29">
        <v>45954</v>
      </c>
      <c r="B662" s="47">
        <v>10</v>
      </c>
      <c r="C662" s="47">
        <v>5</v>
      </c>
      <c r="D662" s="47">
        <v>13</v>
      </c>
      <c r="E662" s="37">
        <v>29.895299999999999</v>
      </c>
      <c r="F662" s="47" t="str">
        <f>IF(AND(RTO__37[[#This Row],[Month]]&gt;4,RTO__37[[#This Row],[Month]]&lt;9,RTO__37[[#This Row],[Day of Week]]&lt;=5,RTO__37[[#This Row],[Hour]]&gt;=15,RTO__37[[#This Row],[Hour]]&lt;=18),"ON","OFF")</f>
        <v>OFF</v>
      </c>
      <c r="G662"/>
      <c r="H662"/>
      <c r="I662"/>
    </row>
    <row r="663" spans="1:9" x14ac:dyDescent="0.25">
      <c r="A663" s="29">
        <v>45954</v>
      </c>
      <c r="B663" s="47">
        <v>10</v>
      </c>
      <c r="C663" s="47">
        <v>5</v>
      </c>
      <c r="D663" s="47">
        <v>14</v>
      </c>
      <c r="E663" s="37">
        <v>32.306600000000003</v>
      </c>
      <c r="F663" s="47" t="str">
        <f>IF(AND(RTO__37[[#This Row],[Month]]&gt;4,RTO__37[[#This Row],[Month]]&lt;9,RTO__37[[#This Row],[Day of Week]]&lt;=5,RTO__37[[#This Row],[Hour]]&gt;=15,RTO__37[[#This Row],[Hour]]&lt;=18),"ON","OFF")</f>
        <v>OFF</v>
      </c>
      <c r="G663"/>
      <c r="H663"/>
      <c r="I663"/>
    </row>
    <row r="664" spans="1:9" x14ac:dyDescent="0.25">
      <c r="A664" s="29">
        <v>45954</v>
      </c>
      <c r="B664" s="47">
        <v>10</v>
      </c>
      <c r="C664" s="47">
        <v>5</v>
      </c>
      <c r="D664" s="47">
        <v>15</v>
      </c>
      <c r="E664" s="37">
        <v>29.778099999999998</v>
      </c>
      <c r="F664" s="47" t="str">
        <f>IF(AND(RTO__37[[#This Row],[Month]]&gt;4,RTO__37[[#This Row],[Month]]&lt;9,RTO__37[[#This Row],[Day of Week]]&lt;=5,RTO__37[[#This Row],[Hour]]&gt;=15,RTO__37[[#This Row],[Hour]]&lt;=18),"ON","OFF")</f>
        <v>OFF</v>
      </c>
      <c r="G664"/>
      <c r="H664"/>
      <c r="I664"/>
    </row>
    <row r="665" spans="1:9" x14ac:dyDescent="0.25">
      <c r="A665" s="29">
        <v>45954</v>
      </c>
      <c r="B665" s="47">
        <v>10</v>
      </c>
      <c r="C665" s="47">
        <v>5</v>
      </c>
      <c r="D665" s="47">
        <v>16</v>
      </c>
      <c r="E665" s="37">
        <v>21.995699999999999</v>
      </c>
      <c r="F665" s="47" t="str">
        <f>IF(AND(RTO__37[[#This Row],[Month]]&gt;4,RTO__37[[#This Row],[Month]]&lt;9,RTO__37[[#This Row],[Day of Week]]&lt;=5,RTO__37[[#This Row],[Hour]]&gt;=15,RTO__37[[#This Row],[Hour]]&lt;=18),"ON","OFF")</f>
        <v>OFF</v>
      </c>
      <c r="G665"/>
      <c r="H665"/>
      <c r="I665"/>
    </row>
    <row r="666" spans="1:9" x14ac:dyDescent="0.25">
      <c r="A666" s="29">
        <v>45954</v>
      </c>
      <c r="B666" s="47">
        <v>10</v>
      </c>
      <c r="C666" s="47">
        <v>5</v>
      </c>
      <c r="D666" s="47">
        <v>17</v>
      </c>
      <c r="E666" s="37">
        <v>41.252499999999998</v>
      </c>
      <c r="F666" s="47" t="str">
        <f>IF(AND(RTO__37[[#This Row],[Month]]&gt;4,RTO__37[[#This Row],[Month]]&lt;9,RTO__37[[#This Row],[Day of Week]]&lt;=5,RTO__37[[#This Row],[Hour]]&gt;=15,RTO__37[[#This Row],[Hour]]&lt;=18),"ON","OFF")</f>
        <v>OFF</v>
      </c>
      <c r="G666"/>
      <c r="H666"/>
      <c r="I666"/>
    </row>
    <row r="667" spans="1:9" x14ac:dyDescent="0.25">
      <c r="A667" s="29">
        <v>45954</v>
      </c>
      <c r="B667" s="47">
        <v>10</v>
      </c>
      <c r="C667" s="47">
        <v>5</v>
      </c>
      <c r="D667" s="47">
        <v>18</v>
      </c>
      <c r="E667" s="37">
        <v>46.569699999999997</v>
      </c>
      <c r="F667" s="47" t="str">
        <f>IF(AND(RTO__37[[#This Row],[Month]]&gt;4,RTO__37[[#This Row],[Month]]&lt;9,RTO__37[[#This Row],[Day of Week]]&lt;=5,RTO__37[[#This Row],[Hour]]&gt;=15,RTO__37[[#This Row],[Hour]]&lt;=18),"ON","OFF")</f>
        <v>OFF</v>
      </c>
      <c r="G667"/>
      <c r="H667"/>
      <c r="I667"/>
    </row>
    <row r="668" spans="1:9" x14ac:dyDescent="0.25">
      <c r="A668" s="29">
        <v>45954</v>
      </c>
      <c r="B668" s="47">
        <v>10</v>
      </c>
      <c r="C668" s="47">
        <v>5</v>
      </c>
      <c r="D668" s="47">
        <v>19</v>
      </c>
      <c r="E668" s="37">
        <v>39.954799999999999</v>
      </c>
      <c r="F668" s="47" t="str">
        <f>IF(AND(RTO__37[[#This Row],[Month]]&gt;4,RTO__37[[#This Row],[Month]]&lt;9,RTO__37[[#This Row],[Day of Week]]&lt;=5,RTO__37[[#This Row],[Hour]]&gt;=15,RTO__37[[#This Row],[Hour]]&lt;=18),"ON","OFF")</f>
        <v>OFF</v>
      </c>
      <c r="G668"/>
      <c r="H668"/>
      <c r="I668"/>
    </row>
    <row r="669" spans="1:9" x14ac:dyDescent="0.25">
      <c r="A669" s="29">
        <v>45954</v>
      </c>
      <c r="B669" s="47">
        <v>10</v>
      </c>
      <c r="C669" s="47">
        <v>5</v>
      </c>
      <c r="D669" s="47">
        <v>20</v>
      </c>
      <c r="E669" s="37">
        <v>28.848800000000001</v>
      </c>
      <c r="F669" s="47" t="str">
        <f>IF(AND(RTO__37[[#This Row],[Month]]&gt;4,RTO__37[[#This Row],[Month]]&lt;9,RTO__37[[#This Row],[Day of Week]]&lt;=5,RTO__37[[#This Row],[Hour]]&gt;=15,RTO__37[[#This Row],[Hour]]&lt;=18),"ON","OFF")</f>
        <v>OFF</v>
      </c>
      <c r="G669"/>
      <c r="H669"/>
      <c r="I669"/>
    </row>
    <row r="670" spans="1:9" x14ac:dyDescent="0.25">
      <c r="A670" s="29">
        <v>45954</v>
      </c>
      <c r="B670" s="47">
        <v>10</v>
      </c>
      <c r="C670" s="47">
        <v>5</v>
      </c>
      <c r="D670" s="47">
        <v>21</v>
      </c>
      <c r="E670" s="37">
        <v>30.4651</v>
      </c>
      <c r="F670" s="47" t="str">
        <f>IF(AND(RTO__37[[#This Row],[Month]]&gt;4,RTO__37[[#This Row],[Month]]&lt;9,RTO__37[[#This Row],[Day of Week]]&lt;=5,RTO__37[[#This Row],[Hour]]&gt;=15,RTO__37[[#This Row],[Hour]]&lt;=18),"ON","OFF")</f>
        <v>OFF</v>
      </c>
      <c r="G670"/>
      <c r="H670"/>
      <c r="I670"/>
    </row>
    <row r="671" spans="1:9" x14ac:dyDescent="0.25">
      <c r="A671" s="29">
        <v>45954</v>
      </c>
      <c r="B671" s="47">
        <v>10</v>
      </c>
      <c r="C671" s="47">
        <v>5</v>
      </c>
      <c r="D671" s="47">
        <v>22</v>
      </c>
      <c r="E671" s="37">
        <v>28.6676</v>
      </c>
      <c r="F671" s="47" t="str">
        <f>IF(AND(RTO__37[[#This Row],[Month]]&gt;4,RTO__37[[#This Row],[Month]]&lt;9,RTO__37[[#This Row],[Day of Week]]&lt;=5,RTO__37[[#This Row],[Hour]]&gt;=15,RTO__37[[#This Row],[Hour]]&lt;=18),"ON","OFF")</f>
        <v>OFF</v>
      </c>
      <c r="G671"/>
      <c r="H671"/>
      <c r="I671"/>
    </row>
    <row r="672" spans="1:9" x14ac:dyDescent="0.25">
      <c r="A672" s="29">
        <v>45954</v>
      </c>
      <c r="B672" s="47">
        <v>10</v>
      </c>
      <c r="C672" s="47">
        <v>5</v>
      </c>
      <c r="D672" s="47">
        <v>23</v>
      </c>
      <c r="E672" s="37">
        <v>32.593000000000004</v>
      </c>
      <c r="F672" s="47" t="str">
        <f>IF(AND(RTO__37[[#This Row],[Month]]&gt;4,RTO__37[[#This Row],[Month]]&lt;9,RTO__37[[#This Row],[Day of Week]]&lt;=5,RTO__37[[#This Row],[Hour]]&gt;=15,RTO__37[[#This Row],[Hour]]&lt;=18),"ON","OFF")</f>
        <v>OFF</v>
      </c>
      <c r="G672"/>
      <c r="H672"/>
      <c r="I672"/>
    </row>
    <row r="673" spans="1:9" x14ac:dyDescent="0.25">
      <c r="A673" s="29">
        <v>45954</v>
      </c>
      <c r="B673" s="47">
        <v>10</v>
      </c>
      <c r="C673" s="47">
        <v>5</v>
      </c>
      <c r="D673" s="47">
        <v>24</v>
      </c>
      <c r="E673" s="37">
        <v>35.507399999999997</v>
      </c>
      <c r="F673" s="47" t="str">
        <f>IF(AND(RTO__37[[#This Row],[Month]]&gt;4,RTO__37[[#This Row],[Month]]&lt;9,RTO__37[[#This Row],[Day of Week]]&lt;=5,RTO__37[[#This Row],[Hour]]&gt;=15,RTO__37[[#This Row],[Hour]]&lt;=18),"ON","OFF")</f>
        <v>OFF</v>
      </c>
      <c r="G673"/>
      <c r="H673"/>
      <c r="I673"/>
    </row>
    <row r="674" spans="1:9" x14ac:dyDescent="0.25">
      <c r="A674" s="29">
        <v>45955</v>
      </c>
      <c r="B674" s="47">
        <v>10</v>
      </c>
      <c r="C674" s="47">
        <v>6</v>
      </c>
      <c r="D674" s="47">
        <v>1</v>
      </c>
      <c r="E674" s="37">
        <v>36.389099999999999</v>
      </c>
      <c r="F674" s="47" t="str">
        <f>IF(AND(RTO__37[[#This Row],[Month]]&gt;4,RTO__37[[#This Row],[Month]]&lt;9,RTO__37[[#This Row],[Day of Week]]&lt;=5,RTO__37[[#This Row],[Hour]]&gt;=15,RTO__37[[#This Row],[Hour]]&lt;=18),"ON","OFF")</f>
        <v>OFF</v>
      </c>
      <c r="G674"/>
      <c r="H674"/>
      <c r="I674"/>
    </row>
    <row r="675" spans="1:9" x14ac:dyDescent="0.25">
      <c r="A675" s="29">
        <v>45955</v>
      </c>
      <c r="B675" s="47">
        <v>10</v>
      </c>
      <c r="C675" s="47">
        <v>6</v>
      </c>
      <c r="D675" s="47">
        <v>2</v>
      </c>
      <c r="E675" s="37">
        <v>35.192900000000002</v>
      </c>
      <c r="F675" s="47" t="str">
        <f>IF(AND(RTO__37[[#This Row],[Month]]&gt;4,RTO__37[[#This Row],[Month]]&lt;9,RTO__37[[#This Row],[Day of Week]]&lt;=5,RTO__37[[#This Row],[Hour]]&gt;=15,RTO__37[[#This Row],[Hour]]&lt;=18),"ON","OFF")</f>
        <v>OFF</v>
      </c>
      <c r="G675"/>
      <c r="H675"/>
      <c r="I675"/>
    </row>
    <row r="676" spans="1:9" x14ac:dyDescent="0.25">
      <c r="A676" s="29">
        <v>45955</v>
      </c>
      <c r="B676" s="47">
        <v>10</v>
      </c>
      <c r="C676" s="47">
        <v>6</v>
      </c>
      <c r="D676" s="47">
        <v>3</v>
      </c>
      <c r="E676" s="37">
        <v>31.230499999999999</v>
      </c>
      <c r="F676" s="47" t="str">
        <f>IF(AND(RTO__37[[#This Row],[Month]]&gt;4,RTO__37[[#This Row],[Month]]&lt;9,RTO__37[[#This Row],[Day of Week]]&lt;=5,RTO__37[[#This Row],[Hour]]&gt;=15,RTO__37[[#This Row],[Hour]]&lt;=18),"ON","OFF")</f>
        <v>OFF</v>
      </c>
      <c r="G676"/>
      <c r="H676"/>
      <c r="I676"/>
    </row>
    <row r="677" spans="1:9" x14ac:dyDescent="0.25">
      <c r="A677" s="29">
        <v>45955</v>
      </c>
      <c r="B677" s="47">
        <v>10</v>
      </c>
      <c r="C677" s="47">
        <v>6</v>
      </c>
      <c r="D677" s="47">
        <v>4</v>
      </c>
      <c r="E677" s="37">
        <v>31.549700000000001</v>
      </c>
      <c r="F677" s="47" t="str">
        <f>IF(AND(RTO__37[[#This Row],[Month]]&gt;4,RTO__37[[#This Row],[Month]]&lt;9,RTO__37[[#This Row],[Day of Week]]&lt;=5,RTO__37[[#This Row],[Hour]]&gt;=15,RTO__37[[#This Row],[Hour]]&lt;=18),"ON","OFF")</f>
        <v>OFF</v>
      </c>
      <c r="G677"/>
      <c r="H677"/>
      <c r="I677"/>
    </row>
    <row r="678" spans="1:9" x14ac:dyDescent="0.25">
      <c r="A678" s="29">
        <v>45955</v>
      </c>
      <c r="B678" s="47">
        <v>10</v>
      </c>
      <c r="C678" s="47">
        <v>6</v>
      </c>
      <c r="D678" s="47">
        <v>5</v>
      </c>
      <c r="E678" s="37">
        <v>34.782800000000002</v>
      </c>
      <c r="F678" s="47" t="str">
        <f>IF(AND(RTO__37[[#This Row],[Month]]&gt;4,RTO__37[[#This Row],[Month]]&lt;9,RTO__37[[#This Row],[Day of Week]]&lt;=5,RTO__37[[#This Row],[Hour]]&gt;=15,RTO__37[[#This Row],[Hour]]&lt;=18),"ON","OFF")</f>
        <v>OFF</v>
      </c>
      <c r="G678"/>
      <c r="H678"/>
      <c r="I678"/>
    </row>
    <row r="679" spans="1:9" x14ac:dyDescent="0.25">
      <c r="A679" s="29">
        <v>45955</v>
      </c>
      <c r="B679" s="47">
        <v>10</v>
      </c>
      <c r="C679" s="47">
        <v>6</v>
      </c>
      <c r="D679" s="47">
        <v>6</v>
      </c>
      <c r="E679" s="37">
        <v>38.108899999999998</v>
      </c>
      <c r="F679" s="47" t="str">
        <f>IF(AND(RTO__37[[#This Row],[Month]]&gt;4,RTO__37[[#This Row],[Month]]&lt;9,RTO__37[[#This Row],[Day of Week]]&lt;=5,RTO__37[[#This Row],[Hour]]&gt;=15,RTO__37[[#This Row],[Hour]]&lt;=18),"ON","OFF")</f>
        <v>OFF</v>
      </c>
      <c r="G679"/>
      <c r="H679"/>
      <c r="I679"/>
    </row>
    <row r="680" spans="1:9" x14ac:dyDescent="0.25">
      <c r="A680" s="29">
        <v>45955</v>
      </c>
      <c r="B680" s="47">
        <v>10</v>
      </c>
      <c r="C680" s="47">
        <v>6</v>
      </c>
      <c r="D680" s="47">
        <v>7</v>
      </c>
      <c r="E680" s="37">
        <v>38.375500000000002</v>
      </c>
      <c r="F680" s="47" t="str">
        <f>IF(AND(RTO__37[[#This Row],[Month]]&gt;4,RTO__37[[#This Row],[Month]]&lt;9,RTO__37[[#This Row],[Day of Week]]&lt;=5,RTO__37[[#This Row],[Hour]]&gt;=15,RTO__37[[#This Row],[Hour]]&lt;=18),"ON","OFF")</f>
        <v>OFF</v>
      </c>
      <c r="G680"/>
      <c r="H680"/>
      <c r="I680"/>
    </row>
    <row r="681" spans="1:9" x14ac:dyDescent="0.25">
      <c r="A681" s="29">
        <v>45955</v>
      </c>
      <c r="B681" s="47">
        <v>10</v>
      </c>
      <c r="C681" s="47">
        <v>6</v>
      </c>
      <c r="D681" s="47">
        <v>8</v>
      </c>
      <c r="E681" s="37">
        <v>0.61450000000000005</v>
      </c>
      <c r="F681" s="47" t="str">
        <f>IF(AND(RTO__37[[#This Row],[Month]]&gt;4,RTO__37[[#This Row],[Month]]&lt;9,RTO__37[[#This Row],[Day of Week]]&lt;=5,RTO__37[[#This Row],[Hour]]&gt;=15,RTO__37[[#This Row],[Hour]]&lt;=18),"ON","OFF")</f>
        <v>OFF</v>
      </c>
      <c r="G681"/>
      <c r="H681"/>
      <c r="I681"/>
    </row>
    <row r="682" spans="1:9" x14ac:dyDescent="0.25">
      <c r="A682" s="29">
        <v>45955</v>
      </c>
      <c r="B682" s="47">
        <v>10</v>
      </c>
      <c r="C682" s="47">
        <v>6</v>
      </c>
      <c r="D682" s="47">
        <v>9</v>
      </c>
      <c r="E682" s="37">
        <v>11.9476</v>
      </c>
      <c r="F682" s="47" t="str">
        <f>IF(AND(RTO__37[[#This Row],[Month]]&gt;4,RTO__37[[#This Row],[Month]]&lt;9,RTO__37[[#This Row],[Day of Week]]&lt;=5,RTO__37[[#This Row],[Hour]]&gt;=15,RTO__37[[#This Row],[Hour]]&lt;=18),"ON","OFF")</f>
        <v>OFF</v>
      </c>
      <c r="G682"/>
      <c r="H682"/>
      <c r="I682"/>
    </row>
    <row r="683" spans="1:9" x14ac:dyDescent="0.25">
      <c r="A683" s="29">
        <v>45955</v>
      </c>
      <c r="B683" s="47">
        <v>10</v>
      </c>
      <c r="C683" s="47">
        <v>6</v>
      </c>
      <c r="D683" s="47">
        <v>10</v>
      </c>
      <c r="E683" s="37">
        <v>4.9348999999999998</v>
      </c>
      <c r="F683" s="47" t="str">
        <f>IF(AND(RTO__37[[#This Row],[Month]]&gt;4,RTO__37[[#This Row],[Month]]&lt;9,RTO__37[[#This Row],[Day of Week]]&lt;=5,RTO__37[[#This Row],[Hour]]&gt;=15,RTO__37[[#This Row],[Hour]]&lt;=18),"ON","OFF")</f>
        <v>OFF</v>
      </c>
      <c r="G683"/>
      <c r="H683"/>
      <c r="I683"/>
    </row>
    <row r="684" spans="1:9" x14ac:dyDescent="0.25">
      <c r="A684" s="29">
        <v>45955</v>
      </c>
      <c r="B684" s="47">
        <v>10</v>
      </c>
      <c r="C684" s="47">
        <v>6</v>
      </c>
      <c r="D684" s="47">
        <v>11</v>
      </c>
      <c r="E684" s="37">
        <v>9.6316000000000006</v>
      </c>
      <c r="F684" s="47" t="str">
        <f>IF(AND(RTO__37[[#This Row],[Month]]&gt;4,RTO__37[[#This Row],[Month]]&lt;9,RTO__37[[#This Row],[Day of Week]]&lt;=5,RTO__37[[#This Row],[Hour]]&gt;=15,RTO__37[[#This Row],[Hour]]&lt;=18),"ON","OFF")</f>
        <v>OFF</v>
      </c>
      <c r="G684"/>
      <c r="H684"/>
      <c r="I684"/>
    </row>
    <row r="685" spans="1:9" x14ac:dyDescent="0.25">
      <c r="A685" s="29">
        <v>45955</v>
      </c>
      <c r="B685" s="47">
        <v>10</v>
      </c>
      <c r="C685" s="47">
        <v>6</v>
      </c>
      <c r="D685" s="47">
        <v>12</v>
      </c>
      <c r="E685" s="37">
        <v>12.621600000000001</v>
      </c>
      <c r="F685" s="47" t="str">
        <f>IF(AND(RTO__37[[#This Row],[Month]]&gt;4,RTO__37[[#This Row],[Month]]&lt;9,RTO__37[[#This Row],[Day of Week]]&lt;=5,RTO__37[[#This Row],[Hour]]&gt;=15,RTO__37[[#This Row],[Hour]]&lt;=18),"ON","OFF")</f>
        <v>OFF</v>
      </c>
      <c r="G685"/>
      <c r="H685"/>
      <c r="I685"/>
    </row>
    <row r="686" spans="1:9" x14ac:dyDescent="0.25">
      <c r="A686" s="29">
        <v>45955</v>
      </c>
      <c r="B686" s="47">
        <v>10</v>
      </c>
      <c r="C686" s="47">
        <v>6</v>
      </c>
      <c r="D686" s="47">
        <v>13</v>
      </c>
      <c r="E686" s="37">
        <v>9.9321000000000002</v>
      </c>
      <c r="F686" s="47" t="str">
        <f>IF(AND(RTO__37[[#This Row],[Month]]&gt;4,RTO__37[[#This Row],[Month]]&lt;9,RTO__37[[#This Row],[Day of Week]]&lt;=5,RTO__37[[#This Row],[Hour]]&gt;=15,RTO__37[[#This Row],[Hour]]&lt;=18),"ON","OFF")</f>
        <v>OFF</v>
      </c>
      <c r="G686"/>
      <c r="H686"/>
      <c r="I686"/>
    </row>
    <row r="687" spans="1:9" x14ac:dyDescent="0.25">
      <c r="A687" s="29">
        <v>45955</v>
      </c>
      <c r="B687" s="47">
        <v>10</v>
      </c>
      <c r="C687" s="47">
        <v>6</v>
      </c>
      <c r="D687" s="47">
        <v>14</v>
      </c>
      <c r="E687" s="37">
        <v>6.6603000000000003</v>
      </c>
      <c r="F687" s="47" t="str">
        <f>IF(AND(RTO__37[[#This Row],[Month]]&gt;4,RTO__37[[#This Row],[Month]]&lt;9,RTO__37[[#This Row],[Day of Week]]&lt;=5,RTO__37[[#This Row],[Hour]]&gt;=15,RTO__37[[#This Row],[Hour]]&lt;=18),"ON","OFF")</f>
        <v>OFF</v>
      </c>
      <c r="G687"/>
      <c r="H687"/>
      <c r="I687"/>
    </row>
    <row r="688" spans="1:9" x14ac:dyDescent="0.25">
      <c r="A688" s="29">
        <v>45955</v>
      </c>
      <c r="B688" s="47">
        <v>10</v>
      </c>
      <c r="C688" s="47">
        <v>6</v>
      </c>
      <c r="D688" s="47">
        <v>15</v>
      </c>
      <c r="E688" s="37">
        <v>-21.5228</v>
      </c>
      <c r="F688" s="47" t="str">
        <f>IF(AND(RTO__37[[#This Row],[Month]]&gt;4,RTO__37[[#This Row],[Month]]&lt;9,RTO__37[[#This Row],[Day of Week]]&lt;=5,RTO__37[[#This Row],[Hour]]&gt;=15,RTO__37[[#This Row],[Hour]]&lt;=18),"ON","OFF")</f>
        <v>OFF</v>
      </c>
      <c r="G688"/>
      <c r="H688"/>
      <c r="I688"/>
    </row>
    <row r="689" spans="1:9" x14ac:dyDescent="0.25">
      <c r="A689" s="29">
        <v>45955</v>
      </c>
      <c r="B689" s="47">
        <v>10</v>
      </c>
      <c r="C689" s="47">
        <v>6</v>
      </c>
      <c r="D689" s="47">
        <v>16</v>
      </c>
      <c r="E689" s="37">
        <v>0.52210000000000001</v>
      </c>
      <c r="F689" s="47" t="str">
        <f>IF(AND(RTO__37[[#This Row],[Month]]&gt;4,RTO__37[[#This Row],[Month]]&lt;9,RTO__37[[#This Row],[Day of Week]]&lt;=5,RTO__37[[#This Row],[Hour]]&gt;=15,RTO__37[[#This Row],[Hour]]&lt;=18),"ON","OFF")</f>
        <v>OFF</v>
      </c>
      <c r="G689"/>
      <c r="H689"/>
      <c r="I689"/>
    </row>
    <row r="690" spans="1:9" x14ac:dyDescent="0.25">
      <c r="A690" s="29">
        <v>45955</v>
      </c>
      <c r="B690" s="47">
        <v>10</v>
      </c>
      <c r="C690" s="47">
        <v>6</v>
      </c>
      <c r="D690" s="47">
        <v>17</v>
      </c>
      <c r="E690" s="37">
        <v>21.364899999999999</v>
      </c>
      <c r="F690" s="47" t="str">
        <f>IF(AND(RTO__37[[#This Row],[Month]]&gt;4,RTO__37[[#This Row],[Month]]&lt;9,RTO__37[[#This Row],[Day of Week]]&lt;=5,RTO__37[[#This Row],[Hour]]&gt;=15,RTO__37[[#This Row],[Hour]]&lt;=18),"ON","OFF")</f>
        <v>OFF</v>
      </c>
      <c r="G690"/>
      <c r="H690"/>
      <c r="I690"/>
    </row>
    <row r="691" spans="1:9" x14ac:dyDescent="0.25">
      <c r="A691" s="29">
        <v>45955</v>
      </c>
      <c r="B691" s="47">
        <v>10</v>
      </c>
      <c r="C691" s="47">
        <v>6</v>
      </c>
      <c r="D691" s="47">
        <v>18</v>
      </c>
      <c r="E691" s="37">
        <v>36.645800000000001</v>
      </c>
      <c r="F691" s="47" t="str">
        <f>IF(AND(RTO__37[[#This Row],[Month]]&gt;4,RTO__37[[#This Row],[Month]]&lt;9,RTO__37[[#This Row],[Day of Week]]&lt;=5,RTO__37[[#This Row],[Hour]]&gt;=15,RTO__37[[#This Row],[Hour]]&lt;=18),"ON","OFF")</f>
        <v>OFF</v>
      </c>
      <c r="G691"/>
      <c r="H691"/>
      <c r="I691"/>
    </row>
    <row r="692" spans="1:9" x14ac:dyDescent="0.25">
      <c r="A692" s="29">
        <v>45955</v>
      </c>
      <c r="B692" s="47">
        <v>10</v>
      </c>
      <c r="C692" s="47">
        <v>6</v>
      </c>
      <c r="D692" s="47">
        <v>19</v>
      </c>
      <c r="E692" s="37">
        <v>29.973299999999998</v>
      </c>
      <c r="F692" s="47" t="str">
        <f>IF(AND(RTO__37[[#This Row],[Month]]&gt;4,RTO__37[[#This Row],[Month]]&lt;9,RTO__37[[#This Row],[Day of Week]]&lt;=5,RTO__37[[#This Row],[Hour]]&gt;=15,RTO__37[[#This Row],[Hour]]&lt;=18),"ON","OFF")</f>
        <v>OFF</v>
      </c>
      <c r="G692"/>
      <c r="H692"/>
      <c r="I692"/>
    </row>
    <row r="693" spans="1:9" x14ac:dyDescent="0.25">
      <c r="A693" s="29">
        <v>45955</v>
      </c>
      <c r="B693" s="47">
        <v>10</v>
      </c>
      <c r="C693" s="47">
        <v>6</v>
      </c>
      <c r="D693" s="47">
        <v>20</v>
      </c>
      <c r="E693" s="37">
        <v>29.695</v>
      </c>
      <c r="F693" s="47" t="str">
        <f>IF(AND(RTO__37[[#This Row],[Month]]&gt;4,RTO__37[[#This Row],[Month]]&lt;9,RTO__37[[#This Row],[Day of Week]]&lt;=5,RTO__37[[#This Row],[Hour]]&gt;=15,RTO__37[[#This Row],[Hour]]&lt;=18),"ON","OFF")</f>
        <v>OFF</v>
      </c>
      <c r="G693"/>
      <c r="H693"/>
      <c r="I693"/>
    </row>
    <row r="694" spans="1:9" x14ac:dyDescent="0.25">
      <c r="A694" s="29">
        <v>45955</v>
      </c>
      <c r="B694" s="47">
        <v>10</v>
      </c>
      <c r="C694" s="47">
        <v>6</v>
      </c>
      <c r="D694" s="47">
        <v>21</v>
      </c>
      <c r="E694" s="37">
        <v>30.1891</v>
      </c>
      <c r="F694" s="47" t="str">
        <f>IF(AND(RTO__37[[#This Row],[Month]]&gt;4,RTO__37[[#This Row],[Month]]&lt;9,RTO__37[[#This Row],[Day of Week]]&lt;=5,RTO__37[[#This Row],[Hour]]&gt;=15,RTO__37[[#This Row],[Hour]]&lt;=18),"ON","OFF")</f>
        <v>OFF</v>
      </c>
      <c r="G694"/>
      <c r="H694"/>
      <c r="I694"/>
    </row>
    <row r="695" spans="1:9" x14ac:dyDescent="0.25">
      <c r="A695" s="29">
        <v>45955</v>
      </c>
      <c r="B695" s="47">
        <v>10</v>
      </c>
      <c r="C695" s="47">
        <v>6</v>
      </c>
      <c r="D695" s="47">
        <v>22</v>
      </c>
      <c r="E695" s="37">
        <v>32.454599999999999</v>
      </c>
      <c r="F695" s="47" t="str">
        <f>IF(AND(RTO__37[[#This Row],[Month]]&gt;4,RTO__37[[#This Row],[Month]]&lt;9,RTO__37[[#This Row],[Day of Week]]&lt;=5,RTO__37[[#This Row],[Hour]]&gt;=15,RTO__37[[#This Row],[Hour]]&lt;=18),"ON","OFF")</f>
        <v>OFF</v>
      </c>
      <c r="G695"/>
      <c r="H695"/>
      <c r="I695"/>
    </row>
    <row r="696" spans="1:9" x14ac:dyDescent="0.25">
      <c r="A696" s="29">
        <v>45955</v>
      </c>
      <c r="B696" s="47">
        <v>10</v>
      </c>
      <c r="C696" s="47">
        <v>6</v>
      </c>
      <c r="D696" s="47">
        <v>23</v>
      </c>
      <c r="E696" s="37">
        <v>29.840399999999999</v>
      </c>
      <c r="F696" s="47" t="str">
        <f>IF(AND(RTO__37[[#This Row],[Month]]&gt;4,RTO__37[[#This Row],[Month]]&lt;9,RTO__37[[#This Row],[Day of Week]]&lt;=5,RTO__37[[#This Row],[Hour]]&gt;=15,RTO__37[[#This Row],[Hour]]&lt;=18),"ON","OFF")</f>
        <v>OFF</v>
      </c>
      <c r="G696"/>
      <c r="H696"/>
      <c r="I696"/>
    </row>
    <row r="697" spans="1:9" x14ac:dyDescent="0.25">
      <c r="A697" s="29">
        <v>45955</v>
      </c>
      <c r="B697" s="47">
        <v>10</v>
      </c>
      <c r="C697" s="47">
        <v>6</v>
      </c>
      <c r="D697" s="47">
        <v>24</v>
      </c>
      <c r="E697" s="37">
        <v>26.396699999999999</v>
      </c>
      <c r="F697" s="47" t="str">
        <f>IF(AND(RTO__37[[#This Row],[Month]]&gt;4,RTO__37[[#This Row],[Month]]&lt;9,RTO__37[[#This Row],[Day of Week]]&lt;=5,RTO__37[[#This Row],[Hour]]&gt;=15,RTO__37[[#This Row],[Hour]]&lt;=18),"ON","OFF")</f>
        <v>OFF</v>
      </c>
      <c r="G697"/>
      <c r="H697"/>
      <c r="I697"/>
    </row>
    <row r="698" spans="1:9" x14ac:dyDescent="0.25">
      <c r="A698" s="29">
        <v>45956</v>
      </c>
      <c r="B698" s="47">
        <v>10</v>
      </c>
      <c r="C698" s="47">
        <v>7</v>
      </c>
      <c r="D698" s="47">
        <v>1</v>
      </c>
      <c r="E698" s="37">
        <v>21.236000000000001</v>
      </c>
      <c r="F698" s="47" t="str">
        <f>IF(AND(RTO__37[[#This Row],[Month]]&gt;4,RTO__37[[#This Row],[Month]]&lt;9,RTO__37[[#This Row],[Day of Week]]&lt;=5,RTO__37[[#This Row],[Hour]]&gt;=15,RTO__37[[#This Row],[Hour]]&lt;=18),"ON","OFF")</f>
        <v>OFF</v>
      </c>
      <c r="G698"/>
      <c r="H698"/>
      <c r="I698"/>
    </row>
    <row r="699" spans="1:9" x14ac:dyDescent="0.25">
      <c r="A699" s="29">
        <v>45956</v>
      </c>
      <c r="B699" s="47">
        <v>10</v>
      </c>
      <c r="C699" s="47">
        <v>7</v>
      </c>
      <c r="D699" s="47">
        <v>2</v>
      </c>
      <c r="E699" s="37">
        <v>21.609100000000002</v>
      </c>
      <c r="F699" s="47" t="str">
        <f>IF(AND(RTO__37[[#This Row],[Month]]&gt;4,RTO__37[[#This Row],[Month]]&lt;9,RTO__37[[#This Row],[Day of Week]]&lt;=5,RTO__37[[#This Row],[Hour]]&gt;=15,RTO__37[[#This Row],[Hour]]&lt;=18),"ON","OFF")</f>
        <v>OFF</v>
      </c>
      <c r="G699"/>
      <c r="H699"/>
      <c r="I699"/>
    </row>
    <row r="700" spans="1:9" x14ac:dyDescent="0.25">
      <c r="A700" s="29">
        <v>45956</v>
      </c>
      <c r="B700" s="47">
        <v>10</v>
      </c>
      <c r="C700" s="47">
        <v>7</v>
      </c>
      <c r="D700" s="47">
        <v>3</v>
      </c>
      <c r="E700" s="37">
        <v>22.0167</v>
      </c>
      <c r="F700" s="47" t="str">
        <f>IF(AND(RTO__37[[#This Row],[Month]]&gt;4,RTO__37[[#This Row],[Month]]&lt;9,RTO__37[[#This Row],[Day of Week]]&lt;=5,RTO__37[[#This Row],[Hour]]&gt;=15,RTO__37[[#This Row],[Hour]]&lt;=18),"ON","OFF")</f>
        <v>OFF</v>
      </c>
      <c r="G700"/>
      <c r="H700"/>
      <c r="I700"/>
    </row>
    <row r="701" spans="1:9" x14ac:dyDescent="0.25">
      <c r="A701" s="29">
        <v>45956</v>
      </c>
      <c r="B701" s="47">
        <v>10</v>
      </c>
      <c r="C701" s="47">
        <v>7</v>
      </c>
      <c r="D701" s="47">
        <v>4</v>
      </c>
      <c r="E701" s="37">
        <v>22.6738</v>
      </c>
      <c r="F701" s="47" t="str">
        <f>IF(AND(RTO__37[[#This Row],[Month]]&gt;4,RTO__37[[#This Row],[Month]]&lt;9,RTO__37[[#This Row],[Day of Week]]&lt;=5,RTO__37[[#This Row],[Hour]]&gt;=15,RTO__37[[#This Row],[Hour]]&lt;=18),"ON","OFF")</f>
        <v>OFF</v>
      </c>
      <c r="G701"/>
      <c r="H701"/>
      <c r="I701"/>
    </row>
    <row r="702" spans="1:9" x14ac:dyDescent="0.25">
      <c r="A702" s="29">
        <v>45956</v>
      </c>
      <c r="B702" s="47">
        <v>10</v>
      </c>
      <c r="C702" s="47">
        <v>7</v>
      </c>
      <c r="D702" s="47">
        <v>5</v>
      </c>
      <c r="E702" s="37">
        <v>25.143899999999999</v>
      </c>
      <c r="F702" s="47" t="str">
        <f>IF(AND(RTO__37[[#This Row],[Month]]&gt;4,RTO__37[[#This Row],[Month]]&lt;9,RTO__37[[#This Row],[Day of Week]]&lt;=5,RTO__37[[#This Row],[Hour]]&gt;=15,RTO__37[[#This Row],[Hour]]&lt;=18),"ON","OFF")</f>
        <v>OFF</v>
      </c>
      <c r="G702"/>
      <c r="H702"/>
      <c r="I702"/>
    </row>
    <row r="703" spans="1:9" x14ac:dyDescent="0.25">
      <c r="A703" s="29">
        <v>45956</v>
      </c>
      <c r="B703" s="47">
        <v>10</v>
      </c>
      <c r="C703" s="47">
        <v>7</v>
      </c>
      <c r="D703" s="47">
        <v>6</v>
      </c>
      <c r="E703" s="37">
        <v>28.352</v>
      </c>
      <c r="F703" s="47" t="str">
        <f>IF(AND(RTO__37[[#This Row],[Month]]&gt;4,RTO__37[[#This Row],[Month]]&lt;9,RTO__37[[#This Row],[Day of Week]]&lt;=5,RTO__37[[#This Row],[Hour]]&gt;=15,RTO__37[[#This Row],[Hour]]&lt;=18),"ON","OFF")</f>
        <v>OFF</v>
      </c>
      <c r="G703"/>
      <c r="H703"/>
      <c r="I703"/>
    </row>
    <row r="704" spans="1:9" x14ac:dyDescent="0.25">
      <c r="A704" s="29">
        <v>45956</v>
      </c>
      <c r="B704" s="47">
        <v>10</v>
      </c>
      <c r="C704" s="47">
        <v>7</v>
      </c>
      <c r="D704" s="47">
        <v>7</v>
      </c>
      <c r="E704" s="37">
        <v>31.435700000000001</v>
      </c>
      <c r="F704" s="47" t="str">
        <f>IF(AND(RTO__37[[#This Row],[Month]]&gt;4,RTO__37[[#This Row],[Month]]&lt;9,RTO__37[[#This Row],[Day of Week]]&lt;=5,RTO__37[[#This Row],[Hour]]&gt;=15,RTO__37[[#This Row],[Hour]]&lt;=18),"ON","OFF")</f>
        <v>OFF</v>
      </c>
      <c r="G704"/>
      <c r="H704"/>
      <c r="I704"/>
    </row>
    <row r="705" spans="1:9" x14ac:dyDescent="0.25">
      <c r="A705" s="29">
        <v>45956</v>
      </c>
      <c r="B705" s="47">
        <v>10</v>
      </c>
      <c r="C705" s="47">
        <v>7</v>
      </c>
      <c r="D705" s="47">
        <v>8</v>
      </c>
      <c r="E705" s="37">
        <v>16.699200000000001</v>
      </c>
      <c r="F705" s="47" t="str">
        <f>IF(AND(RTO__37[[#This Row],[Month]]&gt;4,RTO__37[[#This Row],[Month]]&lt;9,RTO__37[[#This Row],[Day of Week]]&lt;=5,RTO__37[[#This Row],[Hour]]&gt;=15,RTO__37[[#This Row],[Hour]]&lt;=18),"ON","OFF")</f>
        <v>OFF</v>
      </c>
      <c r="G705"/>
      <c r="H705"/>
      <c r="I705"/>
    </row>
    <row r="706" spans="1:9" x14ac:dyDescent="0.25">
      <c r="A706" s="29">
        <v>45956</v>
      </c>
      <c r="B706" s="47">
        <v>10</v>
      </c>
      <c r="C706" s="47">
        <v>7</v>
      </c>
      <c r="D706" s="47">
        <v>9</v>
      </c>
      <c r="E706" s="37">
        <v>-2.5019</v>
      </c>
      <c r="F706" s="47" t="str">
        <f>IF(AND(RTO__37[[#This Row],[Month]]&gt;4,RTO__37[[#This Row],[Month]]&lt;9,RTO__37[[#This Row],[Day of Week]]&lt;=5,RTO__37[[#This Row],[Hour]]&gt;=15,RTO__37[[#This Row],[Hour]]&lt;=18),"ON","OFF")</f>
        <v>OFF</v>
      </c>
      <c r="G706"/>
      <c r="H706"/>
      <c r="I706"/>
    </row>
    <row r="707" spans="1:9" x14ac:dyDescent="0.25">
      <c r="A707" s="29">
        <v>45956</v>
      </c>
      <c r="B707" s="47">
        <v>10</v>
      </c>
      <c r="C707" s="47">
        <v>7</v>
      </c>
      <c r="D707" s="47">
        <v>10</v>
      </c>
      <c r="E707" s="37">
        <v>-31.5198</v>
      </c>
      <c r="F707" s="47" t="str">
        <f>IF(AND(RTO__37[[#This Row],[Month]]&gt;4,RTO__37[[#This Row],[Month]]&lt;9,RTO__37[[#This Row],[Day of Week]]&lt;=5,RTO__37[[#This Row],[Hour]]&gt;=15,RTO__37[[#This Row],[Hour]]&lt;=18),"ON","OFF")</f>
        <v>OFF</v>
      </c>
      <c r="G707"/>
      <c r="H707"/>
      <c r="I707"/>
    </row>
    <row r="708" spans="1:9" x14ac:dyDescent="0.25">
      <c r="A708" s="29">
        <v>45956</v>
      </c>
      <c r="B708" s="47">
        <v>10</v>
      </c>
      <c r="C708" s="47">
        <v>7</v>
      </c>
      <c r="D708" s="47">
        <v>11</v>
      </c>
      <c r="E708" s="37">
        <v>-21.243099999999998</v>
      </c>
      <c r="F708" s="47" t="str">
        <f>IF(AND(RTO__37[[#This Row],[Month]]&gt;4,RTO__37[[#This Row],[Month]]&lt;9,RTO__37[[#This Row],[Day of Week]]&lt;=5,RTO__37[[#This Row],[Hour]]&gt;=15,RTO__37[[#This Row],[Hour]]&lt;=18),"ON","OFF")</f>
        <v>OFF</v>
      </c>
      <c r="G708"/>
      <c r="H708"/>
      <c r="I708"/>
    </row>
    <row r="709" spans="1:9" x14ac:dyDescent="0.25">
      <c r="A709" s="29">
        <v>45956</v>
      </c>
      <c r="B709" s="47">
        <v>10</v>
      </c>
      <c r="C709" s="47">
        <v>7</v>
      </c>
      <c r="D709" s="47">
        <v>12</v>
      </c>
      <c r="E709" s="37">
        <v>-21.4937</v>
      </c>
      <c r="F709" s="47" t="str">
        <f>IF(AND(RTO__37[[#This Row],[Month]]&gt;4,RTO__37[[#This Row],[Month]]&lt;9,RTO__37[[#This Row],[Day of Week]]&lt;=5,RTO__37[[#This Row],[Hour]]&gt;=15,RTO__37[[#This Row],[Hour]]&lt;=18),"ON","OFF")</f>
        <v>OFF</v>
      </c>
      <c r="G709"/>
      <c r="H709"/>
      <c r="I709"/>
    </row>
    <row r="710" spans="1:9" x14ac:dyDescent="0.25">
      <c r="A710" s="29">
        <v>45956</v>
      </c>
      <c r="B710" s="47">
        <v>10</v>
      </c>
      <c r="C710" s="47">
        <v>7</v>
      </c>
      <c r="D710" s="47">
        <v>13</v>
      </c>
      <c r="E710" s="37">
        <v>-3.2850000000000001</v>
      </c>
      <c r="F710" s="47" t="str">
        <f>IF(AND(RTO__37[[#This Row],[Month]]&gt;4,RTO__37[[#This Row],[Month]]&lt;9,RTO__37[[#This Row],[Day of Week]]&lt;=5,RTO__37[[#This Row],[Hour]]&gt;=15,RTO__37[[#This Row],[Hour]]&lt;=18),"ON","OFF")</f>
        <v>OFF</v>
      </c>
      <c r="G710"/>
      <c r="H710"/>
      <c r="I710"/>
    </row>
    <row r="711" spans="1:9" x14ac:dyDescent="0.25">
      <c r="A711" s="29">
        <v>45956</v>
      </c>
      <c r="B711" s="47">
        <v>10</v>
      </c>
      <c r="C711" s="47">
        <v>7</v>
      </c>
      <c r="D711" s="47">
        <v>14</v>
      </c>
      <c r="E711" s="37">
        <v>-4.8259999999999996</v>
      </c>
      <c r="F711" s="47" t="str">
        <f>IF(AND(RTO__37[[#This Row],[Month]]&gt;4,RTO__37[[#This Row],[Month]]&lt;9,RTO__37[[#This Row],[Day of Week]]&lt;=5,RTO__37[[#This Row],[Hour]]&gt;=15,RTO__37[[#This Row],[Hour]]&lt;=18),"ON","OFF")</f>
        <v>OFF</v>
      </c>
      <c r="G711"/>
      <c r="H711"/>
      <c r="I711"/>
    </row>
    <row r="712" spans="1:9" x14ac:dyDescent="0.25">
      <c r="A712" s="29">
        <v>45956</v>
      </c>
      <c r="B712" s="47">
        <v>10</v>
      </c>
      <c r="C712" s="47">
        <v>7</v>
      </c>
      <c r="D712" s="47">
        <v>15</v>
      </c>
      <c r="E712" s="37">
        <v>-13.5474</v>
      </c>
      <c r="F712" s="47" t="str">
        <f>IF(AND(RTO__37[[#This Row],[Month]]&gt;4,RTO__37[[#This Row],[Month]]&lt;9,RTO__37[[#This Row],[Day of Week]]&lt;=5,RTO__37[[#This Row],[Hour]]&gt;=15,RTO__37[[#This Row],[Hour]]&lt;=18),"ON","OFF")</f>
        <v>OFF</v>
      </c>
      <c r="G712"/>
      <c r="H712"/>
      <c r="I712"/>
    </row>
    <row r="713" spans="1:9" x14ac:dyDescent="0.25">
      <c r="A713" s="29">
        <v>45956</v>
      </c>
      <c r="B713" s="47">
        <v>10</v>
      </c>
      <c r="C713" s="47">
        <v>7</v>
      </c>
      <c r="D713" s="47">
        <v>16</v>
      </c>
      <c r="E713" s="37">
        <v>-17.7502</v>
      </c>
      <c r="F713" s="47" t="str">
        <f>IF(AND(RTO__37[[#This Row],[Month]]&gt;4,RTO__37[[#This Row],[Month]]&lt;9,RTO__37[[#This Row],[Day of Week]]&lt;=5,RTO__37[[#This Row],[Hour]]&gt;=15,RTO__37[[#This Row],[Hour]]&lt;=18),"ON","OFF")</f>
        <v>OFF</v>
      </c>
      <c r="G713"/>
      <c r="H713"/>
      <c r="I713"/>
    </row>
    <row r="714" spans="1:9" x14ac:dyDescent="0.25">
      <c r="A714" s="29">
        <v>45956</v>
      </c>
      <c r="B714" s="47">
        <v>10</v>
      </c>
      <c r="C714" s="47">
        <v>7</v>
      </c>
      <c r="D714" s="47">
        <v>17</v>
      </c>
      <c r="E714" s="37">
        <v>-1.1024</v>
      </c>
      <c r="F714" s="47" t="str">
        <f>IF(AND(RTO__37[[#This Row],[Month]]&gt;4,RTO__37[[#This Row],[Month]]&lt;9,RTO__37[[#This Row],[Day of Week]]&lt;=5,RTO__37[[#This Row],[Hour]]&gt;=15,RTO__37[[#This Row],[Hour]]&lt;=18),"ON","OFF")</f>
        <v>OFF</v>
      </c>
      <c r="G714"/>
      <c r="H714"/>
      <c r="I714"/>
    </row>
    <row r="715" spans="1:9" x14ac:dyDescent="0.25">
      <c r="A715" s="29">
        <v>45956</v>
      </c>
      <c r="B715" s="47">
        <v>10</v>
      </c>
      <c r="C715" s="47">
        <v>7</v>
      </c>
      <c r="D715" s="47">
        <v>18</v>
      </c>
      <c r="E715" s="37">
        <v>34.605800000000002</v>
      </c>
      <c r="F715" s="47" t="str">
        <f>IF(AND(RTO__37[[#This Row],[Month]]&gt;4,RTO__37[[#This Row],[Month]]&lt;9,RTO__37[[#This Row],[Day of Week]]&lt;=5,RTO__37[[#This Row],[Hour]]&gt;=15,RTO__37[[#This Row],[Hour]]&lt;=18),"ON","OFF")</f>
        <v>OFF</v>
      </c>
      <c r="G715"/>
      <c r="H715"/>
      <c r="I715"/>
    </row>
    <row r="716" spans="1:9" x14ac:dyDescent="0.25">
      <c r="A716" s="29">
        <v>45956</v>
      </c>
      <c r="B716" s="47">
        <v>10</v>
      </c>
      <c r="C716" s="47">
        <v>7</v>
      </c>
      <c r="D716" s="47">
        <v>19</v>
      </c>
      <c r="E716" s="37">
        <v>35.879800000000003</v>
      </c>
      <c r="F716" s="47" t="str">
        <f>IF(AND(RTO__37[[#This Row],[Month]]&gt;4,RTO__37[[#This Row],[Month]]&lt;9,RTO__37[[#This Row],[Day of Week]]&lt;=5,RTO__37[[#This Row],[Hour]]&gt;=15,RTO__37[[#This Row],[Hour]]&lt;=18),"ON","OFF")</f>
        <v>OFF</v>
      </c>
      <c r="G716"/>
      <c r="H716"/>
      <c r="I716"/>
    </row>
    <row r="717" spans="1:9" x14ac:dyDescent="0.25">
      <c r="A717" s="29">
        <v>45956</v>
      </c>
      <c r="B717" s="47">
        <v>10</v>
      </c>
      <c r="C717" s="47">
        <v>7</v>
      </c>
      <c r="D717" s="47">
        <v>20</v>
      </c>
      <c r="E717" s="37">
        <v>33.381</v>
      </c>
      <c r="F717" s="47" t="str">
        <f>IF(AND(RTO__37[[#This Row],[Month]]&gt;4,RTO__37[[#This Row],[Month]]&lt;9,RTO__37[[#This Row],[Day of Week]]&lt;=5,RTO__37[[#This Row],[Hour]]&gt;=15,RTO__37[[#This Row],[Hour]]&lt;=18),"ON","OFF")</f>
        <v>OFF</v>
      </c>
      <c r="G717"/>
      <c r="H717"/>
      <c r="I717"/>
    </row>
    <row r="718" spans="1:9" x14ac:dyDescent="0.25">
      <c r="A718" s="29">
        <v>45956</v>
      </c>
      <c r="B718" s="47">
        <v>10</v>
      </c>
      <c r="C718" s="47">
        <v>7</v>
      </c>
      <c r="D718" s="47">
        <v>21</v>
      </c>
      <c r="E718" s="37">
        <v>35.957700000000003</v>
      </c>
      <c r="F718" s="47" t="str">
        <f>IF(AND(RTO__37[[#This Row],[Month]]&gt;4,RTO__37[[#This Row],[Month]]&lt;9,RTO__37[[#This Row],[Day of Week]]&lt;=5,RTO__37[[#This Row],[Hour]]&gt;=15,RTO__37[[#This Row],[Hour]]&lt;=18),"ON","OFF")</f>
        <v>OFF</v>
      </c>
      <c r="G718"/>
      <c r="H718"/>
      <c r="I718"/>
    </row>
    <row r="719" spans="1:9" x14ac:dyDescent="0.25">
      <c r="A719" s="29">
        <v>45956</v>
      </c>
      <c r="B719" s="47">
        <v>10</v>
      </c>
      <c r="C719" s="47">
        <v>7</v>
      </c>
      <c r="D719" s="47">
        <v>22</v>
      </c>
      <c r="E719" s="37">
        <v>33.158200000000001</v>
      </c>
      <c r="F719" s="47" t="str">
        <f>IF(AND(RTO__37[[#This Row],[Month]]&gt;4,RTO__37[[#This Row],[Month]]&lt;9,RTO__37[[#This Row],[Day of Week]]&lt;=5,RTO__37[[#This Row],[Hour]]&gt;=15,RTO__37[[#This Row],[Hour]]&lt;=18),"ON","OFF")</f>
        <v>OFF</v>
      </c>
      <c r="G719"/>
      <c r="H719"/>
      <c r="I719"/>
    </row>
    <row r="720" spans="1:9" x14ac:dyDescent="0.25">
      <c r="A720" s="29">
        <v>45956</v>
      </c>
      <c r="B720" s="47">
        <v>10</v>
      </c>
      <c r="C720" s="47">
        <v>7</v>
      </c>
      <c r="D720" s="47">
        <v>23</v>
      </c>
      <c r="E720" s="37">
        <v>35.61</v>
      </c>
      <c r="F720" s="47" t="str">
        <f>IF(AND(RTO__37[[#This Row],[Month]]&gt;4,RTO__37[[#This Row],[Month]]&lt;9,RTO__37[[#This Row],[Day of Week]]&lt;=5,RTO__37[[#This Row],[Hour]]&gt;=15,RTO__37[[#This Row],[Hour]]&lt;=18),"ON","OFF")</f>
        <v>OFF</v>
      </c>
      <c r="G720"/>
      <c r="H720"/>
      <c r="I720"/>
    </row>
    <row r="721" spans="1:9" x14ac:dyDescent="0.25">
      <c r="A721" s="29">
        <v>45956</v>
      </c>
      <c r="B721" s="47">
        <v>10</v>
      </c>
      <c r="C721" s="47">
        <v>7</v>
      </c>
      <c r="D721" s="47">
        <v>24</v>
      </c>
      <c r="E721" s="37">
        <v>31.158799999999999</v>
      </c>
      <c r="F721" s="47" t="str">
        <f>IF(AND(RTO__37[[#This Row],[Month]]&gt;4,RTO__37[[#This Row],[Month]]&lt;9,RTO__37[[#This Row],[Day of Week]]&lt;=5,RTO__37[[#This Row],[Hour]]&gt;=15,RTO__37[[#This Row],[Hour]]&lt;=18),"ON","OFF")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981E-7227-4EF3-A7CD-093445FC1438}">
  <dimension ref="A1:AD64"/>
  <sheetViews>
    <sheetView zoomScale="85" zoomScaleNormal="85" workbookViewId="0">
      <selection activeCell="N40" sqref="N40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9" width="5.7109375" bestFit="1" customWidth="1"/>
    <col min="10" max="16" width="6.42578125" bestFit="1" customWidth="1"/>
    <col min="17" max="22" width="6.7109375" bestFit="1" customWidth="1"/>
    <col min="23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45927</v>
      </c>
      <c r="C3" s="33">
        <v>27.2376</v>
      </c>
      <c r="D3" s="33">
        <v>24.622399999999999</v>
      </c>
      <c r="E3" s="33">
        <v>24.013100000000001</v>
      </c>
      <c r="F3" s="33">
        <v>23.233599999999999</v>
      </c>
      <c r="G3" s="33">
        <v>23.082999999999998</v>
      </c>
      <c r="H3" s="33">
        <v>25.201799999999999</v>
      </c>
      <c r="I3" s="33">
        <v>24.691400000000002</v>
      </c>
      <c r="J3" s="33">
        <v>15.336</v>
      </c>
      <c r="K3" s="33">
        <v>23.384399999999999</v>
      </c>
      <c r="L3" s="33">
        <v>25.141400000000001</v>
      </c>
      <c r="M3" s="33">
        <v>27.2819</v>
      </c>
      <c r="N3" s="33">
        <v>25.394300000000001</v>
      </c>
      <c r="O3" s="33">
        <v>22.351700000000001</v>
      </c>
      <c r="P3" s="33">
        <v>32.021599999999999</v>
      </c>
      <c r="Q3" s="33">
        <v>28.288799999999998</v>
      </c>
      <c r="R3" s="33">
        <v>30.452200000000001</v>
      </c>
      <c r="S3" s="33">
        <v>28.002800000000001</v>
      </c>
      <c r="T3" s="33">
        <v>37.497199999999999</v>
      </c>
      <c r="U3" s="33">
        <v>32.328600000000002</v>
      </c>
      <c r="V3" s="33">
        <v>28.5777</v>
      </c>
      <c r="W3" s="33">
        <v>25.709800000000001</v>
      </c>
      <c r="X3" s="33">
        <v>30.789200000000001</v>
      </c>
      <c r="Y3" s="33">
        <v>29.4467</v>
      </c>
      <c r="Z3" s="33">
        <v>29.281500000000001</v>
      </c>
    </row>
    <row r="4" spans="1:30" x14ac:dyDescent="0.25">
      <c r="A4" s="32"/>
      <c r="B4" s="54">
        <v>45928</v>
      </c>
      <c r="C4" s="33">
        <v>29.0167</v>
      </c>
      <c r="D4" s="33">
        <v>28.599599999999999</v>
      </c>
      <c r="E4" s="33">
        <v>28.567599999999999</v>
      </c>
      <c r="F4" s="33">
        <v>27.578700000000001</v>
      </c>
      <c r="G4" s="33">
        <v>28.0486</v>
      </c>
      <c r="H4" s="33">
        <v>28.807200000000002</v>
      </c>
      <c r="I4" s="33">
        <v>29.067599999999999</v>
      </c>
      <c r="J4" s="33">
        <v>29.0212</v>
      </c>
      <c r="K4" s="33">
        <v>21.706700000000001</v>
      </c>
      <c r="L4" s="33">
        <v>16.864100000000001</v>
      </c>
      <c r="M4" s="33">
        <v>11.295999999999999</v>
      </c>
      <c r="N4" s="33">
        <v>10.4339</v>
      </c>
      <c r="O4" s="33">
        <v>8.9997000000000007</v>
      </c>
      <c r="P4" s="33">
        <v>9.9250000000000007</v>
      </c>
      <c r="Q4" s="33">
        <v>10.504300000000001</v>
      </c>
      <c r="R4" s="33">
        <v>10.476599999999999</v>
      </c>
      <c r="S4" s="33">
        <v>13.565799999999999</v>
      </c>
      <c r="T4" s="33">
        <v>28.195499999999999</v>
      </c>
      <c r="U4" s="33">
        <v>34.385399999999997</v>
      </c>
      <c r="V4" s="33">
        <v>31.194500000000001</v>
      </c>
      <c r="W4" s="33">
        <v>29.298400000000001</v>
      </c>
      <c r="X4" s="33">
        <v>29.297000000000001</v>
      </c>
      <c r="Y4" s="33">
        <v>29.1633</v>
      </c>
      <c r="Z4" s="33">
        <v>28.038599999999999</v>
      </c>
    </row>
    <row r="5" spans="1:30" x14ac:dyDescent="0.25">
      <c r="A5" s="32"/>
      <c r="B5" s="54">
        <v>45929</v>
      </c>
      <c r="C5" s="33">
        <v>28.792200000000001</v>
      </c>
      <c r="D5" s="33">
        <v>26.6294</v>
      </c>
      <c r="E5" s="33">
        <v>26.243099999999998</v>
      </c>
      <c r="F5" s="33">
        <v>26.060500000000001</v>
      </c>
      <c r="G5" s="33">
        <v>20.6233</v>
      </c>
      <c r="H5" s="33">
        <v>3.0962000000000001</v>
      </c>
      <c r="I5" s="33">
        <v>1.2854000000000001</v>
      </c>
      <c r="J5" s="33">
        <v>-14.857100000000001</v>
      </c>
      <c r="K5" s="33">
        <v>-11.482699999999999</v>
      </c>
      <c r="L5" s="33">
        <v>11.315300000000001</v>
      </c>
      <c r="M5" s="33">
        <v>13.106400000000001</v>
      </c>
      <c r="N5" s="33">
        <v>16.3507</v>
      </c>
      <c r="O5" s="33">
        <v>18.167000000000002</v>
      </c>
      <c r="P5" s="33">
        <v>15.9589</v>
      </c>
      <c r="Q5" s="33">
        <v>17.885899999999999</v>
      </c>
      <c r="R5" s="33">
        <v>18.5047</v>
      </c>
      <c r="S5" s="33">
        <v>24.372900000000001</v>
      </c>
      <c r="T5" s="33">
        <v>34.043700000000001</v>
      </c>
      <c r="U5" s="33">
        <v>33.124099999999999</v>
      </c>
      <c r="V5" s="33">
        <v>32.757399999999997</v>
      </c>
      <c r="W5" s="33">
        <v>34.825699999999998</v>
      </c>
      <c r="X5" s="33">
        <v>31.6465</v>
      </c>
      <c r="Y5" s="33">
        <v>28.5611</v>
      </c>
      <c r="Z5" s="33">
        <v>27.860600000000002</v>
      </c>
    </row>
    <row r="6" spans="1:30" x14ac:dyDescent="0.25">
      <c r="A6" s="32"/>
      <c r="B6" s="54">
        <v>45930</v>
      </c>
      <c r="C6" s="33">
        <v>26.520800000000001</v>
      </c>
      <c r="D6" s="33">
        <v>27.196200000000001</v>
      </c>
      <c r="E6" s="33">
        <v>26.633400000000002</v>
      </c>
      <c r="F6" s="33">
        <v>26.892199999999999</v>
      </c>
      <c r="G6" s="33">
        <v>29.072199999999999</v>
      </c>
      <c r="H6" s="33">
        <v>31.615500000000001</v>
      </c>
      <c r="I6" s="33">
        <v>41.526200000000003</v>
      </c>
      <c r="J6" s="33">
        <v>77.057900000000004</v>
      </c>
      <c r="K6" s="33">
        <v>13.904999999999999</v>
      </c>
      <c r="L6" s="33">
        <v>2.8169</v>
      </c>
      <c r="M6" s="33">
        <v>0.42430000000000001</v>
      </c>
      <c r="N6" s="33">
        <v>51.949800000000003</v>
      </c>
      <c r="O6" s="33">
        <v>1.0289999999999999</v>
      </c>
      <c r="P6" s="33">
        <v>-0.42599999999999999</v>
      </c>
      <c r="Q6" s="33">
        <v>-3.5417000000000001</v>
      </c>
      <c r="R6" s="33">
        <v>-3.4802</v>
      </c>
      <c r="S6" s="33">
        <v>5.7690999999999999</v>
      </c>
      <c r="T6" s="33">
        <v>33.008099999999999</v>
      </c>
      <c r="U6" s="33">
        <v>34.313099999999999</v>
      </c>
      <c r="V6" s="33">
        <v>28.630299999999998</v>
      </c>
      <c r="W6" s="33">
        <v>27.016999999999999</v>
      </c>
      <c r="X6" s="33">
        <v>25.878900000000002</v>
      </c>
      <c r="Y6" s="33">
        <v>22.694400000000002</v>
      </c>
      <c r="Z6" s="33">
        <v>24.3642</v>
      </c>
    </row>
    <row r="7" spans="1:30" x14ac:dyDescent="0.25">
      <c r="A7" s="32"/>
      <c r="B7" s="54">
        <v>45931</v>
      </c>
      <c r="C7" s="33">
        <v>29.869900000000001</v>
      </c>
      <c r="D7" s="33">
        <v>59.019399999999997</v>
      </c>
      <c r="E7" s="33">
        <v>27.356000000000002</v>
      </c>
      <c r="F7" s="33">
        <v>27.408799999999999</v>
      </c>
      <c r="G7" s="33">
        <v>23.55</v>
      </c>
      <c r="H7" s="33">
        <v>24.5977</v>
      </c>
      <c r="I7" s="33">
        <v>31.272600000000001</v>
      </c>
      <c r="J7" s="33">
        <v>28.5807</v>
      </c>
      <c r="K7" s="33">
        <v>8.5909999999999993</v>
      </c>
      <c r="L7" s="33">
        <v>3.8197000000000001</v>
      </c>
      <c r="M7" s="33">
        <v>7.2149000000000001</v>
      </c>
      <c r="N7" s="33">
        <v>6.4404000000000003</v>
      </c>
      <c r="O7" s="33">
        <v>18.680599999999998</v>
      </c>
      <c r="P7" s="33">
        <v>48.1721</v>
      </c>
      <c r="Q7" s="33">
        <v>13.792999999999999</v>
      </c>
      <c r="R7" s="33">
        <v>15.7582</v>
      </c>
      <c r="S7" s="33">
        <v>18.671800000000001</v>
      </c>
      <c r="T7" s="33">
        <v>70.659599999999998</v>
      </c>
      <c r="U7" s="33">
        <v>54.944400000000002</v>
      </c>
      <c r="V7" s="33">
        <v>39.309399999999997</v>
      </c>
      <c r="W7" s="33">
        <v>36.5152</v>
      </c>
      <c r="X7" s="33">
        <v>34.338500000000003</v>
      </c>
      <c r="Y7" s="33">
        <v>32.279800000000002</v>
      </c>
      <c r="Z7" s="33">
        <v>30.112100000000002</v>
      </c>
    </row>
    <row r="8" spans="1:30" x14ac:dyDescent="0.25">
      <c r="A8" s="32"/>
      <c r="B8" s="54">
        <v>45932</v>
      </c>
      <c r="C8" s="33">
        <v>32.037399999999998</v>
      </c>
      <c r="D8" s="33">
        <v>29.438400000000001</v>
      </c>
      <c r="E8" s="33">
        <v>30.758500000000002</v>
      </c>
      <c r="F8" s="33">
        <v>31.2224</v>
      </c>
      <c r="G8" s="33">
        <v>22.727599999999999</v>
      </c>
      <c r="H8" s="33">
        <v>32.697699999999998</v>
      </c>
      <c r="I8" s="33">
        <v>14.1699</v>
      </c>
      <c r="J8" s="33">
        <v>35.953400000000002</v>
      </c>
      <c r="K8" s="33">
        <v>13.1374</v>
      </c>
      <c r="L8" s="33">
        <v>13.3919</v>
      </c>
      <c r="M8" s="33">
        <v>9.7665000000000006</v>
      </c>
      <c r="N8" s="33">
        <v>11.9268</v>
      </c>
      <c r="O8" s="33">
        <v>11.6876</v>
      </c>
      <c r="P8" s="33">
        <v>18.122900000000001</v>
      </c>
      <c r="Q8" s="33">
        <v>20.7121</v>
      </c>
      <c r="R8" s="33">
        <v>31.104700000000001</v>
      </c>
      <c r="S8" s="33">
        <v>23.079799999999999</v>
      </c>
      <c r="T8" s="33">
        <v>47.975000000000001</v>
      </c>
      <c r="U8" s="33">
        <v>49.185400000000001</v>
      </c>
      <c r="V8" s="33">
        <v>36.723100000000002</v>
      </c>
      <c r="W8" s="33">
        <v>31.69</v>
      </c>
      <c r="X8" s="33">
        <v>31.240600000000001</v>
      </c>
      <c r="Y8" s="33">
        <v>26.038599999999999</v>
      </c>
      <c r="Z8" s="33">
        <v>26.2194</v>
      </c>
    </row>
    <row r="9" spans="1:30" x14ac:dyDescent="0.25">
      <c r="A9" s="32"/>
      <c r="B9" s="54">
        <v>45933</v>
      </c>
      <c r="C9" s="33">
        <v>23.6189</v>
      </c>
      <c r="D9" s="33">
        <v>25.918700000000001</v>
      </c>
      <c r="E9" s="33">
        <v>23.6905</v>
      </c>
      <c r="F9" s="33">
        <v>27.4543</v>
      </c>
      <c r="G9" s="33">
        <v>27.2639</v>
      </c>
      <c r="H9" s="33">
        <v>32.337600000000002</v>
      </c>
      <c r="I9" s="33">
        <v>30.886800000000001</v>
      </c>
      <c r="J9" s="33">
        <v>30.6751</v>
      </c>
      <c r="K9" s="33">
        <v>8.0142000000000007</v>
      </c>
      <c r="L9" s="33">
        <v>3.8736999999999999</v>
      </c>
      <c r="M9" s="33">
        <v>0.56359999999999999</v>
      </c>
      <c r="N9" s="33">
        <v>1.6371</v>
      </c>
      <c r="O9" s="33">
        <v>3.2315</v>
      </c>
      <c r="P9" s="33">
        <v>1.3248</v>
      </c>
      <c r="Q9" s="33">
        <v>1.8595999999999999</v>
      </c>
      <c r="R9" s="33">
        <v>4.149</v>
      </c>
      <c r="S9" s="33">
        <v>8.6294000000000004</v>
      </c>
      <c r="T9" s="33">
        <v>36.740299999999998</v>
      </c>
      <c r="U9" s="33">
        <v>27.758099999999999</v>
      </c>
      <c r="V9" s="33">
        <v>25.495699999999999</v>
      </c>
      <c r="W9" s="33">
        <v>17.837900000000001</v>
      </c>
      <c r="X9" s="33">
        <v>18.845800000000001</v>
      </c>
      <c r="Y9" s="33">
        <v>9.9776000000000007</v>
      </c>
      <c r="Z9" s="33">
        <v>19.5242</v>
      </c>
    </row>
    <row r="10" spans="1:30" x14ac:dyDescent="0.25">
      <c r="A10" s="32"/>
      <c r="B10" s="54">
        <v>45934</v>
      </c>
      <c r="C10" s="33">
        <v>21.563099999999999</v>
      </c>
      <c r="D10" s="33">
        <v>21.783999999999999</v>
      </c>
      <c r="E10" s="33">
        <v>21.839600000000001</v>
      </c>
      <c r="F10" s="33">
        <v>19.4574</v>
      </c>
      <c r="G10" s="33">
        <v>18.2958</v>
      </c>
      <c r="H10" s="33">
        <v>18.083400000000001</v>
      </c>
      <c r="I10" s="33">
        <v>21.7104</v>
      </c>
      <c r="J10" s="33">
        <v>12.456300000000001</v>
      </c>
      <c r="K10" s="33">
        <v>-1.2282</v>
      </c>
      <c r="L10" s="33">
        <v>-8.1623000000000001</v>
      </c>
      <c r="M10" s="33">
        <v>-8.5648999999999997</v>
      </c>
      <c r="N10" s="33">
        <v>-4.9550000000000001</v>
      </c>
      <c r="O10" s="33">
        <v>-4.4547999999999996</v>
      </c>
      <c r="P10" s="33">
        <v>-10.9147</v>
      </c>
      <c r="Q10" s="33">
        <v>-10.5715</v>
      </c>
      <c r="R10" s="33">
        <v>-10.051600000000001</v>
      </c>
      <c r="S10" s="33">
        <v>-8.5168999999999997</v>
      </c>
      <c r="T10" s="33">
        <v>24.361599999999999</v>
      </c>
      <c r="U10" s="33">
        <v>31.032</v>
      </c>
      <c r="V10" s="33">
        <v>24.4208</v>
      </c>
      <c r="W10" s="33">
        <v>24.1556</v>
      </c>
      <c r="X10" s="33">
        <v>20.624500000000001</v>
      </c>
      <c r="Y10" s="33">
        <v>24.934699999999999</v>
      </c>
      <c r="Z10" s="33">
        <v>23.817900000000002</v>
      </c>
    </row>
    <row r="11" spans="1:30" x14ac:dyDescent="0.25">
      <c r="A11" s="32"/>
      <c r="B11" s="54">
        <v>45935</v>
      </c>
      <c r="C11" s="33">
        <v>22.5746</v>
      </c>
      <c r="D11" s="33">
        <v>17.540400000000002</v>
      </c>
      <c r="E11" s="33">
        <v>19.8066</v>
      </c>
      <c r="F11" s="33">
        <v>19.6602</v>
      </c>
      <c r="G11" s="33">
        <v>18.511399999999998</v>
      </c>
      <c r="H11" s="33">
        <v>17.046700000000001</v>
      </c>
      <c r="I11" s="33">
        <v>23.5093</v>
      </c>
      <c r="J11" s="33">
        <v>13.4373</v>
      </c>
      <c r="K11" s="33">
        <v>6.8263999999999996</v>
      </c>
      <c r="L11" s="33">
        <v>2.0314999999999999</v>
      </c>
      <c r="M11" s="33">
        <v>1.6684000000000001</v>
      </c>
      <c r="N11" s="33">
        <v>5.1769999999999996</v>
      </c>
      <c r="O11" s="33">
        <v>6.9919000000000002</v>
      </c>
      <c r="P11" s="33">
        <v>5.9820000000000002</v>
      </c>
      <c r="Q11" s="33">
        <v>7.1519000000000004</v>
      </c>
      <c r="R11" s="33">
        <v>5.984</v>
      </c>
      <c r="S11" s="33">
        <v>12.119899999999999</v>
      </c>
      <c r="T11" s="33">
        <v>54.383099999999999</v>
      </c>
      <c r="U11" s="33">
        <v>47.205100000000002</v>
      </c>
      <c r="V11" s="33">
        <v>39.454099999999997</v>
      </c>
      <c r="W11" s="33">
        <v>32.605699999999999</v>
      </c>
      <c r="X11" s="33">
        <v>31.081900000000001</v>
      </c>
      <c r="Y11" s="33">
        <v>28.661000000000001</v>
      </c>
      <c r="Z11" s="33">
        <v>29.693999999999999</v>
      </c>
    </row>
    <row r="12" spans="1:30" x14ac:dyDescent="0.25">
      <c r="A12" s="32"/>
      <c r="B12" s="54">
        <v>45936</v>
      </c>
      <c r="C12" s="33">
        <v>26.097300000000001</v>
      </c>
      <c r="D12" s="33">
        <v>28.3309</v>
      </c>
      <c r="E12" s="33">
        <v>31.035799999999998</v>
      </c>
      <c r="F12" s="33">
        <v>30.9861</v>
      </c>
      <c r="G12" s="33">
        <v>15.752700000000001</v>
      </c>
      <c r="H12" s="33">
        <v>32.093299999999999</v>
      </c>
      <c r="I12" s="33">
        <v>50.145600000000002</v>
      </c>
      <c r="J12" s="33">
        <v>7.8768000000000002</v>
      </c>
      <c r="K12" s="33">
        <v>7.8502999999999998</v>
      </c>
      <c r="L12" s="33">
        <v>11.095800000000001</v>
      </c>
      <c r="M12" s="33">
        <v>15.0649</v>
      </c>
      <c r="N12" s="33">
        <v>19.001999999999999</v>
      </c>
      <c r="O12" s="33">
        <v>18.104199999999999</v>
      </c>
      <c r="P12" s="33">
        <v>17.664000000000001</v>
      </c>
      <c r="Q12" s="33">
        <v>279.20100000000002</v>
      </c>
      <c r="R12" s="33">
        <v>66.573400000000007</v>
      </c>
      <c r="S12" s="33">
        <v>235.13919999999999</v>
      </c>
      <c r="T12" s="33">
        <v>403.447</v>
      </c>
      <c r="U12" s="33">
        <v>6.6985999999999999</v>
      </c>
      <c r="V12" s="33">
        <v>3.1905000000000001</v>
      </c>
      <c r="W12" s="33">
        <v>9.0235000000000003</v>
      </c>
      <c r="X12" s="33">
        <v>35.058999999999997</v>
      </c>
      <c r="Y12" s="33">
        <v>9.2860999999999994</v>
      </c>
      <c r="Z12" s="33">
        <v>22.4024</v>
      </c>
    </row>
    <row r="13" spans="1:30" x14ac:dyDescent="0.25">
      <c r="A13" s="32"/>
      <c r="B13" s="54">
        <v>45937</v>
      </c>
      <c r="C13" s="33">
        <v>34.701900000000002</v>
      </c>
      <c r="D13" s="33">
        <v>30.310700000000001</v>
      </c>
      <c r="E13" s="33">
        <v>31.004000000000001</v>
      </c>
      <c r="F13" s="33">
        <v>30.830500000000001</v>
      </c>
      <c r="G13" s="33">
        <v>33.379199999999997</v>
      </c>
      <c r="H13" s="33">
        <v>45.392099999999999</v>
      </c>
      <c r="I13" s="33">
        <v>51.980200000000004</v>
      </c>
      <c r="J13" s="33">
        <v>45.052100000000003</v>
      </c>
      <c r="K13" s="33">
        <v>16.655000000000001</v>
      </c>
      <c r="L13" s="33">
        <v>26.675999999999998</v>
      </c>
      <c r="M13" s="33">
        <v>27.2681</v>
      </c>
      <c r="N13" s="33">
        <v>23.238299999999999</v>
      </c>
      <c r="O13" s="33">
        <v>23.191400000000002</v>
      </c>
      <c r="P13" s="33">
        <v>23.6983</v>
      </c>
      <c r="Q13" s="33">
        <v>24.164000000000001</v>
      </c>
      <c r="R13" s="33">
        <v>59.530200000000001</v>
      </c>
      <c r="S13" s="33">
        <v>34.974800000000002</v>
      </c>
      <c r="T13" s="33">
        <v>60.768999999999998</v>
      </c>
      <c r="U13" s="33">
        <v>44.119700000000002</v>
      </c>
      <c r="V13" s="33">
        <v>37.1053</v>
      </c>
      <c r="W13" s="33">
        <v>35.380699999999997</v>
      </c>
      <c r="X13" s="33">
        <v>30.729800000000001</v>
      </c>
      <c r="Y13" s="33">
        <v>31.874300000000002</v>
      </c>
      <c r="Z13" s="33">
        <v>30.057600000000001</v>
      </c>
    </row>
    <row r="14" spans="1:30" x14ac:dyDescent="0.25">
      <c r="A14" s="32"/>
      <c r="B14" s="54">
        <v>45938</v>
      </c>
      <c r="C14" s="33">
        <v>31.164100000000001</v>
      </c>
      <c r="D14" s="33">
        <v>30.660299999999999</v>
      </c>
      <c r="E14" s="33">
        <v>28.865500000000001</v>
      </c>
      <c r="F14" s="33">
        <v>30.989599999999999</v>
      </c>
      <c r="G14" s="33">
        <v>31.4574</v>
      </c>
      <c r="H14" s="33">
        <v>31.956700000000001</v>
      </c>
      <c r="I14" s="33">
        <v>34.08</v>
      </c>
      <c r="J14" s="33">
        <v>34.631599999999999</v>
      </c>
      <c r="K14" s="33">
        <v>21.2745</v>
      </c>
      <c r="L14" s="33">
        <v>26.144300000000001</v>
      </c>
      <c r="M14" s="33">
        <v>20.4391</v>
      </c>
      <c r="N14" s="33">
        <v>15.459099999999999</v>
      </c>
      <c r="O14" s="33">
        <v>14.8764</v>
      </c>
      <c r="P14" s="33">
        <v>11.1534</v>
      </c>
      <c r="Q14" s="33">
        <v>3.7995000000000001</v>
      </c>
      <c r="R14" s="33">
        <v>3.1633</v>
      </c>
      <c r="S14" s="33">
        <v>15.0532</v>
      </c>
      <c r="T14" s="33">
        <v>35.539200000000001</v>
      </c>
      <c r="U14" s="33">
        <v>41.442900000000002</v>
      </c>
      <c r="V14" s="33">
        <v>40.635199999999998</v>
      </c>
      <c r="W14" s="33">
        <v>37.195</v>
      </c>
      <c r="X14" s="33">
        <v>39.369599999999998</v>
      </c>
      <c r="Y14" s="33">
        <v>36.764299999999999</v>
      </c>
      <c r="Z14" s="33">
        <v>33.300699999999999</v>
      </c>
    </row>
    <row r="15" spans="1:30" x14ac:dyDescent="0.25">
      <c r="A15" s="32"/>
      <c r="B15" s="54">
        <v>45939</v>
      </c>
      <c r="C15" s="33">
        <v>29.517800000000001</v>
      </c>
      <c r="D15" s="33">
        <v>29.769600000000001</v>
      </c>
      <c r="E15" s="33">
        <v>28.918399999999998</v>
      </c>
      <c r="F15" s="33">
        <v>28.8779</v>
      </c>
      <c r="G15" s="33">
        <v>30.703800000000001</v>
      </c>
      <c r="H15" s="33">
        <v>32.490499999999997</v>
      </c>
      <c r="I15" s="33">
        <v>35.906100000000002</v>
      </c>
      <c r="J15" s="33">
        <v>40.545999999999999</v>
      </c>
      <c r="K15" s="33">
        <v>33.845399999999998</v>
      </c>
      <c r="L15" s="33">
        <v>35.607599999999998</v>
      </c>
      <c r="M15" s="33">
        <v>33.425199999999997</v>
      </c>
      <c r="N15" s="33">
        <v>32.6676</v>
      </c>
      <c r="O15" s="33">
        <v>33.212499999999999</v>
      </c>
      <c r="P15" s="33">
        <v>37.710099999999997</v>
      </c>
      <c r="Q15" s="33">
        <v>33.7759</v>
      </c>
      <c r="R15" s="33">
        <v>32.817</v>
      </c>
      <c r="S15" s="33">
        <v>38.170200000000001</v>
      </c>
      <c r="T15" s="33">
        <v>49.096499999999999</v>
      </c>
      <c r="U15" s="33">
        <v>45.482799999999997</v>
      </c>
      <c r="V15" s="33">
        <v>43.679600000000001</v>
      </c>
      <c r="W15" s="33">
        <v>41.263599999999997</v>
      </c>
      <c r="X15" s="33">
        <v>46.737099999999998</v>
      </c>
      <c r="Y15" s="33">
        <v>38.742800000000003</v>
      </c>
      <c r="Z15" s="33">
        <v>35.500100000000003</v>
      </c>
    </row>
    <row r="16" spans="1:30" x14ac:dyDescent="0.25">
      <c r="A16" s="32"/>
      <c r="B16" s="54">
        <v>45940</v>
      </c>
      <c r="C16" s="33">
        <v>33.4512</v>
      </c>
      <c r="D16" s="33">
        <v>29.464400000000001</v>
      </c>
      <c r="E16" s="33">
        <v>29.238299999999999</v>
      </c>
      <c r="F16" s="33">
        <v>29.7714</v>
      </c>
      <c r="G16" s="33">
        <v>28.3767</v>
      </c>
      <c r="H16" s="33">
        <v>30.344799999999999</v>
      </c>
      <c r="I16" s="33">
        <v>32.422199999999997</v>
      </c>
      <c r="J16" s="33">
        <v>41.055</v>
      </c>
      <c r="K16" s="33">
        <v>39.871400000000001</v>
      </c>
      <c r="L16" s="33">
        <v>36.178100000000001</v>
      </c>
      <c r="M16" s="33">
        <v>37.355899999999998</v>
      </c>
      <c r="N16" s="33">
        <v>35.511400000000002</v>
      </c>
      <c r="O16" s="33">
        <v>38.611499999999999</v>
      </c>
      <c r="P16" s="33">
        <v>39.450499999999998</v>
      </c>
      <c r="Q16" s="33">
        <v>42.3887</v>
      </c>
      <c r="R16" s="33">
        <v>33.926099999999998</v>
      </c>
      <c r="S16" s="33">
        <v>39.584400000000002</v>
      </c>
      <c r="T16" s="33">
        <v>46.3626</v>
      </c>
      <c r="U16" s="33">
        <v>36.767299999999999</v>
      </c>
      <c r="V16" s="33">
        <v>34.369999999999997</v>
      </c>
      <c r="W16" s="33">
        <v>31.604199999999999</v>
      </c>
      <c r="X16" s="33">
        <v>33.455300000000001</v>
      </c>
      <c r="Y16" s="33">
        <v>30.430599999999998</v>
      </c>
      <c r="Z16" s="33">
        <v>27.9055</v>
      </c>
    </row>
    <row r="17" spans="1:26" x14ac:dyDescent="0.25">
      <c r="A17" s="32"/>
      <c r="B17" s="54">
        <v>45941</v>
      </c>
      <c r="C17" s="33">
        <v>25.988600000000002</v>
      </c>
      <c r="D17" s="33">
        <v>25.92</v>
      </c>
      <c r="E17" s="33">
        <v>25.919899999999998</v>
      </c>
      <c r="F17" s="33">
        <v>26.174900000000001</v>
      </c>
      <c r="G17" s="33">
        <v>25.811900000000001</v>
      </c>
      <c r="H17" s="33">
        <v>28.635300000000001</v>
      </c>
      <c r="I17" s="33">
        <v>26.396000000000001</v>
      </c>
      <c r="J17" s="33">
        <v>27.498100000000001</v>
      </c>
      <c r="K17" s="33">
        <v>17.4709</v>
      </c>
      <c r="L17" s="33">
        <v>13.769</v>
      </c>
      <c r="M17" s="33">
        <v>11.911799999999999</v>
      </c>
      <c r="N17" s="33">
        <v>8.3658000000000001</v>
      </c>
      <c r="O17" s="33">
        <v>9.8526000000000007</v>
      </c>
      <c r="P17" s="33">
        <v>3.3755999999999999</v>
      </c>
      <c r="Q17" s="33">
        <v>5.8689999999999998</v>
      </c>
      <c r="R17" s="33">
        <v>5.8902000000000001</v>
      </c>
      <c r="S17" s="33">
        <v>11.0267</v>
      </c>
      <c r="T17" s="33">
        <v>44.563200000000002</v>
      </c>
      <c r="U17" s="33">
        <v>28.2668</v>
      </c>
      <c r="V17" s="33">
        <v>24.310300000000002</v>
      </c>
      <c r="W17" s="33">
        <v>26.655200000000001</v>
      </c>
      <c r="X17" s="33">
        <v>22.048400000000001</v>
      </c>
      <c r="Y17" s="33">
        <v>24.064599999999999</v>
      </c>
      <c r="Z17" s="33">
        <v>18.703900000000001</v>
      </c>
    </row>
    <row r="18" spans="1:26" x14ac:dyDescent="0.25">
      <c r="A18" s="32"/>
      <c r="B18" s="54">
        <v>45942</v>
      </c>
      <c r="C18" s="33">
        <v>25.698599999999999</v>
      </c>
      <c r="D18" s="33">
        <v>27.7011</v>
      </c>
      <c r="E18" s="33">
        <v>24.7041</v>
      </c>
      <c r="F18" s="33">
        <v>21.284300000000002</v>
      </c>
      <c r="G18" s="33">
        <v>19.023199999999999</v>
      </c>
      <c r="H18" s="33">
        <v>19.767600000000002</v>
      </c>
      <c r="I18" s="33">
        <v>22.770600000000002</v>
      </c>
      <c r="J18" s="33">
        <v>39.926600000000001</v>
      </c>
      <c r="K18" s="33">
        <v>11.748900000000001</v>
      </c>
      <c r="L18" s="33">
        <v>11.6602</v>
      </c>
      <c r="M18" s="33">
        <v>-2.1724000000000001</v>
      </c>
      <c r="N18" s="33">
        <v>1.5502</v>
      </c>
      <c r="O18" s="33">
        <v>0.26269999999999999</v>
      </c>
      <c r="P18" s="33">
        <v>-3.3077999999999999</v>
      </c>
      <c r="Q18" s="33">
        <v>-6.9328000000000003</v>
      </c>
      <c r="R18" s="33">
        <v>-9.6157000000000004</v>
      </c>
      <c r="S18" s="33">
        <v>14.978199999999999</v>
      </c>
      <c r="T18" s="33">
        <v>49.652999999999999</v>
      </c>
      <c r="U18" s="33">
        <v>33.834299999999999</v>
      </c>
      <c r="V18" s="33">
        <v>34.259300000000003</v>
      </c>
      <c r="W18" s="33">
        <v>31.686800000000002</v>
      </c>
      <c r="X18" s="33">
        <v>32.1524</v>
      </c>
      <c r="Y18" s="33">
        <v>36.298999999999999</v>
      </c>
      <c r="Z18" s="33">
        <v>36.282200000000003</v>
      </c>
    </row>
    <row r="19" spans="1:26" x14ac:dyDescent="0.25">
      <c r="A19" s="32"/>
      <c r="B19" s="54">
        <v>45943</v>
      </c>
      <c r="C19" s="33">
        <v>30.8842</v>
      </c>
      <c r="D19" s="33">
        <v>30.826799999999999</v>
      </c>
      <c r="E19" s="33">
        <v>28.3872</v>
      </c>
      <c r="F19" s="33">
        <v>28.8733</v>
      </c>
      <c r="G19" s="33">
        <v>35.434899999999999</v>
      </c>
      <c r="H19" s="33">
        <v>37.174199999999999</v>
      </c>
      <c r="I19" s="33">
        <v>44.435899999999997</v>
      </c>
      <c r="J19" s="33">
        <v>48.7896</v>
      </c>
      <c r="K19" s="33">
        <v>21.045200000000001</v>
      </c>
      <c r="L19" s="33">
        <v>13.432</v>
      </c>
      <c r="M19" s="33">
        <v>15.1418</v>
      </c>
      <c r="N19" s="33">
        <v>19.918600000000001</v>
      </c>
      <c r="O19" s="33">
        <v>21.708400000000001</v>
      </c>
      <c r="P19" s="33">
        <v>8.3290000000000006</v>
      </c>
      <c r="Q19" s="33">
        <v>20.5321</v>
      </c>
      <c r="R19" s="33">
        <v>21.1387</v>
      </c>
      <c r="S19" s="33">
        <v>23.908999999999999</v>
      </c>
      <c r="T19" s="33">
        <v>65.634600000000006</v>
      </c>
      <c r="U19" s="33">
        <v>45.816600000000001</v>
      </c>
      <c r="V19" s="33">
        <v>44.437800000000003</v>
      </c>
      <c r="W19" s="33">
        <v>46.6111</v>
      </c>
      <c r="X19" s="33">
        <v>44.9268</v>
      </c>
      <c r="Y19" s="33">
        <v>43.038200000000003</v>
      </c>
      <c r="Z19" s="33">
        <v>38.077800000000003</v>
      </c>
    </row>
    <row r="20" spans="1:26" x14ac:dyDescent="0.25">
      <c r="A20" s="32"/>
      <c r="B20" s="54">
        <v>45944</v>
      </c>
      <c r="C20" s="33">
        <v>41.874899999999997</v>
      </c>
      <c r="D20" s="33">
        <v>9.0844000000000005</v>
      </c>
      <c r="E20" s="33">
        <v>4.6116999999999999</v>
      </c>
      <c r="F20" s="33">
        <v>4.6725000000000003</v>
      </c>
      <c r="G20" s="33">
        <v>29.954899999999999</v>
      </c>
      <c r="H20" s="33">
        <v>5.45</v>
      </c>
      <c r="I20" s="33">
        <v>51.674599999999998</v>
      </c>
      <c r="J20" s="33">
        <v>49.810899999999997</v>
      </c>
      <c r="K20" s="33">
        <v>20.932099999999998</v>
      </c>
      <c r="L20" s="33">
        <v>7.8822000000000001</v>
      </c>
      <c r="M20" s="33">
        <v>1.0301</v>
      </c>
      <c r="N20" s="33">
        <v>3.9072</v>
      </c>
      <c r="O20" s="33">
        <v>2.8765999999999998</v>
      </c>
      <c r="P20" s="33">
        <v>2.9426999999999999</v>
      </c>
      <c r="Q20" s="33">
        <v>4.3470000000000004</v>
      </c>
      <c r="R20" s="33">
        <v>2.7791000000000001</v>
      </c>
      <c r="S20" s="33">
        <v>16.861000000000001</v>
      </c>
      <c r="T20" s="33">
        <v>49.622599999999998</v>
      </c>
      <c r="U20" s="33">
        <v>44.768099999999997</v>
      </c>
      <c r="V20" s="33">
        <v>45.177799999999998</v>
      </c>
      <c r="W20" s="33">
        <v>42.809699999999999</v>
      </c>
      <c r="X20" s="33">
        <v>39.298000000000002</v>
      </c>
      <c r="Y20" s="33">
        <v>42.392800000000001</v>
      </c>
      <c r="Z20" s="33">
        <v>38.115200000000002</v>
      </c>
    </row>
    <row r="21" spans="1:26" x14ac:dyDescent="0.25">
      <c r="A21" s="32"/>
      <c r="B21" s="54">
        <v>45945</v>
      </c>
      <c r="C21" s="33">
        <v>37.782600000000002</v>
      </c>
      <c r="D21" s="33">
        <v>29.3367</v>
      </c>
      <c r="E21" s="33">
        <v>32.358600000000003</v>
      </c>
      <c r="F21" s="33">
        <v>43.528199999999998</v>
      </c>
      <c r="G21" s="33">
        <v>39.977800000000002</v>
      </c>
      <c r="H21" s="33">
        <v>44.692100000000003</v>
      </c>
      <c r="I21" s="33">
        <v>39.923699999999997</v>
      </c>
      <c r="J21" s="33">
        <v>31.607900000000001</v>
      </c>
      <c r="K21" s="33">
        <v>19.5688</v>
      </c>
      <c r="L21" s="33">
        <v>6.3196000000000003</v>
      </c>
      <c r="M21" s="33">
        <v>3.9744000000000002</v>
      </c>
      <c r="N21" s="33">
        <v>6.4138999999999999</v>
      </c>
      <c r="O21" s="33">
        <v>8.1005000000000003</v>
      </c>
      <c r="P21" s="33">
        <v>10.1394</v>
      </c>
      <c r="Q21" s="33">
        <v>5.9431000000000003</v>
      </c>
      <c r="R21" s="33">
        <v>5.8639000000000001</v>
      </c>
      <c r="S21" s="33">
        <v>17.2788</v>
      </c>
      <c r="T21" s="33">
        <v>54.661299999999997</v>
      </c>
      <c r="U21" s="33">
        <v>35.770800000000001</v>
      </c>
      <c r="V21" s="33">
        <v>30.317399999999999</v>
      </c>
      <c r="W21" s="33">
        <v>14.0952</v>
      </c>
      <c r="X21" s="33">
        <v>30.711099999999998</v>
      </c>
      <c r="Y21" s="33">
        <v>39.509599999999999</v>
      </c>
      <c r="Z21" s="33">
        <v>32.796300000000002</v>
      </c>
    </row>
    <row r="22" spans="1:26" x14ac:dyDescent="0.25">
      <c r="A22" s="32"/>
      <c r="B22" s="54">
        <v>45946</v>
      </c>
      <c r="C22" s="33">
        <v>36.225700000000003</v>
      </c>
      <c r="D22" s="33">
        <v>42.279699999999998</v>
      </c>
      <c r="E22" s="33">
        <v>37.331699999999998</v>
      </c>
      <c r="F22" s="33">
        <v>31.711400000000001</v>
      </c>
      <c r="G22" s="33">
        <v>30.805</v>
      </c>
      <c r="H22" s="33">
        <v>29.9741</v>
      </c>
      <c r="I22" s="33">
        <v>31.5791</v>
      </c>
      <c r="J22" s="33">
        <v>50.267600000000002</v>
      </c>
      <c r="K22" s="33">
        <v>13.132899999999999</v>
      </c>
      <c r="L22" s="33">
        <v>18.3384</v>
      </c>
      <c r="M22" s="33">
        <v>13.694699999999999</v>
      </c>
      <c r="N22" s="33">
        <v>12.9963</v>
      </c>
      <c r="O22" s="33">
        <v>6.8227000000000002</v>
      </c>
      <c r="P22" s="33">
        <v>-2.2471999999999999</v>
      </c>
      <c r="Q22" s="33">
        <v>2.5000000000000001E-2</v>
      </c>
      <c r="R22" s="33">
        <v>-2.2570000000000001</v>
      </c>
      <c r="S22" s="33">
        <v>18.8492</v>
      </c>
      <c r="T22" s="33">
        <v>48.905799999999999</v>
      </c>
      <c r="U22" s="33">
        <v>32.609699999999997</v>
      </c>
      <c r="V22" s="33">
        <v>28.7471</v>
      </c>
      <c r="W22" s="33">
        <v>23.867999999999999</v>
      </c>
      <c r="X22" s="33">
        <v>20.374600000000001</v>
      </c>
      <c r="Y22" s="33">
        <v>24.907399999999999</v>
      </c>
      <c r="Z22" s="33">
        <v>25.6936</v>
      </c>
    </row>
    <row r="23" spans="1:26" x14ac:dyDescent="0.25">
      <c r="A23" s="32"/>
      <c r="B23" s="54">
        <v>45947</v>
      </c>
      <c r="C23" s="33">
        <v>22.916499999999999</v>
      </c>
      <c r="D23" s="33">
        <v>23.513400000000001</v>
      </c>
      <c r="E23" s="33">
        <v>23.696400000000001</v>
      </c>
      <c r="F23" s="33">
        <v>23.845099999999999</v>
      </c>
      <c r="G23" s="33">
        <v>25.003</v>
      </c>
      <c r="H23" s="33">
        <v>29.683700000000002</v>
      </c>
      <c r="I23" s="33">
        <v>30.5794</v>
      </c>
      <c r="J23" s="33">
        <v>23.4466</v>
      </c>
      <c r="K23" s="33">
        <v>13.6198</v>
      </c>
      <c r="L23" s="33">
        <v>9.6471999999999998</v>
      </c>
      <c r="M23" s="33">
        <v>12.014200000000001</v>
      </c>
      <c r="N23" s="33">
        <v>2.6930999999999998</v>
      </c>
      <c r="O23" s="33">
        <v>-0.62709999999999999</v>
      </c>
      <c r="P23" s="33">
        <v>-2.6766000000000001</v>
      </c>
      <c r="Q23" s="33">
        <v>-5.7488999999999999</v>
      </c>
      <c r="R23" s="33">
        <v>-18.9207</v>
      </c>
      <c r="S23" s="33">
        <v>16.7194</v>
      </c>
      <c r="T23" s="33">
        <v>27.246600000000001</v>
      </c>
      <c r="U23" s="33">
        <v>30.635000000000002</v>
      </c>
      <c r="V23" s="33">
        <v>27.866800000000001</v>
      </c>
      <c r="W23" s="33">
        <v>26.307300000000001</v>
      </c>
      <c r="X23" s="33">
        <v>28.337199999999999</v>
      </c>
      <c r="Y23" s="33">
        <v>32.435200000000002</v>
      </c>
      <c r="Z23" s="33">
        <v>31.818000000000001</v>
      </c>
    </row>
    <row r="24" spans="1:26" x14ac:dyDescent="0.25">
      <c r="A24" s="32"/>
      <c r="B24" s="54">
        <v>45948</v>
      </c>
      <c r="C24" s="33">
        <v>31.391200000000001</v>
      </c>
      <c r="D24" s="33">
        <v>26.604800000000001</v>
      </c>
      <c r="E24" s="33">
        <v>29.718900000000001</v>
      </c>
      <c r="F24" s="33">
        <v>30.031300000000002</v>
      </c>
      <c r="G24" s="33">
        <v>37.034199999999998</v>
      </c>
      <c r="H24" s="33">
        <v>50.72</v>
      </c>
      <c r="I24" s="33">
        <v>66.333399999999997</v>
      </c>
      <c r="J24" s="33">
        <v>-10.159800000000001</v>
      </c>
      <c r="K24" s="33">
        <v>-22.566299999999998</v>
      </c>
      <c r="L24" s="33">
        <v>-31.3047</v>
      </c>
      <c r="M24" s="33">
        <v>-20.019200000000001</v>
      </c>
      <c r="N24" s="33">
        <v>-24.210899999999999</v>
      </c>
      <c r="O24" s="33">
        <v>-19.948499999999999</v>
      </c>
      <c r="P24" s="33">
        <v>-23.031099999999999</v>
      </c>
      <c r="Q24" s="33">
        <v>-47.2898</v>
      </c>
      <c r="R24" s="33">
        <v>-38.752899999999997</v>
      </c>
      <c r="S24" s="33">
        <v>21.298400000000001</v>
      </c>
      <c r="T24" s="33">
        <v>47.842500000000001</v>
      </c>
      <c r="U24" s="33">
        <v>33.704999999999998</v>
      </c>
      <c r="V24" s="33">
        <v>31.491599999999998</v>
      </c>
      <c r="W24" s="33">
        <v>43.031199999999998</v>
      </c>
      <c r="X24" s="33">
        <v>41.793900000000001</v>
      </c>
      <c r="Y24" s="33">
        <v>39.129800000000003</v>
      </c>
      <c r="Z24" s="33">
        <v>33.056399999999996</v>
      </c>
    </row>
    <row r="25" spans="1:26" x14ac:dyDescent="0.25">
      <c r="A25" s="32"/>
      <c r="B25" s="54">
        <v>45949</v>
      </c>
      <c r="C25" s="33">
        <v>33.192399999999999</v>
      </c>
      <c r="D25" s="33">
        <v>31.095400000000001</v>
      </c>
      <c r="E25" s="33">
        <v>30.173100000000002</v>
      </c>
      <c r="F25" s="33">
        <v>25.963699999999999</v>
      </c>
      <c r="G25" s="33">
        <v>27.075399999999998</v>
      </c>
      <c r="H25" s="33">
        <v>25.566800000000001</v>
      </c>
      <c r="I25" s="33">
        <v>34.645000000000003</v>
      </c>
      <c r="J25" s="33">
        <v>24.686900000000001</v>
      </c>
      <c r="K25" s="33">
        <v>-12.9085</v>
      </c>
      <c r="L25" s="33">
        <v>-3.7553000000000001</v>
      </c>
      <c r="M25" s="33">
        <v>-8.2754999999999992</v>
      </c>
      <c r="N25" s="33">
        <v>-4.0339999999999998</v>
      </c>
      <c r="O25" s="33">
        <v>-12.2127</v>
      </c>
      <c r="P25" s="33">
        <v>-21.337599999999998</v>
      </c>
      <c r="Q25" s="33">
        <v>-21.219899999999999</v>
      </c>
      <c r="R25" s="33">
        <v>-14.5037</v>
      </c>
      <c r="S25" s="33">
        <v>7.3449</v>
      </c>
      <c r="T25" s="33">
        <v>32.747799999999998</v>
      </c>
      <c r="U25" s="33">
        <v>25.684899999999999</v>
      </c>
      <c r="V25" s="33">
        <v>25.0688</v>
      </c>
      <c r="W25" s="33">
        <v>23.1069</v>
      </c>
      <c r="X25" s="33">
        <v>18.772300000000001</v>
      </c>
      <c r="Y25" s="33">
        <v>31.7563</v>
      </c>
      <c r="Z25" s="33">
        <v>29.310199999999998</v>
      </c>
    </row>
    <row r="26" spans="1:26" x14ac:dyDescent="0.25">
      <c r="A26" s="32"/>
      <c r="B26" s="54">
        <v>45950</v>
      </c>
      <c r="C26" s="33">
        <v>27.559000000000001</v>
      </c>
      <c r="D26" s="33">
        <v>27.029699999999998</v>
      </c>
      <c r="E26" s="33">
        <v>27.842199999999998</v>
      </c>
      <c r="F26" s="33">
        <v>25.886900000000001</v>
      </c>
      <c r="G26" s="33">
        <v>22.844899999999999</v>
      </c>
      <c r="H26" s="33">
        <v>35.522799999999997</v>
      </c>
      <c r="I26" s="33">
        <v>40.832999999999998</v>
      </c>
      <c r="J26" s="33">
        <v>-6.8567999999999998</v>
      </c>
      <c r="K26" s="33">
        <v>-9.2281999999999993</v>
      </c>
      <c r="L26" s="33">
        <v>3.8473999999999999</v>
      </c>
      <c r="M26" s="33">
        <v>3.5259999999999998</v>
      </c>
      <c r="N26" s="33">
        <v>-17.194299999999998</v>
      </c>
      <c r="O26" s="33">
        <v>-53.243499999999997</v>
      </c>
      <c r="P26" s="33">
        <v>-54.914999999999999</v>
      </c>
      <c r="Q26" s="33">
        <v>-52.870699999999999</v>
      </c>
      <c r="R26" s="33">
        <v>-43.272500000000001</v>
      </c>
      <c r="S26" s="33">
        <v>-20.091699999999999</v>
      </c>
      <c r="T26" s="33">
        <v>56.574399999999997</v>
      </c>
      <c r="U26" s="33">
        <v>30.928000000000001</v>
      </c>
      <c r="V26" s="33">
        <v>3.1421000000000001</v>
      </c>
      <c r="W26" s="33">
        <v>25.984000000000002</v>
      </c>
      <c r="X26" s="33">
        <v>26.940999999999999</v>
      </c>
      <c r="Y26" s="33">
        <v>35.157299999999999</v>
      </c>
      <c r="Z26" s="33">
        <v>24.991599999999998</v>
      </c>
    </row>
    <row r="27" spans="1:26" x14ac:dyDescent="0.25">
      <c r="A27" s="32"/>
      <c r="B27" s="54">
        <v>45951</v>
      </c>
      <c r="C27" s="33">
        <v>27.644200000000001</v>
      </c>
      <c r="D27" s="33">
        <v>29.3432</v>
      </c>
      <c r="E27" s="33">
        <v>32.800199999999997</v>
      </c>
      <c r="F27" s="33">
        <v>29.988</v>
      </c>
      <c r="G27" s="33">
        <v>31.061199999999999</v>
      </c>
      <c r="H27" s="33">
        <v>36.097799999999999</v>
      </c>
      <c r="I27" s="33">
        <v>28.233599999999999</v>
      </c>
      <c r="J27" s="33">
        <v>-72.476500000000001</v>
      </c>
      <c r="K27" s="33">
        <v>13.2392</v>
      </c>
      <c r="L27" s="33">
        <v>16.5901</v>
      </c>
      <c r="M27" s="33">
        <v>14.231299999999999</v>
      </c>
      <c r="N27" s="33">
        <v>21.100300000000001</v>
      </c>
      <c r="O27" s="33">
        <v>22.044499999999999</v>
      </c>
      <c r="P27" s="33">
        <v>21.863199999999999</v>
      </c>
      <c r="Q27" s="33">
        <v>21.0852</v>
      </c>
      <c r="R27" s="33">
        <v>22.073499999999999</v>
      </c>
      <c r="S27" s="33">
        <v>44.152000000000001</v>
      </c>
      <c r="T27" s="33">
        <v>48.4191</v>
      </c>
      <c r="U27" s="33">
        <v>41.706600000000002</v>
      </c>
      <c r="V27" s="33">
        <v>36.321300000000001</v>
      </c>
      <c r="W27" s="33">
        <v>39.337400000000002</v>
      </c>
      <c r="X27" s="33">
        <v>41.612900000000003</v>
      </c>
      <c r="Y27" s="33">
        <v>25.2135</v>
      </c>
      <c r="Z27" s="33">
        <v>38.853900000000003</v>
      </c>
    </row>
    <row r="28" spans="1:26" x14ac:dyDescent="0.25">
      <c r="A28" s="32"/>
      <c r="B28" s="54">
        <v>45952</v>
      </c>
      <c r="C28" s="33">
        <v>36.939900000000002</v>
      </c>
      <c r="D28" s="33">
        <v>37.824300000000001</v>
      </c>
      <c r="E28" s="33">
        <v>38.766599999999997</v>
      </c>
      <c r="F28" s="33">
        <v>40.487099999999998</v>
      </c>
      <c r="G28" s="33">
        <v>36.138800000000003</v>
      </c>
      <c r="H28" s="33">
        <v>39.333500000000001</v>
      </c>
      <c r="I28" s="33">
        <v>44.663200000000003</v>
      </c>
      <c r="J28" s="33">
        <v>96.799499999999995</v>
      </c>
      <c r="K28" s="33">
        <v>31.386199999999999</v>
      </c>
      <c r="L28" s="33">
        <v>27.594799999999999</v>
      </c>
      <c r="M28" s="33">
        <v>28.8584</v>
      </c>
      <c r="N28" s="33">
        <v>33.2226</v>
      </c>
      <c r="O28" s="33">
        <v>30.9072</v>
      </c>
      <c r="P28" s="33">
        <v>38.551299999999998</v>
      </c>
      <c r="Q28" s="33">
        <v>46.0062</v>
      </c>
      <c r="R28" s="33">
        <v>347.64510000000001</v>
      </c>
      <c r="S28" s="33">
        <v>34.8977</v>
      </c>
      <c r="T28" s="33">
        <v>21.378499999999999</v>
      </c>
      <c r="U28" s="33">
        <v>17.244599999999998</v>
      </c>
      <c r="V28" s="33">
        <v>37.424599999999998</v>
      </c>
      <c r="W28" s="33">
        <v>37.024000000000001</v>
      </c>
      <c r="X28" s="33">
        <v>37.913600000000002</v>
      </c>
      <c r="Y28" s="33">
        <v>38.364600000000003</v>
      </c>
      <c r="Z28" s="33">
        <v>34.510399999999997</v>
      </c>
    </row>
    <row r="29" spans="1:26" x14ac:dyDescent="0.25">
      <c r="A29" s="32"/>
      <c r="B29" s="54">
        <v>45953</v>
      </c>
      <c r="C29" s="33">
        <v>37.669199999999996</v>
      </c>
      <c r="D29" s="33">
        <v>38.890700000000002</v>
      </c>
      <c r="E29" s="33">
        <v>39.9758</v>
      </c>
      <c r="F29" s="33">
        <v>39.533799999999999</v>
      </c>
      <c r="G29" s="33">
        <v>43.966900000000003</v>
      </c>
      <c r="H29" s="33">
        <v>45.4816</v>
      </c>
      <c r="I29" s="33">
        <v>52.430999999999997</v>
      </c>
      <c r="J29" s="33">
        <v>42.3964</v>
      </c>
      <c r="K29" s="33">
        <v>24.9664</v>
      </c>
      <c r="L29" s="33">
        <v>18.2363</v>
      </c>
      <c r="M29" s="33">
        <v>20.167200000000001</v>
      </c>
      <c r="N29" s="33">
        <v>24.2349</v>
      </c>
      <c r="O29" s="33">
        <v>21.086600000000001</v>
      </c>
      <c r="P29" s="33">
        <v>25.621200000000002</v>
      </c>
      <c r="Q29" s="33">
        <v>62.681800000000003</v>
      </c>
      <c r="R29" s="33">
        <v>14.7966</v>
      </c>
      <c r="S29" s="33">
        <v>33.291699999999999</v>
      </c>
      <c r="T29" s="33">
        <v>48.350200000000001</v>
      </c>
      <c r="U29" s="33">
        <v>134.86089999999999</v>
      </c>
      <c r="V29" s="33">
        <v>172.88480000000001</v>
      </c>
      <c r="W29" s="33">
        <v>43.347999999999999</v>
      </c>
      <c r="X29" s="33">
        <v>44.891399999999997</v>
      </c>
      <c r="Y29" s="33">
        <v>44.849400000000003</v>
      </c>
      <c r="Z29" s="33">
        <v>43.207099999999997</v>
      </c>
    </row>
    <row r="30" spans="1:26" x14ac:dyDescent="0.25">
      <c r="A30" s="32"/>
      <c r="B30" s="54">
        <v>45954</v>
      </c>
      <c r="C30" s="33">
        <v>43.9756</v>
      </c>
      <c r="D30" s="33">
        <v>44.21</v>
      </c>
      <c r="E30" s="33">
        <v>45.299100000000003</v>
      </c>
      <c r="F30" s="33">
        <v>42.733699999999999</v>
      </c>
      <c r="G30" s="33">
        <v>40.776000000000003</v>
      </c>
      <c r="H30" s="33">
        <v>43.859699999999997</v>
      </c>
      <c r="I30" s="33">
        <v>49.398299999999999</v>
      </c>
      <c r="J30" s="33">
        <v>29.0352</v>
      </c>
      <c r="K30" s="33">
        <v>27.426300000000001</v>
      </c>
      <c r="L30" s="33">
        <v>30.0246</v>
      </c>
      <c r="M30" s="33">
        <v>31.493500000000001</v>
      </c>
      <c r="N30" s="33">
        <v>29.453600000000002</v>
      </c>
      <c r="O30" s="33">
        <v>29.895299999999999</v>
      </c>
      <c r="P30" s="33">
        <v>32.306600000000003</v>
      </c>
      <c r="Q30" s="33">
        <v>29.778099999999998</v>
      </c>
      <c r="R30" s="33">
        <v>21.995699999999999</v>
      </c>
      <c r="S30" s="33">
        <v>41.252499999999998</v>
      </c>
      <c r="T30" s="33">
        <v>46.569699999999997</v>
      </c>
      <c r="U30" s="33">
        <v>39.954799999999999</v>
      </c>
      <c r="V30" s="33">
        <v>28.848800000000001</v>
      </c>
      <c r="W30" s="33">
        <v>30.4651</v>
      </c>
      <c r="X30" s="33">
        <v>28.6676</v>
      </c>
      <c r="Y30" s="33">
        <v>32.593000000000004</v>
      </c>
      <c r="Z30" s="33">
        <v>35.507399999999997</v>
      </c>
    </row>
    <row r="31" spans="1:26" x14ac:dyDescent="0.25">
      <c r="A31" s="32"/>
      <c r="B31" s="54">
        <v>45955</v>
      </c>
      <c r="C31" s="33">
        <v>36.389099999999999</v>
      </c>
      <c r="D31" s="33">
        <v>35.192900000000002</v>
      </c>
      <c r="E31" s="33">
        <v>31.230499999999999</v>
      </c>
      <c r="F31" s="33">
        <v>31.549700000000001</v>
      </c>
      <c r="G31" s="33">
        <v>34.782800000000002</v>
      </c>
      <c r="H31" s="33">
        <v>38.108899999999998</v>
      </c>
      <c r="I31" s="33">
        <v>38.375500000000002</v>
      </c>
      <c r="J31" s="33">
        <v>0.61450000000000005</v>
      </c>
      <c r="K31" s="33">
        <v>11.9476</v>
      </c>
      <c r="L31" s="33">
        <v>4.9348999999999998</v>
      </c>
      <c r="M31" s="33">
        <v>9.6316000000000006</v>
      </c>
      <c r="N31" s="33">
        <v>12.621600000000001</v>
      </c>
      <c r="O31" s="33">
        <v>9.9321000000000002</v>
      </c>
      <c r="P31" s="33">
        <v>6.6603000000000003</v>
      </c>
      <c r="Q31" s="33">
        <v>-21.5228</v>
      </c>
      <c r="R31" s="33">
        <v>0.52210000000000001</v>
      </c>
      <c r="S31" s="33">
        <v>21.364899999999999</v>
      </c>
      <c r="T31" s="33">
        <v>36.645800000000001</v>
      </c>
      <c r="U31" s="33">
        <v>29.973299999999998</v>
      </c>
      <c r="V31" s="33">
        <v>29.695</v>
      </c>
      <c r="W31" s="33">
        <v>30.1891</v>
      </c>
      <c r="X31" s="33">
        <v>32.454599999999999</v>
      </c>
      <c r="Y31" s="33">
        <v>29.840399999999999</v>
      </c>
      <c r="Z31" s="33">
        <v>26.396699999999999</v>
      </c>
    </row>
    <row r="32" spans="1:26" x14ac:dyDescent="0.25">
      <c r="A32" s="32"/>
      <c r="B32" s="54">
        <v>45956</v>
      </c>
      <c r="C32" s="33">
        <v>21.236000000000001</v>
      </c>
      <c r="D32" s="33">
        <v>21.609100000000002</v>
      </c>
      <c r="E32" s="33">
        <v>22.0167</v>
      </c>
      <c r="F32" s="33">
        <v>22.6738</v>
      </c>
      <c r="G32" s="33">
        <v>25.143899999999999</v>
      </c>
      <c r="H32" s="33">
        <v>28.352</v>
      </c>
      <c r="I32" s="33">
        <v>31.435700000000001</v>
      </c>
      <c r="J32" s="33">
        <v>16.699200000000001</v>
      </c>
      <c r="K32" s="33">
        <v>-2.5019</v>
      </c>
      <c r="L32" s="33">
        <v>-31.5198</v>
      </c>
      <c r="M32" s="33">
        <v>-21.243099999999998</v>
      </c>
      <c r="N32" s="33">
        <v>-21.4937</v>
      </c>
      <c r="O32" s="33">
        <v>-3.2850000000000001</v>
      </c>
      <c r="P32" s="33">
        <v>-4.8259999999999996</v>
      </c>
      <c r="Q32" s="33">
        <v>-13.5474</v>
      </c>
      <c r="R32" s="33">
        <v>-17.7502</v>
      </c>
      <c r="S32" s="33">
        <v>-1.1024</v>
      </c>
      <c r="T32" s="33">
        <v>34.605800000000002</v>
      </c>
      <c r="U32" s="33">
        <v>35.879800000000003</v>
      </c>
      <c r="V32" s="33">
        <v>33.381</v>
      </c>
      <c r="W32" s="33">
        <v>35.957700000000003</v>
      </c>
      <c r="X32" s="33">
        <v>33.158200000000001</v>
      </c>
      <c r="Y32" s="33">
        <v>35.61</v>
      </c>
      <c r="Z32" s="33">
        <v>31.158799999999999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842D-E575-4623-858E-A20F22F1640E}">
  <sheetPr>
    <pageSetUpPr fitToPage="1"/>
  </sheetPr>
  <dimension ref="A1:U35"/>
  <sheetViews>
    <sheetView topLeftCell="C5" workbookViewId="0">
      <selection activeCell="I11" sqref="I11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73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3.5571434444444432E-2</v>
      </c>
      <c r="H10" s="42"/>
      <c r="I10" s="8">
        <v>9.9731241666666665E-2</v>
      </c>
      <c r="J10" s="42"/>
      <c r="K10" s="8">
        <v>3.4483980084745749E-2</v>
      </c>
      <c r="L10" s="42"/>
      <c r="M10" s="8">
        <v>3.5570999999999998E-2</v>
      </c>
      <c r="N10" s="8"/>
      <c r="O10" s="8">
        <v>9.9731E-2</v>
      </c>
      <c r="P10" s="17"/>
      <c r="Q10" s="8">
        <v>3.4484000000000001E-2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3.5571434444444432E-2</v>
      </c>
      <c r="H12" s="43"/>
      <c r="I12" s="8">
        <v>9.9731241666666665E-2</v>
      </c>
      <c r="J12" s="43"/>
      <c r="K12" s="8">
        <v>3.4483980084745749E-2</v>
      </c>
      <c r="L12" s="43"/>
      <c r="M12" s="8">
        <v>3.576E-2</v>
      </c>
      <c r="N12" s="8"/>
      <c r="O12" s="8">
        <v>0.10026</v>
      </c>
      <c r="P12" s="17"/>
      <c r="Q12" s="8">
        <v>3.4667000000000003E-2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3.5571434444444432E-2</v>
      </c>
      <c r="H14" s="8"/>
      <c r="I14" s="8">
        <v>9.9731241666666665E-2</v>
      </c>
      <c r="J14" s="8"/>
      <c r="K14" s="8">
        <v>3.4483980084745749E-2</v>
      </c>
      <c r="L14" s="8"/>
      <c r="M14" s="8">
        <v>3.4855999999999998E-2</v>
      </c>
      <c r="N14" s="8"/>
      <c r="O14" s="8">
        <v>9.7725000000000006E-2</v>
      </c>
      <c r="P14" s="17"/>
      <c r="Q14" s="8">
        <v>3.3790000000000001E-2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3.5571434444444432E-2</v>
      </c>
      <c r="H16" s="8"/>
      <c r="I16" s="8">
        <v>9.9731241666666665E-2</v>
      </c>
      <c r="J16" s="8"/>
      <c r="K16" s="8">
        <v>3.4483980084745749E-2</v>
      </c>
      <c r="L16" s="8"/>
      <c r="M16" s="8">
        <v>3.4124000000000002E-2</v>
      </c>
      <c r="N16" s="8"/>
      <c r="O16" s="8">
        <v>9.5671999999999993E-2</v>
      </c>
      <c r="P16" s="17"/>
      <c r="Q16" s="8">
        <v>3.3079999999999998E-2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3.5571434444444432E-2</v>
      </c>
      <c r="H18" s="8"/>
      <c r="I18" s="8">
        <v>9.9731241666666665E-2</v>
      </c>
      <c r="J18" s="8"/>
      <c r="K18" s="8">
        <v>3.4483980084745749E-2</v>
      </c>
      <c r="L18" s="8"/>
      <c r="M18" s="8">
        <v>3.4042000000000003E-2</v>
      </c>
      <c r="N18" s="8"/>
      <c r="O18" s="8">
        <v>9.5443E-2</v>
      </c>
      <c r="P18" s="17"/>
      <c r="Q18" s="8">
        <v>3.3001000000000003E-2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14AB-E727-42ED-A3F0-7F1DC9CC629F}">
  <dimension ref="A1:O721"/>
  <sheetViews>
    <sheetView zoomScale="93" zoomScaleNormal="93" workbookViewId="0">
      <selection activeCell="E13" sqref="E13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45896</v>
      </c>
      <c r="B2" s="47">
        <v>8</v>
      </c>
      <c r="C2" s="47">
        <v>3</v>
      </c>
      <c r="D2" s="47">
        <v>1</v>
      </c>
      <c r="E2" s="37">
        <v>29.517399999999999</v>
      </c>
      <c r="F2" s="47" t="str">
        <f>IF(AND(RTO__35[[#This Row],[Month]]&gt;4,RTO__35[[#This Row],[Month]]&lt;9,RTO__35[[#This Row],[Day of Week]]&lt;=5,RTO__35[[#This Row],[Hour]]&gt;=16,RTO__35[[#This Row],[Hour]]&lt;=19),"ON","OFF")</f>
        <v>OFF</v>
      </c>
      <c r="G2"/>
      <c r="H2" s="45" t="s">
        <v>55</v>
      </c>
      <c r="I2" s="39">
        <f>AVERAGE(RTO__35[Pricing])</f>
        <v>35.571434444444435</v>
      </c>
      <c r="J2" s="30">
        <f>I2/1000</f>
        <v>3.5571434444444432E-2</v>
      </c>
      <c r="L2" s="45" t="str">
        <f>UPPER(TEXT(EDATE(A721,1),"MMMM"))</f>
        <v>OCTOBER</v>
      </c>
    </row>
    <row r="3" spans="1:15" x14ac:dyDescent="0.25">
      <c r="A3" s="29">
        <v>45896</v>
      </c>
      <c r="B3" s="47">
        <v>8</v>
      </c>
      <c r="C3" s="47">
        <v>3</v>
      </c>
      <c r="D3" s="47">
        <v>2</v>
      </c>
      <c r="E3" s="37">
        <v>32.519799999999996</v>
      </c>
      <c r="F3" s="47" t="str">
        <f>IF(AND(RTO__35[[#This Row],[Month]]&gt;4,RTO__35[[#This Row],[Month]]&lt;9,RTO__35[[#This Row],[Day of Week]]&lt;=5,RTO__35[[#This Row],[Hour]]&gt;=16,RTO__35[[#This Row],[Hour]]&lt;=19),"ON","OFF")</f>
        <v>OFF</v>
      </c>
      <c r="G3"/>
      <c r="H3" s="45" t="s">
        <v>61</v>
      </c>
      <c r="I3" s="40">
        <f>IFERROR(AVERAGEIF(RTO__35[On / Off-Peak],"ON",RTO__35[Pricing]),0)</f>
        <v>99.731241666666662</v>
      </c>
      <c r="J3" s="30">
        <f>IFERROR(I3/1000,0)</f>
        <v>9.9731241666666665E-2</v>
      </c>
      <c r="L3" s="45" t="str">
        <f>TEXT(EDATE(A721,1),"YYYY")</f>
        <v>2025</v>
      </c>
    </row>
    <row r="4" spans="1:15" x14ac:dyDescent="0.25">
      <c r="A4" s="29">
        <v>45896</v>
      </c>
      <c r="B4" s="47">
        <v>8</v>
      </c>
      <c r="C4" s="47">
        <v>3</v>
      </c>
      <c r="D4" s="47">
        <v>3</v>
      </c>
      <c r="E4" s="37">
        <v>27.995899999999999</v>
      </c>
      <c r="F4" s="47" t="str">
        <f>IF(AND(RTO__35[[#This Row],[Month]]&gt;4,RTO__35[[#This Row],[Month]]&lt;9,RTO__35[[#This Row],[Day of Week]]&lt;=5,RTO__35[[#This Row],[Hour]]&gt;=16,RTO__35[[#This Row],[Hour]]&lt;=19),"ON","OFF")</f>
        <v>OFF</v>
      </c>
      <c r="G4"/>
      <c r="H4" s="45" t="s">
        <v>58</v>
      </c>
      <c r="I4" s="40">
        <f>IFERROR(AVERAGEIF(RTO__35[On / Off-Peak],"OFF",RTO__35[Pricing]),0)</f>
        <v>34.483980084745752</v>
      </c>
      <c r="J4" s="30">
        <f>IFERROR(I4/1000,0)</f>
        <v>3.4483980084745749E-2</v>
      </c>
      <c r="L4" s="28"/>
    </row>
    <row r="5" spans="1:15" x14ac:dyDescent="0.25">
      <c r="A5" s="29">
        <v>45896</v>
      </c>
      <c r="B5" s="47">
        <v>8</v>
      </c>
      <c r="C5" s="47">
        <v>3</v>
      </c>
      <c r="D5" s="47">
        <v>4</v>
      </c>
      <c r="E5" s="37">
        <v>30.366599999999998</v>
      </c>
      <c r="F5" s="47" t="str">
        <f>IF(AND(RTO__35[[#This Row],[Month]]&gt;4,RTO__35[[#This Row],[Month]]&lt;9,RTO__35[[#This Row],[Day of Week]]&lt;=5,RTO__35[[#This Row],[Hour]]&gt;=16,RTO__35[[#This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45896</v>
      </c>
      <c r="B6" s="47">
        <v>8</v>
      </c>
      <c r="C6" s="47">
        <v>3</v>
      </c>
      <c r="D6" s="47">
        <v>5</v>
      </c>
      <c r="E6" s="37">
        <v>29.247699999999998</v>
      </c>
      <c r="F6" s="47" t="str">
        <f>IF(AND(RTO__35[[#This Row],[Month]]&gt;4,RTO__35[[#This Row],[Month]]&lt;9,RTO__35[[#This Row],[Day of Week]]&lt;=5,RTO__35[[#This Row],[Hour]]&gt;=16,RTO__35[[#This Row],[Hour]]&lt;=19),"ON","OFF")</f>
        <v>OFF</v>
      </c>
      <c r="G6"/>
      <c r="H6" s="47"/>
      <c r="I6"/>
      <c r="L6" s="50" t="str">
        <f>TEXT(A2,"MMMM")</f>
        <v>August</v>
      </c>
      <c r="M6" s="50" t="str">
        <f>TEXT(A2,"dd")</f>
        <v>27</v>
      </c>
    </row>
    <row r="7" spans="1:15" x14ac:dyDescent="0.25">
      <c r="A7" s="29">
        <v>45896</v>
      </c>
      <c r="B7" s="47">
        <v>8</v>
      </c>
      <c r="C7" s="47">
        <v>3</v>
      </c>
      <c r="D7" s="47">
        <v>6</v>
      </c>
      <c r="E7" s="37">
        <v>33.238999999999997</v>
      </c>
      <c r="F7" s="47" t="str">
        <f>IF(AND(RTO__35[[#This Row],[Month]]&gt;4,RTO__35[[#This Row],[Month]]&lt;9,RTO__35[[#This Row],[Day of Week]]&lt;=5,RTO__35[[#This Row],[Hour]]&gt;=16,RTO__35[[#This Row],[Hour]]&lt;=19),"ON","OFF")</f>
        <v>OFF</v>
      </c>
      <c r="G7"/>
      <c r="H7" s="47"/>
      <c r="I7" s="29"/>
      <c r="L7" s="50" t="str">
        <f>TEXT(A721,"MMMM")</f>
        <v>September</v>
      </c>
      <c r="M7" s="45" t="str">
        <f>TEXT(A721,"dd")</f>
        <v>25</v>
      </c>
    </row>
    <row r="8" spans="1:15" x14ac:dyDescent="0.25">
      <c r="A8" s="29">
        <v>45896</v>
      </c>
      <c r="B8" s="47">
        <v>8</v>
      </c>
      <c r="C8" s="47">
        <v>3</v>
      </c>
      <c r="D8" s="47">
        <v>7</v>
      </c>
      <c r="E8" s="37">
        <v>31.285900000000002</v>
      </c>
      <c r="F8" s="47" t="str">
        <f>IF(AND(RTO__35[[#This Row],[Month]]&gt;4,RTO__35[[#This Row],[Month]]&lt;9,RTO__35[[#This Row],[Day of Week]]&lt;=5,RTO__35[[#This Row],[Hour]]&gt;=16,RTO__35[[#This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45896</v>
      </c>
      <c r="B9" s="47">
        <v>8</v>
      </c>
      <c r="C9" s="47">
        <v>3</v>
      </c>
      <c r="D9" s="47">
        <v>8</v>
      </c>
      <c r="E9" s="37">
        <v>27.615200000000002</v>
      </c>
      <c r="F9" s="47" t="str">
        <f>IF(AND(RTO__35[[#This Row],[Month]]&gt;4,RTO__35[[#This Row],[Month]]&lt;9,RTO__35[[#This Row],[Day of Week]]&lt;=5,RTO__35[[#This Row],[Hour]]&gt;=16,RTO__35[[#This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45896</v>
      </c>
      <c r="B10" s="47">
        <v>8</v>
      </c>
      <c r="C10" s="47">
        <v>3</v>
      </c>
      <c r="D10" s="47">
        <v>9</v>
      </c>
      <c r="E10" s="37">
        <v>22.1448</v>
      </c>
      <c r="F10" s="47" t="str">
        <f>IF(AND(RTO__35[[#This Row],[Month]]&gt;4,RTO__35[[#This Row],[Month]]&lt;9,RTO__35[[#This Row],[Day of Week]]&lt;=5,RTO__35[[#This Row],[Hour]]&gt;=16,RTO__35[[#This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45896</v>
      </c>
      <c r="B11" s="47">
        <v>8</v>
      </c>
      <c r="C11" s="47">
        <v>3</v>
      </c>
      <c r="D11" s="47">
        <v>10</v>
      </c>
      <c r="E11" s="37">
        <v>23.165800000000001</v>
      </c>
      <c r="F11" s="47" t="str">
        <f>IF(AND(RTO__35[[#This Row],[Month]]&gt;4,RTO__35[[#This Row],[Month]]&lt;9,RTO__35[[#This Row],[Day of Week]]&lt;=5,RTO__35[[#This Row],[Hour]]&gt;=16,RTO__35[[#This Row],[Hour]]&lt;=19),"ON","OFF")</f>
        <v>OFF</v>
      </c>
      <c r="G11"/>
      <c r="H11" s="47"/>
      <c r="I11"/>
    </row>
    <row r="12" spans="1:15" x14ac:dyDescent="0.25">
      <c r="A12" s="29">
        <v>45896</v>
      </c>
      <c r="B12" s="47">
        <v>8</v>
      </c>
      <c r="C12" s="47">
        <v>3</v>
      </c>
      <c r="D12" s="47">
        <v>11</v>
      </c>
      <c r="E12" s="37">
        <v>22.258800000000001</v>
      </c>
      <c r="F12" s="47" t="str">
        <f>IF(AND(RTO__35[[#This Row],[Month]]&gt;4,RTO__35[[#This Row],[Month]]&lt;9,RTO__35[[#This Row],[Day of Week]]&lt;=5,RTO__35[[#This Row],[Hour]]&gt;=16,RTO__35[[#This Row],[Hour]]&lt;=19),"ON","OFF")</f>
        <v>OFF</v>
      </c>
      <c r="G12"/>
      <c r="H12" s="47"/>
      <c r="I12"/>
    </row>
    <row r="13" spans="1:15" x14ac:dyDescent="0.25">
      <c r="A13" s="29">
        <v>45896</v>
      </c>
      <c r="B13" s="47">
        <v>8</v>
      </c>
      <c r="C13" s="47">
        <v>3</v>
      </c>
      <c r="D13" s="47">
        <v>12</v>
      </c>
      <c r="E13" s="37">
        <v>22.355799999999999</v>
      </c>
      <c r="F13" s="47" t="str">
        <f>IF(AND(RTO__35[[#This Row],[Month]]&gt;4,RTO__35[[#This Row],[Month]]&lt;9,RTO__35[[#This Row],[Day of Week]]&lt;=5,RTO__35[[#This Row],[Hour]]&gt;=16,RTO__35[[#This Row],[Hour]]&lt;=19),"ON","OFF")</f>
        <v>OFF</v>
      </c>
      <c r="G13"/>
      <c r="H13" s="47"/>
      <c r="I13"/>
    </row>
    <row r="14" spans="1:15" x14ac:dyDescent="0.25">
      <c r="A14" s="29">
        <v>45896</v>
      </c>
      <c r="B14" s="47">
        <v>8</v>
      </c>
      <c r="C14" s="47">
        <v>3</v>
      </c>
      <c r="D14" s="47">
        <v>13</v>
      </c>
      <c r="E14" s="37">
        <v>18.561399999999999</v>
      </c>
      <c r="F14" s="47" t="str">
        <f>IF(AND(RTO__35[[#This Row],[Month]]&gt;4,RTO__35[[#This Row],[Month]]&lt;9,RTO__35[[#This Row],[Day of Week]]&lt;=5,RTO__35[[#This Row],[Hour]]&gt;=16,RTO__35[[#This Row],[Hour]]&lt;=19),"ON","OFF")</f>
        <v>OFF</v>
      </c>
      <c r="G14"/>
      <c r="H14" s="47"/>
      <c r="I14"/>
    </row>
    <row r="15" spans="1:15" x14ac:dyDescent="0.25">
      <c r="A15" s="29">
        <v>45896</v>
      </c>
      <c r="B15" s="47">
        <v>8</v>
      </c>
      <c r="C15" s="47">
        <v>3</v>
      </c>
      <c r="D15" s="47">
        <v>14</v>
      </c>
      <c r="E15" s="37">
        <v>23.175000000000001</v>
      </c>
      <c r="F15" s="47" t="str">
        <f>IF(AND(RTO__35[[#This Row],[Month]]&gt;4,RTO__35[[#This Row],[Month]]&lt;9,RTO__35[[#This Row],[Day of Week]]&lt;=5,RTO__35[[#This Row],[Hour]]&gt;=16,RTO__35[[#This Row],[Hour]]&lt;=19),"ON","OFF")</f>
        <v>OFF</v>
      </c>
      <c r="G15"/>
      <c r="H15"/>
      <c r="I15"/>
    </row>
    <row r="16" spans="1:15" x14ac:dyDescent="0.25">
      <c r="A16" s="29">
        <v>45896</v>
      </c>
      <c r="B16" s="47">
        <v>8</v>
      </c>
      <c r="C16" s="47">
        <v>3</v>
      </c>
      <c r="D16" s="47">
        <v>15</v>
      </c>
      <c r="E16" s="37">
        <v>28.714200000000002</v>
      </c>
      <c r="F16" s="47" t="str">
        <f>IF(AND(RTO__35[[#This Row],[Month]]&gt;4,RTO__35[[#This Row],[Month]]&lt;9,RTO__35[[#This Row],[Day of Week]]&lt;=5,RTO__35[[#This Row],[Hour]]&gt;=16,RTO__35[[#This Row],[Hour]]&lt;=19),"ON","OFF")</f>
        <v>OFF</v>
      </c>
      <c r="G16"/>
      <c r="H16"/>
      <c r="I16"/>
    </row>
    <row r="17" spans="1:9" x14ac:dyDescent="0.25">
      <c r="A17" s="29">
        <v>45896</v>
      </c>
      <c r="B17" s="47">
        <v>8</v>
      </c>
      <c r="C17" s="47">
        <v>3</v>
      </c>
      <c r="D17" s="47">
        <v>16</v>
      </c>
      <c r="E17" s="37">
        <v>29.177099999999999</v>
      </c>
      <c r="F17" s="47" t="str">
        <f>IF(AND(RTO__35[[#This Row],[Month]]&gt;4,RTO__35[[#This Row],[Month]]&lt;9,RTO__35[[#This Row],[Day of Week]]&lt;=5,RTO__35[[#This Row],[Hour]]&gt;=16,RTO__35[[#This Row],[Hour]]&lt;=19),"ON","OFF")</f>
        <v>ON</v>
      </c>
      <c r="G17"/>
      <c r="H17"/>
      <c r="I17"/>
    </row>
    <row r="18" spans="1:9" x14ac:dyDescent="0.25">
      <c r="A18" s="29">
        <v>45896</v>
      </c>
      <c r="B18" s="47">
        <v>8</v>
      </c>
      <c r="C18" s="47">
        <v>3</v>
      </c>
      <c r="D18" s="47">
        <v>17</v>
      </c>
      <c r="E18" s="37">
        <v>40.1922</v>
      </c>
      <c r="F18" s="47" t="str">
        <f>IF(AND(RTO__35[[#This Row],[Month]]&gt;4,RTO__35[[#This Row],[Month]]&lt;9,RTO__35[[#This Row],[Day of Week]]&lt;=5,RTO__35[[#This Row],[Hour]]&gt;=16,RTO__35[[#This Row],[Hour]]&lt;=19),"ON","OFF")</f>
        <v>ON</v>
      </c>
      <c r="G18"/>
      <c r="H18"/>
      <c r="I18"/>
    </row>
    <row r="19" spans="1:9" x14ac:dyDescent="0.25">
      <c r="A19" s="29">
        <v>45896</v>
      </c>
      <c r="B19" s="47">
        <v>8</v>
      </c>
      <c r="C19" s="47">
        <v>3</v>
      </c>
      <c r="D19" s="47">
        <v>18</v>
      </c>
      <c r="E19" s="37">
        <v>48.157299999999999</v>
      </c>
      <c r="F19" s="47" t="str">
        <f>IF(AND(RTO__35[[#This Row],[Month]]&gt;4,RTO__35[[#This Row],[Month]]&lt;9,RTO__35[[#This Row],[Day of Week]]&lt;=5,RTO__35[[#This Row],[Hour]]&gt;=16,RTO__35[[#This Row],[Hour]]&lt;=19),"ON","OFF")</f>
        <v>ON</v>
      </c>
      <c r="G19"/>
      <c r="H19"/>
      <c r="I19"/>
    </row>
    <row r="20" spans="1:9" x14ac:dyDescent="0.25">
      <c r="A20" s="29">
        <v>45896</v>
      </c>
      <c r="B20" s="47">
        <v>8</v>
      </c>
      <c r="C20" s="47">
        <v>3</v>
      </c>
      <c r="D20" s="47">
        <v>19</v>
      </c>
      <c r="E20" s="37">
        <v>45.650399999999998</v>
      </c>
      <c r="F20" s="47" t="str">
        <f>IF(AND(RTO__35[[#This Row],[Month]]&gt;4,RTO__35[[#This Row],[Month]]&lt;9,RTO__35[[#This Row],[Day of Week]]&lt;=5,RTO__35[[#This Row],[Hour]]&gt;=16,RTO__35[[#This Row],[Hour]]&lt;=19),"ON","OFF")</f>
        <v>ON</v>
      </c>
      <c r="G20"/>
      <c r="H20"/>
      <c r="I20"/>
    </row>
    <row r="21" spans="1:9" x14ac:dyDescent="0.25">
      <c r="A21" s="29">
        <v>45896</v>
      </c>
      <c r="B21" s="47">
        <v>8</v>
      </c>
      <c r="C21" s="47">
        <v>3</v>
      </c>
      <c r="D21" s="47">
        <v>20</v>
      </c>
      <c r="E21" s="37">
        <v>38.936500000000002</v>
      </c>
      <c r="F21" s="47" t="str">
        <f>IF(AND(RTO__35[[#This Row],[Month]]&gt;4,RTO__35[[#This Row],[Month]]&lt;9,RTO__35[[#This Row],[Day of Week]]&lt;=5,RTO__35[[#This Row],[Hour]]&gt;=16,RTO__35[[#This Row],[Hour]]&lt;=19),"ON","OFF")</f>
        <v>OFF</v>
      </c>
      <c r="G21"/>
      <c r="H21"/>
      <c r="I21"/>
    </row>
    <row r="22" spans="1:9" x14ac:dyDescent="0.25">
      <c r="A22" s="29">
        <v>45896</v>
      </c>
      <c r="B22" s="47">
        <v>8</v>
      </c>
      <c r="C22" s="47">
        <v>3</v>
      </c>
      <c r="D22" s="47">
        <v>21</v>
      </c>
      <c r="E22" s="37">
        <v>36.765500000000003</v>
      </c>
      <c r="F22" s="47" t="str">
        <f>IF(AND(RTO__35[[#This Row],[Month]]&gt;4,RTO__35[[#This Row],[Month]]&lt;9,RTO__35[[#This Row],[Day of Week]]&lt;=5,RTO__35[[#This Row],[Hour]]&gt;=16,RTO__35[[#This Row],[Hour]]&lt;=19),"ON","OFF")</f>
        <v>OFF</v>
      </c>
      <c r="G22"/>
      <c r="H22"/>
      <c r="I22"/>
    </row>
    <row r="23" spans="1:9" x14ac:dyDescent="0.25">
      <c r="A23" s="29">
        <v>45896</v>
      </c>
      <c r="B23" s="47">
        <v>8</v>
      </c>
      <c r="C23" s="47">
        <v>3</v>
      </c>
      <c r="D23" s="47">
        <v>22</v>
      </c>
      <c r="E23" s="37">
        <v>33.338299999999997</v>
      </c>
      <c r="F23" s="47" t="str">
        <f>IF(AND(RTO__35[[#This Row],[Month]]&gt;4,RTO__35[[#This Row],[Month]]&lt;9,RTO__35[[#This Row],[Day of Week]]&lt;=5,RTO__35[[#This Row],[Hour]]&gt;=16,RTO__35[[#This Row],[Hour]]&lt;=19),"ON","OFF")</f>
        <v>OFF</v>
      </c>
      <c r="G23"/>
      <c r="H23"/>
      <c r="I23"/>
    </row>
    <row r="24" spans="1:9" x14ac:dyDescent="0.25">
      <c r="A24" s="29">
        <v>45896</v>
      </c>
      <c r="B24" s="47">
        <v>8</v>
      </c>
      <c r="C24" s="47">
        <v>3</v>
      </c>
      <c r="D24" s="47">
        <v>23</v>
      </c>
      <c r="E24" s="37">
        <v>32.354599999999998</v>
      </c>
      <c r="F24" s="47" t="str">
        <f>IF(AND(RTO__35[[#This Row],[Month]]&gt;4,RTO__35[[#This Row],[Month]]&lt;9,RTO__35[[#This Row],[Day of Week]]&lt;=5,RTO__35[[#This Row],[Hour]]&gt;=16,RTO__35[[#This Row],[Hour]]&lt;=19),"ON","OFF")</f>
        <v>OFF</v>
      </c>
      <c r="G24"/>
      <c r="H24"/>
      <c r="I24"/>
    </row>
    <row r="25" spans="1:9" x14ac:dyDescent="0.25">
      <c r="A25" s="29">
        <v>45896</v>
      </c>
      <c r="B25" s="47">
        <v>8</v>
      </c>
      <c r="C25" s="47">
        <v>3</v>
      </c>
      <c r="D25" s="47">
        <v>24</v>
      </c>
      <c r="E25" s="37">
        <v>29.829699999999999</v>
      </c>
      <c r="F25" s="47" t="str">
        <f>IF(AND(RTO__35[[#This Row],[Month]]&gt;4,RTO__35[[#This Row],[Month]]&lt;9,RTO__35[[#This Row],[Day of Week]]&lt;=5,RTO__35[[#This Row],[Hour]]&gt;=16,RTO__35[[#This Row],[Hour]]&lt;=19),"ON","OFF")</f>
        <v>OFF</v>
      </c>
      <c r="G25"/>
      <c r="H25"/>
      <c r="I25"/>
    </row>
    <row r="26" spans="1:9" x14ac:dyDescent="0.25">
      <c r="A26" s="29">
        <v>45897</v>
      </c>
      <c r="B26" s="47">
        <v>8</v>
      </c>
      <c r="C26" s="47">
        <v>4</v>
      </c>
      <c r="D26" s="47">
        <v>1</v>
      </c>
      <c r="E26" s="37">
        <v>29.2</v>
      </c>
      <c r="F26" s="47" t="str">
        <f>IF(AND(RTO__35[[#This Row],[Month]]&gt;4,RTO__35[[#This Row],[Month]]&lt;9,RTO__35[[#This Row],[Day of Week]]&lt;=5,RTO__35[[#This Row],[Hour]]&gt;=16,RTO__35[[#This Row],[Hour]]&lt;=19),"ON","OFF")</f>
        <v>OFF</v>
      </c>
      <c r="G26"/>
      <c r="H26"/>
      <c r="I26"/>
    </row>
    <row r="27" spans="1:9" x14ac:dyDescent="0.25">
      <c r="A27" s="29">
        <v>45897</v>
      </c>
      <c r="B27" s="47">
        <v>8</v>
      </c>
      <c r="C27" s="47">
        <v>4</v>
      </c>
      <c r="D27" s="47">
        <v>2</v>
      </c>
      <c r="E27" s="37">
        <v>30.1356</v>
      </c>
      <c r="F27" s="47" t="str">
        <f>IF(AND(RTO__35[[#This Row],[Month]]&gt;4,RTO__35[[#This Row],[Month]]&lt;9,RTO__35[[#This Row],[Day of Week]]&lt;=5,RTO__35[[#This Row],[Hour]]&gt;=16,RTO__35[[#This Row],[Hour]]&lt;=19),"ON","OFF")</f>
        <v>OFF</v>
      </c>
      <c r="G27"/>
      <c r="H27"/>
      <c r="I27"/>
    </row>
    <row r="28" spans="1:9" x14ac:dyDescent="0.25">
      <c r="A28" s="29">
        <v>45897</v>
      </c>
      <c r="B28" s="47">
        <v>8</v>
      </c>
      <c r="C28" s="47">
        <v>4</v>
      </c>
      <c r="D28" s="47">
        <v>3</v>
      </c>
      <c r="E28" s="37">
        <v>31.421700000000001</v>
      </c>
      <c r="F28" s="47" t="str">
        <f>IF(AND(RTO__35[[#This Row],[Month]]&gt;4,RTO__35[[#This Row],[Month]]&lt;9,RTO__35[[#This Row],[Day of Week]]&lt;=5,RTO__35[[#This Row],[Hour]]&gt;=16,RTO__35[[#This Row],[Hour]]&lt;=19),"ON","OFF")</f>
        <v>OFF</v>
      </c>
      <c r="G28"/>
      <c r="H28"/>
      <c r="I28"/>
    </row>
    <row r="29" spans="1:9" x14ac:dyDescent="0.25">
      <c r="A29" s="29">
        <v>45897</v>
      </c>
      <c r="B29" s="47">
        <v>8</v>
      </c>
      <c r="C29" s="47">
        <v>4</v>
      </c>
      <c r="D29" s="47">
        <v>4</v>
      </c>
      <c r="E29" s="37">
        <v>32.187199999999997</v>
      </c>
      <c r="F29" s="47" t="str">
        <f>IF(AND(RTO__35[[#This Row],[Month]]&gt;4,RTO__35[[#This Row],[Month]]&lt;9,RTO__35[[#This Row],[Day of Week]]&lt;=5,RTO__35[[#This Row],[Hour]]&gt;=16,RTO__35[[#This Row],[Hour]]&lt;=19),"ON","OFF")</f>
        <v>OFF</v>
      </c>
      <c r="G29"/>
      <c r="H29"/>
      <c r="I29"/>
    </row>
    <row r="30" spans="1:9" x14ac:dyDescent="0.25">
      <c r="A30" s="29">
        <v>45897</v>
      </c>
      <c r="B30" s="47">
        <v>8</v>
      </c>
      <c r="C30" s="47">
        <v>4</v>
      </c>
      <c r="D30" s="47">
        <v>5</v>
      </c>
      <c r="E30" s="37">
        <v>31.593800000000002</v>
      </c>
      <c r="F30" s="47" t="str">
        <f>IF(AND(RTO__35[[#This Row],[Month]]&gt;4,RTO__35[[#This Row],[Month]]&lt;9,RTO__35[[#This Row],[Day of Week]]&lt;=5,RTO__35[[#This Row],[Hour]]&gt;=16,RTO__35[[#This Row],[Hour]]&lt;=19),"ON","OFF")</f>
        <v>OFF</v>
      </c>
      <c r="G30"/>
      <c r="H30"/>
      <c r="I30"/>
    </row>
    <row r="31" spans="1:9" x14ac:dyDescent="0.25">
      <c r="A31" s="29">
        <v>45897</v>
      </c>
      <c r="B31" s="47">
        <v>8</v>
      </c>
      <c r="C31" s="47">
        <v>4</v>
      </c>
      <c r="D31" s="47">
        <v>6</v>
      </c>
      <c r="E31" s="37">
        <v>33.6038</v>
      </c>
      <c r="F31" s="47" t="str">
        <f>IF(AND(RTO__35[[#This Row],[Month]]&gt;4,RTO__35[[#This Row],[Month]]&lt;9,RTO__35[[#This Row],[Day of Week]]&lt;=5,RTO__35[[#This Row],[Hour]]&gt;=16,RTO__35[[#This Row],[Hour]]&lt;=19),"ON","OFF")</f>
        <v>OFF</v>
      </c>
      <c r="G31"/>
      <c r="H31"/>
      <c r="I31"/>
    </row>
    <row r="32" spans="1:9" x14ac:dyDescent="0.25">
      <c r="A32" s="29">
        <v>45897</v>
      </c>
      <c r="B32" s="47">
        <v>8</v>
      </c>
      <c r="C32" s="47">
        <v>4</v>
      </c>
      <c r="D32" s="47">
        <v>7</v>
      </c>
      <c r="E32" s="37">
        <v>30.831099999999999</v>
      </c>
      <c r="F32" s="47" t="str">
        <f>IF(AND(RTO__35[[#This Row],[Month]]&gt;4,RTO__35[[#This Row],[Month]]&lt;9,RTO__35[[#This Row],[Day of Week]]&lt;=5,RTO__35[[#This Row],[Hour]]&gt;=16,RTO__35[[#This Row],[Hour]]&lt;=19),"ON","OFF")</f>
        <v>OFF</v>
      </c>
      <c r="G32"/>
      <c r="H32"/>
      <c r="I32"/>
    </row>
    <row r="33" spans="1:9" x14ac:dyDescent="0.25">
      <c r="A33" s="29">
        <v>45897</v>
      </c>
      <c r="B33" s="47">
        <v>8</v>
      </c>
      <c r="C33" s="47">
        <v>4</v>
      </c>
      <c r="D33" s="47">
        <v>8</v>
      </c>
      <c r="E33" s="37">
        <v>30.4603</v>
      </c>
      <c r="F33" s="47" t="str">
        <f>IF(AND(RTO__35[[#This Row],[Month]]&gt;4,RTO__35[[#This Row],[Month]]&lt;9,RTO__35[[#This Row],[Day of Week]]&lt;=5,RTO__35[[#This Row],[Hour]]&gt;=16,RTO__35[[#This Row],[Hour]]&lt;=19),"ON","OFF")</f>
        <v>OFF</v>
      </c>
      <c r="G33"/>
      <c r="H33"/>
      <c r="I33"/>
    </row>
    <row r="34" spans="1:9" x14ac:dyDescent="0.25">
      <c r="A34" s="29">
        <v>45897</v>
      </c>
      <c r="B34" s="47">
        <v>8</v>
      </c>
      <c r="C34" s="47">
        <v>4</v>
      </c>
      <c r="D34" s="47">
        <v>9</v>
      </c>
      <c r="E34" s="37">
        <v>32.110500000000002</v>
      </c>
      <c r="F34" s="47" t="str">
        <f>IF(AND(RTO__35[[#This Row],[Month]]&gt;4,RTO__35[[#This Row],[Month]]&lt;9,RTO__35[[#This Row],[Day of Week]]&lt;=5,RTO__35[[#This Row],[Hour]]&gt;=16,RTO__35[[#This Row],[Hour]]&lt;=19),"ON","OFF")</f>
        <v>OFF</v>
      </c>
      <c r="G34"/>
      <c r="H34"/>
      <c r="I34"/>
    </row>
    <row r="35" spans="1:9" x14ac:dyDescent="0.25">
      <c r="A35" s="29">
        <v>45897</v>
      </c>
      <c r="B35" s="47">
        <v>8</v>
      </c>
      <c r="C35" s="47">
        <v>4</v>
      </c>
      <c r="D35" s="47">
        <v>10</v>
      </c>
      <c r="E35" s="37">
        <v>31.323699999999999</v>
      </c>
      <c r="F35" s="47" t="str">
        <f>IF(AND(RTO__35[[#This Row],[Month]]&gt;4,RTO__35[[#This Row],[Month]]&lt;9,RTO__35[[#This Row],[Day of Week]]&lt;=5,RTO__35[[#This Row],[Hour]]&gt;=16,RTO__35[[#This Row],[Hour]]&lt;=19),"ON","OFF")</f>
        <v>OFF</v>
      </c>
      <c r="G35"/>
      <c r="H35"/>
      <c r="I35"/>
    </row>
    <row r="36" spans="1:9" x14ac:dyDescent="0.25">
      <c r="A36" s="29">
        <v>45897</v>
      </c>
      <c r="B36" s="47">
        <v>8</v>
      </c>
      <c r="C36" s="47">
        <v>4</v>
      </c>
      <c r="D36" s="47">
        <v>11</v>
      </c>
      <c r="E36" s="37">
        <v>31.393999999999998</v>
      </c>
      <c r="F36" s="47" t="str">
        <f>IF(AND(RTO__35[[#This Row],[Month]]&gt;4,RTO__35[[#This Row],[Month]]&lt;9,RTO__35[[#This Row],[Day of Week]]&lt;=5,RTO__35[[#This Row],[Hour]]&gt;=16,RTO__35[[#This Row],[Hour]]&lt;=19),"ON","OFF")</f>
        <v>OFF</v>
      </c>
      <c r="G36"/>
      <c r="H36"/>
      <c r="I36"/>
    </row>
    <row r="37" spans="1:9" x14ac:dyDescent="0.25">
      <c r="A37" s="29">
        <v>45897</v>
      </c>
      <c r="B37" s="47">
        <v>8</v>
      </c>
      <c r="C37" s="47">
        <v>4</v>
      </c>
      <c r="D37" s="47">
        <v>12</v>
      </c>
      <c r="E37" s="37">
        <v>30.899100000000001</v>
      </c>
      <c r="F37" s="47" t="str">
        <f>IF(AND(RTO__35[[#This Row],[Month]]&gt;4,RTO__35[[#This Row],[Month]]&lt;9,RTO__35[[#This Row],[Day of Week]]&lt;=5,RTO__35[[#This Row],[Hour]]&gt;=16,RTO__35[[#This Row],[Hour]]&lt;=19),"ON","OFF")</f>
        <v>OFF</v>
      </c>
      <c r="G37"/>
      <c r="H37"/>
      <c r="I37"/>
    </row>
    <row r="38" spans="1:9" x14ac:dyDescent="0.25">
      <c r="A38" s="29">
        <v>45897</v>
      </c>
      <c r="B38" s="47">
        <v>8</v>
      </c>
      <c r="C38" s="47">
        <v>4</v>
      </c>
      <c r="D38" s="47">
        <v>13</v>
      </c>
      <c r="E38" s="37">
        <v>33.972099999999998</v>
      </c>
      <c r="F38" s="47" t="str">
        <f>IF(AND(RTO__35[[#This Row],[Month]]&gt;4,RTO__35[[#This Row],[Month]]&lt;9,RTO__35[[#This Row],[Day of Week]]&lt;=5,RTO__35[[#This Row],[Hour]]&gt;=16,RTO__35[[#This Row],[Hour]]&lt;=19),"ON","OFF")</f>
        <v>OFF</v>
      </c>
      <c r="G38"/>
      <c r="H38"/>
      <c r="I38"/>
    </row>
    <row r="39" spans="1:9" x14ac:dyDescent="0.25">
      <c r="A39" s="29">
        <v>45897</v>
      </c>
      <c r="B39" s="47">
        <v>8</v>
      </c>
      <c r="C39" s="47">
        <v>4</v>
      </c>
      <c r="D39" s="47">
        <v>14</v>
      </c>
      <c r="E39" s="37">
        <v>39.695599999999999</v>
      </c>
      <c r="F39" s="47" t="str">
        <f>IF(AND(RTO__35[[#This Row],[Month]]&gt;4,RTO__35[[#This Row],[Month]]&lt;9,RTO__35[[#This Row],[Day of Week]]&lt;=5,RTO__35[[#This Row],[Hour]]&gt;=16,RTO__35[[#This Row],[Hour]]&lt;=19),"ON","OFF")</f>
        <v>OFF</v>
      </c>
      <c r="G39"/>
      <c r="H39"/>
      <c r="I39"/>
    </row>
    <row r="40" spans="1:9" x14ac:dyDescent="0.25">
      <c r="A40" s="29">
        <v>45897</v>
      </c>
      <c r="B40" s="47">
        <v>8</v>
      </c>
      <c r="C40" s="47">
        <v>4</v>
      </c>
      <c r="D40" s="47">
        <v>15</v>
      </c>
      <c r="E40" s="37">
        <v>36.589500000000001</v>
      </c>
      <c r="F40" s="47" t="str">
        <f>IF(AND(RTO__35[[#This Row],[Month]]&gt;4,RTO__35[[#This Row],[Month]]&lt;9,RTO__35[[#This Row],[Day of Week]]&lt;=5,RTO__35[[#This Row],[Hour]]&gt;=16,RTO__35[[#This Row],[Hour]]&lt;=19),"ON","OFF")</f>
        <v>OFF</v>
      </c>
      <c r="G40"/>
      <c r="H40"/>
      <c r="I40"/>
    </row>
    <row r="41" spans="1:9" x14ac:dyDescent="0.25">
      <c r="A41" s="29">
        <v>45897</v>
      </c>
      <c r="B41" s="47">
        <v>8</v>
      </c>
      <c r="C41" s="47">
        <v>4</v>
      </c>
      <c r="D41" s="47">
        <v>16</v>
      </c>
      <c r="E41" s="37">
        <v>32.601199999999999</v>
      </c>
      <c r="F41" s="47" t="str">
        <f>IF(AND(RTO__35[[#This Row],[Month]]&gt;4,RTO__35[[#This Row],[Month]]&lt;9,RTO__35[[#This Row],[Day of Week]]&lt;=5,RTO__35[[#This Row],[Hour]]&gt;=16,RTO__35[[#This Row],[Hour]]&lt;=19),"ON","OFF")</f>
        <v>ON</v>
      </c>
      <c r="G41"/>
      <c r="H41"/>
      <c r="I41"/>
    </row>
    <row r="42" spans="1:9" x14ac:dyDescent="0.25">
      <c r="A42" s="29">
        <v>45897</v>
      </c>
      <c r="B42" s="47">
        <v>8</v>
      </c>
      <c r="C42" s="47">
        <v>4</v>
      </c>
      <c r="D42" s="47">
        <v>17</v>
      </c>
      <c r="E42" s="37">
        <v>65.286699999999996</v>
      </c>
      <c r="F42" s="47" t="str">
        <f>IF(AND(RTO__35[[#This Row],[Month]]&gt;4,RTO__35[[#This Row],[Month]]&lt;9,RTO__35[[#This Row],[Day of Week]]&lt;=5,RTO__35[[#This Row],[Hour]]&gt;=16,RTO__35[[#This Row],[Hour]]&lt;=19),"ON","OFF")</f>
        <v>ON</v>
      </c>
      <c r="G42"/>
      <c r="H42"/>
      <c r="I42"/>
    </row>
    <row r="43" spans="1:9" x14ac:dyDescent="0.25">
      <c r="A43" s="29">
        <v>45897</v>
      </c>
      <c r="B43" s="47">
        <v>8</v>
      </c>
      <c r="C43" s="47">
        <v>4</v>
      </c>
      <c r="D43" s="47">
        <v>18</v>
      </c>
      <c r="E43" s="37">
        <v>127.0564</v>
      </c>
      <c r="F43" s="47" t="str">
        <f>IF(AND(RTO__35[[#This Row],[Month]]&gt;4,RTO__35[[#This Row],[Month]]&lt;9,RTO__35[[#This Row],[Day of Week]]&lt;=5,RTO__35[[#This Row],[Hour]]&gt;=16,RTO__35[[#This Row],[Hour]]&lt;=19),"ON","OFF")</f>
        <v>ON</v>
      </c>
      <c r="G43"/>
      <c r="H43"/>
      <c r="I43"/>
    </row>
    <row r="44" spans="1:9" x14ac:dyDescent="0.25">
      <c r="A44" s="29">
        <v>45897</v>
      </c>
      <c r="B44" s="47">
        <v>8</v>
      </c>
      <c r="C44" s="47">
        <v>4</v>
      </c>
      <c r="D44" s="47">
        <v>19</v>
      </c>
      <c r="E44" s="37">
        <v>36.222000000000001</v>
      </c>
      <c r="F44" s="47" t="str">
        <f>IF(AND(RTO__35[[#This Row],[Month]]&gt;4,RTO__35[[#This Row],[Month]]&lt;9,RTO__35[[#This Row],[Day of Week]]&lt;=5,RTO__35[[#This Row],[Hour]]&gt;=16,RTO__35[[#This Row],[Hour]]&lt;=19),"ON","OFF")</f>
        <v>ON</v>
      </c>
      <c r="G44"/>
      <c r="H44"/>
      <c r="I44"/>
    </row>
    <row r="45" spans="1:9" x14ac:dyDescent="0.25">
      <c r="A45" s="29">
        <v>45897</v>
      </c>
      <c r="B45" s="47">
        <v>8</v>
      </c>
      <c r="C45" s="47">
        <v>4</v>
      </c>
      <c r="D45" s="47">
        <v>20</v>
      </c>
      <c r="E45" s="37">
        <v>37.020299999999999</v>
      </c>
      <c r="F45" s="47" t="str">
        <f>IF(AND(RTO__35[[#This Row],[Month]]&gt;4,RTO__35[[#This Row],[Month]]&lt;9,RTO__35[[#This Row],[Day of Week]]&lt;=5,RTO__35[[#This Row],[Hour]]&gt;=16,RTO__35[[#This Row],[Hour]]&lt;=19),"ON","OFF")</f>
        <v>OFF</v>
      </c>
      <c r="G45"/>
      <c r="H45"/>
      <c r="I45"/>
    </row>
    <row r="46" spans="1:9" x14ac:dyDescent="0.25">
      <c r="A46" s="29">
        <v>45897</v>
      </c>
      <c r="B46" s="47">
        <v>8</v>
      </c>
      <c r="C46" s="47">
        <v>4</v>
      </c>
      <c r="D46" s="47">
        <v>21</v>
      </c>
      <c r="E46" s="37">
        <v>34.993200000000002</v>
      </c>
      <c r="F46" s="47" t="str">
        <f>IF(AND(RTO__35[[#This Row],[Month]]&gt;4,RTO__35[[#This Row],[Month]]&lt;9,RTO__35[[#This Row],[Day of Week]]&lt;=5,RTO__35[[#This Row],[Hour]]&gt;=16,RTO__35[[#This Row],[Hour]]&lt;=19),"ON","OFF")</f>
        <v>OFF</v>
      </c>
      <c r="G46"/>
      <c r="H46"/>
      <c r="I46"/>
    </row>
    <row r="47" spans="1:9" x14ac:dyDescent="0.25">
      <c r="A47" s="29">
        <v>45897</v>
      </c>
      <c r="B47" s="47">
        <v>8</v>
      </c>
      <c r="C47" s="47">
        <v>4</v>
      </c>
      <c r="D47" s="47">
        <v>22</v>
      </c>
      <c r="E47" s="37">
        <v>37.1813</v>
      </c>
      <c r="F47" s="47" t="str">
        <f>IF(AND(RTO__35[[#This Row],[Month]]&gt;4,RTO__35[[#This Row],[Month]]&lt;9,RTO__35[[#This Row],[Day of Week]]&lt;=5,RTO__35[[#This Row],[Hour]]&gt;=16,RTO__35[[#This Row],[Hour]]&lt;=19),"ON","OFF")</f>
        <v>OFF</v>
      </c>
      <c r="G47"/>
      <c r="H47"/>
      <c r="I47"/>
    </row>
    <row r="48" spans="1:9" x14ac:dyDescent="0.25">
      <c r="A48" s="29">
        <v>45897</v>
      </c>
      <c r="B48" s="47">
        <v>8</v>
      </c>
      <c r="C48" s="47">
        <v>4</v>
      </c>
      <c r="D48" s="47">
        <v>23</v>
      </c>
      <c r="E48" s="37">
        <v>40.1265</v>
      </c>
      <c r="F48" s="47" t="str">
        <f>IF(AND(RTO__35[[#This Row],[Month]]&gt;4,RTO__35[[#This Row],[Month]]&lt;9,RTO__35[[#This Row],[Day of Week]]&lt;=5,RTO__35[[#This Row],[Hour]]&gt;=16,RTO__35[[#This Row],[Hour]]&lt;=19),"ON","OFF")</f>
        <v>OFF</v>
      </c>
      <c r="G48"/>
      <c r="H48"/>
      <c r="I48"/>
    </row>
    <row r="49" spans="1:9" x14ac:dyDescent="0.25">
      <c r="A49" s="29">
        <v>45897</v>
      </c>
      <c r="B49" s="47">
        <v>8</v>
      </c>
      <c r="C49" s="47">
        <v>4</v>
      </c>
      <c r="D49" s="47">
        <v>24</v>
      </c>
      <c r="E49" s="37">
        <v>37.146999999999998</v>
      </c>
      <c r="F49" s="47" t="str">
        <f>IF(AND(RTO__35[[#This Row],[Month]]&gt;4,RTO__35[[#This Row],[Month]]&lt;9,RTO__35[[#This Row],[Day of Week]]&lt;=5,RTO__35[[#This Row],[Hour]]&gt;=16,RTO__35[[#This Row],[Hour]]&lt;=19),"ON","OFF")</f>
        <v>OFF</v>
      </c>
      <c r="G49"/>
      <c r="H49"/>
      <c r="I49"/>
    </row>
    <row r="50" spans="1:9" x14ac:dyDescent="0.25">
      <c r="A50" s="29">
        <v>45898</v>
      </c>
      <c r="B50" s="47">
        <v>8</v>
      </c>
      <c r="C50" s="47">
        <v>5</v>
      </c>
      <c r="D50" s="47">
        <v>1</v>
      </c>
      <c r="E50" s="37">
        <v>36.594799999999999</v>
      </c>
      <c r="F50" s="47" t="str">
        <f>IF(AND(RTO__35[[#This Row],[Month]]&gt;4,RTO__35[[#This Row],[Month]]&lt;9,RTO__35[[#This Row],[Day of Week]]&lt;=5,RTO__35[[#This Row],[Hour]]&gt;=16,RTO__35[[#This Row],[Hour]]&lt;=19),"ON","OFF")</f>
        <v>OFF</v>
      </c>
      <c r="G50"/>
      <c r="H50"/>
      <c r="I50"/>
    </row>
    <row r="51" spans="1:9" x14ac:dyDescent="0.25">
      <c r="A51" s="29">
        <v>45898</v>
      </c>
      <c r="B51" s="47">
        <v>8</v>
      </c>
      <c r="C51" s="47">
        <v>5</v>
      </c>
      <c r="D51" s="47">
        <v>2</v>
      </c>
      <c r="E51" s="37">
        <v>33.438200000000002</v>
      </c>
      <c r="F51" s="47" t="str">
        <f>IF(AND(RTO__35[[#This Row],[Month]]&gt;4,RTO__35[[#This Row],[Month]]&lt;9,RTO__35[[#This Row],[Day of Week]]&lt;=5,RTO__35[[#This Row],[Hour]]&gt;=16,RTO__35[[#This Row],[Hour]]&lt;=19),"ON","OFF")</f>
        <v>OFF</v>
      </c>
      <c r="G51"/>
      <c r="H51"/>
      <c r="I51"/>
    </row>
    <row r="52" spans="1:9" x14ac:dyDescent="0.25">
      <c r="A52" s="29">
        <v>45898</v>
      </c>
      <c r="B52" s="47">
        <v>8</v>
      </c>
      <c r="C52" s="47">
        <v>5</v>
      </c>
      <c r="D52" s="47">
        <v>3</v>
      </c>
      <c r="E52" s="37">
        <v>31.5486</v>
      </c>
      <c r="F52" s="47" t="str">
        <f>IF(AND(RTO__35[[#This Row],[Month]]&gt;4,RTO__35[[#This Row],[Month]]&lt;9,RTO__35[[#This Row],[Day of Week]]&lt;=5,RTO__35[[#This Row],[Hour]]&gt;=16,RTO__35[[#This Row],[Hour]]&lt;=19),"ON","OFF")</f>
        <v>OFF</v>
      </c>
      <c r="G52"/>
      <c r="H52"/>
      <c r="I52"/>
    </row>
    <row r="53" spans="1:9" x14ac:dyDescent="0.25">
      <c r="A53" s="29">
        <v>45898</v>
      </c>
      <c r="B53" s="47">
        <v>8</v>
      </c>
      <c r="C53" s="47">
        <v>5</v>
      </c>
      <c r="D53" s="47">
        <v>4</v>
      </c>
      <c r="E53" s="37">
        <v>31.241099999999999</v>
      </c>
      <c r="F53" s="47" t="str">
        <f>IF(AND(RTO__35[[#This Row],[Month]]&gt;4,RTO__35[[#This Row],[Month]]&lt;9,RTO__35[[#This Row],[Day of Week]]&lt;=5,RTO__35[[#This Row],[Hour]]&gt;=16,RTO__35[[#This Row],[Hour]]&lt;=19),"ON","OFF")</f>
        <v>OFF</v>
      </c>
      <c r="G53"/>
      <c r="H53"/>
      <c r="I53"/>
    </row>
    <row r="54" spans="1:9" x14ac:dyDescent="0.25">
      <c r="A54" s="29">
        <v>45898</v>
      </c>
      <c r="B54" s="47">
        <v>8</v>
      </c>
      <c r="C54" s="47">
        <v>5</v>
      </c>
      <c r="D54" s="47">
        <v>5</v>
      </c>
      <c r="E54" s="37">
        <v>30.676600000000001</v>
      </c>
      <c r="F54" s="47" t="str">
        <f>IF(AND(RTO__35[[#This Row],[Month]]&gt;4,RTO__35[[#This Row],[Month]]&lt;9,RTO__35[[#This Row],[Day of Week]]&lt;=5,RTO__35[[#This Row],[Hour]]&gt;=16,RTO__35[[#This Row],[Hour]]&lt;=19),"ON","OFF")</f>
        <v>OFF</v>
      </c>
      <c r="G54"/>
      <c r="H54"/>
      <c r="I54"/>
    </row>
    <row r="55" spans="1:9" x14ac:dyDescent="0.25">
      <c r="A55" s="29">
        <v>45898</v>
      </c>
      <c r="B55" s="47">
        <v>8</v>
      </c>
      <c r="C55" s="47">
        <v>5</v>
      </c>
      <c r="D55" s="47">
        <v>6</v>
      </c>
      <c r="E55" s="37">
        <v>32.319899999999997</v>
      </c>
      <c r="F55" s="47" t="str">
        <f>IF(AND(RTO__35[[#This Row],[Month]]&gt;4,RTO__35[[#This Row],[Month]]&lt;9,RTO__35[[#This Row],[Day of Week]]&lt;=5,RTO__35[[#This Row],[Hour]]&gt;=16,RTO__35[[#This Row],[Hour]]&lt;=19),"ON","OFF")</f>
        <v>OFF</v>
      </c>
      <c r="G55"/>
      <c r="H55"/>
      <c r="I55"/>
    </row>
    <row r="56" spans="1:9" x14ac:dyDescent="0.25">
      <c r="A56" s="29">
        <v>45898</v>
      </c>
      <c r="B56" s="47">
        <v>8</v>
      </c>
      <c r="C56" s="47">
        <v>5</v>
      </c>
      <c r="D56" s="47">
        <v>7</v>
      </c>
      <c r="E56" s="37">
        <v>29.375699999999998</v>
      </c>
      <c r="F56" s="47" t="str">
        <f>IF(AND(RTO__35[[#This Row],[Month]]&gt;4,RTO__35[[#This Row],[Month]]&lt;9,RTO__35[[#This Row],[Day of Week]]&lt;=5,RTO__35[[#This Row],[Hour]]&gt;=16,RTO__35[[#This Row],[Hour]]&lt;=19),"ON","OFF")</f>
        <v>OFF</v>
      </c>
      <c r="G56"/>
      <c r="H56"/>
      <c r="I56"/>
    </row>
    <row r="57" spans="1:9" x14ac:dyDescent="0.25">
      <c r="A57" s="29">
        <v>45898</v>
      </c>
      <c r="B57" s="47">
        <v>8</v>
      </c>
      <c r="C57" s="47">
        <v>5</v>
      </c>
      <c r="D57" s="47">
        <v>8</v>
      </c>
      <c r="E57" s="37">
        <v>29.2791</v>
      </c>
      <c r="F57" s="47" t="str">
        <f>IF(AND(RTO__35[[#This Row],[Month]]&gt;4,RTO__35[[#This Row],[Month]]&lt;9,RTO__35[[#This Row],[Day of Week]]&lt;=5,RTO__35[[#This Row],[Hour]]&gt;=16,RTO__35[[#This Row],[Hour]]&lt;=19),"ON","OFF")</f>
        <v>OFF</v>
      </c>
      <c r="G57"/>
      <c r="H57"/>
      <c r="I57"/>
    </row>
    <row r="58" spans="1:9" x14ac:dyDescent="0.25">
      <c r="A58" s="29">
        <v>45898</v>
      </c>
      <c r="B58" s="47">
        <v>8</v>
      </c>
      <c r="C58" s="47">
        <v>5</v>
      </c>
      <c r="D58" s="47">
        <v>9</v>
      </c>
      <c r="E58" s="37">
        <v>25.527200000000001</v>
      </c>
      <c r="F58" s="47" t="str">
        <f>IF(AND(RTO__35[[#This Row],[Month]]&gt;4,RTO__35[[#This Row],[Month]]&lt;9,RTO__35[[#This Row],[Day of Week]]&lt;=5,RTO__35[[#This Row],[Hour]]&gt;=16,RTO__35[[#This Row],[Hour]]&lt;=19),"ON","OFF")</f>
        <v>OFF</v>
      </c>
      <c r="G58"/>
      <c r="H58"/>
      <c r="I58"/>
    </row>
    <row r="59" spans="1:9" x14ac:dyDescent="0.25">
      <c r="A59" s="29">
        <v>45898</v>
      </c>
      <c r="B59" s="47">
        <v>8</v>
      </c>
      <c r="C59" s="47">
        <v>5</v>
      </c>
      <c r="D59" s="47">
        <v>10</v>
      </c>
      <c r="E59" s="37">
        <v>22.147500000000001</v>
      </c>
      <c r="F59" s="47" t="str">
        <f>IF(AND(RTO__35[[#This Row],[Month]]&gt;4,RTO__35[[#This Row],[Month]]&lt;9,RTO__35[[#This Row],[Day of Week]]&lt;=5,RTO__35[[#This Row],[Hour]]&gt;=16,RTO__35[[#This Row],[Hour]]&lt;=19),"ON","OFF")</f>
        <v>OFF</v>
      </c>
      <c r="G59"/>
      <c r="H59"/>
      <c r="I59"/>
    </row>
    <row r="60" spans="1:9" x14ac:dyDescent="0.25">
      <c r="A60" s="29">
        <v>45898</v>
      </c>
      <c r="B60" s="47">
        <v>8</v>
      </c>
      <c r="C60" s="47">
        <v>5</v>
      </c>
      <c r="D60" s="47">
        <v>11</v>
      </c>
      <c r="E60" s="37">
        <v>22.604700000000001</v>
      </c>
      <c r="F60" s="47" t="str">
        <f>IF(AND(RTO__35[[#This Row],[Month]]&gt;4,RTO__35[[#This Row],[Month]]&lt;9,RTO__35[[#This Row],[Day of Week]]&lt;=5,RTO__35[[#This Row],[Hour]]&gt;=16,RTO__35[[#This Row],[Hour]]&lt;=19),"ON","OFF")</f>
        <v>OFF</v>
      </c>
      <c r="G60"/>
      <c r="H60"/>
      <c r="I60"/>
    </row>
    <row r="61" spans="1:9" x14ac:dyDescent="0.25">
      <c r="A61" s="29">
        <v>45898</v>
      </c>
      <c r="B61" s="47">
        <v>8</v>
      </c>
      <c r="C61" s="47">
        <v>5</v>
      </c>
      <c r="D61" s="47">
        <v>12</v>
      </c>
      <c r="E61" s="37">
        <v>19.6419</v>
      </c>
      <c r="F61" s="47" t="str">
        <f>IF(AND(RTO__35[[#This Row],[Month]]&gt;4,RTO__35[[#This Row],[Month]]&lt;9,RTO__35[[#This Row],[Day of Week]]&lt;=5,RTO__35[[#This Row],[Hour]]&gt;=16,RTO__35[[#This Row],[Hour]]&lt;=19),"ON","OFF")</f>
        <v>OFF</v>
      </c>
      <c r="G61"/>
      <c r="H61"/>
      <c r="I61"/>
    </row>
    <row r="62" spans="1:9" x14ac:dyDescent="0.25">
      <c r="A62" s="29">
        <v>45898</v>
      </c>
      <c r="B62" s="47">
        <v>8</v>
      </c>
      <c r="C62" s="47">
        <v>5</v>
      </c>
      <c r="D62" s="47">
        <v>13</v>
      </c>
      <c r="E62" s="37">
        <v>18.732700000000001</v>
      </c>
      <c r="F62" s="47" t="str">
        <f>IF(AND(RTO__35[[#This Row],[Month]]&gt;4,RTO__35[[#This Row],[Month]]&lt;9,RTO__35[[#This Row],[Day of Week]]&lt;=5,RTO__35[[#This Row],[Hour]]&gt;=16,RTO__35[[#This Row],[Hour]]&lt;=19),"ON","OFF")</f>
        <v>OFF</v>
      </c>
      <c r="G62"/>
      <c r="H62"/>
      <c r="I62"/>
    </row>
    <row r="63" spans="1:9" x14ac:dyDescent="0.25">
      <c r="A63" s="29">
        <v>45898</v>
      </c>
      <c r="B63" s="47">
        <v>8</v>
      </c>
      <c r="C63" s="47">
        <v>5</v>
      </c>
      <c r="D63" s="47">
        <v>14</v>
      </c>
      <c r="E63" s="37">
        <v>21.301200000000001</v>
      </c>
      <c r="F63" s="47" t="str">
        <f>IF(AND(RTO__35[[#This Row],[Month]]&gt;4,RTO__35[[#This Row],[Month]]&lt;9,RTO__35[[#This Row],[Day of Week]]&lt;=5,RTO__35[[#This Row],[Hour]]&gt;=16,RTO__35[[#This Row],[Hour]]&lt;=19),"ON","OFF")</f>
        <v>OFF</v>
      </c>
      <c r="G63"/>
      <c r="H63"/>
      <c r="I63"/>
    </row>
    <row r="64" spans="1:9" x14ac:dyDescent="0.25">
      <c r="A64" s="29">
        <v>45898</v>
      </c>
      <c r="B64" s="47">
        <v>8</v>
      </c>
      <c r="C64" s="47">
        <v>5</v>
      </c>
      <c r="D64" s="47">
        <v>15</v>
      </c>
      <c r="E64" s="37">
        <v>28.040900000000001</v>
      </c>
      <c r="F64" s="47" t="str">
        <f>IF(AND(RTO__35[[#This Row],[Month]]&gt;4,RTO__35[[#This Row],[Month]]&lt;9,RTO__35[[#This Row],[Day of Week]]&lt;=5,RTO__35[[#This Row],[Hour]]&gt;=16,RTO__35[[#This Row],[Hour]]&lt;=19),"ON","OFF")</f>
        <v>OFF</v>
      </c>
      <c r="G64"/>
      <c r="H64"/>
      <c r="I64"/>
    </row>
    <row r="65" spans="1:9" x14ac:dyDescent="0.25">
      <c r="A65" s="29">
        <v>45898</v>
      </c>
      <c r="B65" s="47">
        <v>8</v>
      </c>
      <c r="C65" s="47">
        <v>5</v>
      </c>
      <c r="D65" s="47">
        <v>16</v>
      </c>
      <c r="E65" s="37">
        <v>255.56809999999999</v>
      </c>
      <c r="F65" s="47" t="str">
        <f>IF(AND(RTO__35[[#This Row],[Month]]&gt;4,RTO__35[[#This Row],[Month]]&lt;9,RTO__35[[#This Row],[Day of Week]]&lt;=5,RTO__35[[#This Row],[Hour]]&gt;=16,RTO__35[[#This Row],[Hour]]&lt;=19),"ON","OFF")</f>
        <v>ON</v>
      </c>
      <c r="G65"/>
      <c r="H65"/>
      <c r="I65"/>
    </row>
    <row r="66" spans="1:9" x14ac:dyDescent="0.25">
      <c r="A66" s="29">
        <v>45898</v>
      </c>
      <c r="B66" s="47">
        <v>8</v>
      </c>
      <c r="C66" s="47">
        <v>5</v>
      </c>
      <c r="D66" s="47">
        <v>17</v>
      </c>
      <c r="E66" s="37">
        <v>298.85390000000001</v>
      </c>
      <c r="F66" s="47" t="str">
        <f>IF(AND(RTO__35[[#This Row],[Month]]&gt;4,RTO__35[[#This Row],[Month]]&lt;9,RTO__35[[#This Row],[Day of Week]]&lt;=5,RTO__35[[#This Row],[Hour]]&gt;=16,RTO__35[[#This Row],[Hour]]&lt;=19),"ON","OFF")</f>
        <v>ON</v>
      </c>
      <c r="G66"/>
      <c r="H66"/>
      <c r="I66"/>
    </row>
    <row r="67" spans="1:9" x14ac:dyDescent="0.25">
      <c r="A67" s="29">
        <v>45898</v>
      </c>
      <c r="B67" s="47">
        <v>8</v>
      </c>
      <c r="C67" s="47">
        <v>5</v>
      </c>
      <c r="D67" s="47">
        <v>18</v>
      </c>
      <c r="E67" s="37">
        <v>64.845299999999995</v>
      </c>
      <c r="F67" s="47" t="str">
        <f>IF(AND(RTO__35[[#This Row],[Month]]&gt;4,RTO__35[[#This Row],[Month]]&lt;9,RTO__35[[#This Row],[Day of Week]]&lt;=5,RTO__35[[#This Row],[Hour]]&gt;=16,RTO__35[[#This Row],[Hour]]&lt;=19),"ON","OFF")</f>
        <v>ON</v>
      </c>
      <c r="G67"/>
      <c r="H67"/>
      <c r="I67"/>
    </row>
    <row r="68" spans="1:9" x14ac:dyDescent="0.25">
      <c r="A68" s="29">
        <v>45898</v>
      </c>
      <c r="B68" s="47">
        <v>8</v>
      </c>
      <c r="C68" s="47">
        <v>5</v>
      </c>
      <c r="D68" s="47">
        <v>19</v>
      </c>
      <c r="E68" s="37">
        <v>153.1643</v>
      </c>
      <c r="F68" s="47" t="str">
        <f>IF(AND(RTO__35[[#This Row],[Month]]&gt;4,RTO__35[[#This Row],[Month]]&lt;9,RTO__35[[#This Row],[Day of Week]]&lt;=5,RTO__35[[#This Row],[Hour]]&gt;=16,RTO__35[[#This Row],[Hour]]&lt;=19),"ON","OFF")</f>
        <v>ON</v>
      </c>
      <c r="G68"/>
      <c r="H68"/>
      <c r="I68"/>
    </row>
    <row r="69" spans="1:9" x14ac:dyDescent="0.25">
      <c r="A69" s="29">
        <v>45898</v>
      </c>
      <c r="B69" s="47">
        <v>8</v>
      </c>
      <c r="C69" s="47">
        <v>5</v>
      </c>
      <c r="D69" s="47">
        <v>20</v>
      </c>
      <c r="E69" s="37">
        <v>29.597200000000001</v>
      </c>
      <c r="F69" s="47" t="str">
        <f>IF(AND(RTO__35[[#This Row],[Month]]&gt;4,RTO__35[[#This Row],[Month]]&lt;9,RTO__35[[#This Row],[Day of Week]]&lt;=5,RTO__35[[#This Row],[Hour]]&gt;=16,RTO__35[[#This Row],[Hour]]&lt;=19),"ON","OFF")</f>
        <v>OFF</v>
      </c>
      <c r="G69"/>
      <c r="H69"/>
      <c r="I69"/>
    </row>
    <row r="70" spans="1:9" x14ac:dyDescent="0.25">
      <c r="A70" s="29">
        <v>45898</v>
      </c>
      <c r="B70" s="47">
        <v>8</v>
      </c>
      <c r="C70" s="47">
        <v>5</v>
      </c>
      <c r="D70" s="47">
        <v>21</v>
      </c>
      <c r="E70" s="37">
        <v>27.142600000000002</v>
      </c>
      <c r="F70" s="47" t="str">
        <f>IF(AND(RTO__35[[#This Row],[Month]]&gt;4,RTO__35[[#This Row],[Month]]&lt;9,RTO__35[[#This Row],[Day of Week]]&lt;=5,RTO__35[[#This Row],[Hour]]&gt;=16,RTO__35[[#This Row],[Hour]]&lt;=19),"ON","OFF")</f>
        <v>OFF</v>
      </c>
      <c r="G70"/>
      <c r="H70"/>
      <c r="I70"/>
    </row>
    <row r="71" spans="1:9" x14ac:dyDescent="0.25">
      <c r="A71" s="29">
        <v>45898</v>
      </c>
      <c r="B71" s="47">
        <v>8</v>
      </c>
      <c r="C71" s="47">
        <v>5</v>
      </c>
      <c r="D71" s="47">
        <v>22</v>
      </c>
      <c r="E71" s="37">
        <v>29.106400000000001</v>
      </c>
      <c r="F71" s="47" t="str">
        <f>IF(AND(RTO__35[[#This Row],[Month]]&gt;4,RTO__35[[#This Row],[Month]]&lt;9,RTO__35[[#This Row],[Day of Week]]&lt;=5,RTO__35[[#This Row],[Hour]]&gt;=16,RTO__35[[#This Row],[Hour]]&lt;=19),"ON","OFF")</f>
        <v>OFF</v>
      </c>
      <c r="G71"/>
      <c r="H71"/>
      <c r="I71"/>
    </row>
    <row r="72" spans="1:9" x14ac:dyDescent="0.25">
      <c r="A72" s="29">
        <v>45898</v>
      </c>
      <c r="B72" s="47">
        <v>8</v>
      </c>
      <c r="C72" s="47">
        <v>5</v>
      </c>
      <c r="D72" s="47">
        <v>23</v>
      </c>
      <c r="E72" s="37">
        <v>30.0547</v>
      </c>
      <c r="F72" s="47" t="str">
        <f>IF(AND(RTO__35[[#This Row],[Month]]&gt;4,RTO__35[[#This Row],[Month]]&lt;9,RTO__35[[#This Row],[Day of Week]]&lt;=5,RTO__35[[#This Row],[Hour]]&gt;=16,RTO__35[[#This Row],[Hour]]&lt;=19),"ON","OFF")</f>
        <v>OFF</v>
      </c>
      <c r="G72"/>
      <c r="H72"/>
      <c r="I72"/>
    </row>
    <row r="73" spans="1:9" x14ac:dyDescent="0.25">
      <c r="A73" s="29">
        <v>45898</v>
      </c>
      <c r="B73" s="47">
        <v>8</v>
      </c>
      <c r="C73" s="47">
        <v>5</v>
      </c>
      <c r="D73" s="47">
        <v>24</v>
      </c>
      <c r="E73" s="37">
        <v>28.5289</v>
      </c>
      <c r="F73" s="47" t="str">
        <f>IF(AND(RTO__35[[#This Row],[Month]]&gt;4,RTO__35[[#This Row],[Month]]&lt;9,RTO__35[[#This Row],[Day of Week]]&lt;=5,RTO__35[[#This Row],[Hour]]&gt;=16,RTO__35[[#This Row],[Hour]]&lt;=19),"ON","OFF")</f>
        <v>OFF</v>
      </c>
      <c r="G73"/>
      <c r="H73"/>
      <c r="I73"/>
    </row>
    <row r="74" spans="1:9" x14ac:dyDescent="0.25">
      <c r="A74" s="29">
        <v>45899</v>
      </c>
      <c r="B74" s="47">
        <v>8</v>
      </c>
      <c r="C74" s="47">
        <v>6</v>
      </c>
      <c r="D74" s="47">
        <v>1</v>
      </c>
      <c r="E74" s="37">
        <v>28.910900000000002</v>
      </c>
      <c r="F74" s="47" t="str">
        <f>IF(AND(RTO__35[[#This Row],[Month]]&gt;4,RTO__35[[#This Row],[Month]]&lt;9,RTO__35[[#This Row],[Day of Week]]&lt;=5,RTO__35[[#This Row],[Hour]]&gt;=16,RTO__35[[#This Row],[Hour]]&lt;=19),"ON","OFF")</f>
        <v>OFF</v>
      </c>
      <c r="G74"/>
      <c r="H74"/>
      <c r="I74"/>
    </row>
    <row r="75" spans="1:9" x14ac:dyDescent="0.25">
      <c r="A75" s="29">
        <v>45899</v>
      </c>
      <c r="B75" s="47">
        <v>8</v>
      </c>
      <c r="C75" s="47">
        <v>6</v>
      </c>
      <c r="D75" s="47">
        <v>2</v>
      </c>
      <c r="E75" s="37">
        <v>28.481999999999999</v>
      </c>
      <c r="F75" s="47" t="str">
        <f>IF(AND(RTO__35[[#This Row],[Month]]&gt;4,RTO__35[[#This Row],[Month]]&lt;9,RTO__35[[#This Row],[Day of Week]]&lt;=5,RTO__35[[#This Row],[Hour]]&gt;=16,RTO__35[[#This Row],[Hour]]&lt;=19),"ON","OFF")</f>
        <v>OFF</v>
      </c>
      <c r="G75"/>
      <c r="H75"/>
      <c r="I75"/>
    </row>
    <row r="76" spans="1:9" x14ac:dyDescent="0.25">
      <c r="A76" s="29">
        <v>45899</v>
      </c>
      <c r="B76" s="47">
        <v>8</v>
      </c>
      <c r="C76" s="47">
        <v>6</v>
      </c>
      <c r="D76" s="47">
        <v>3</v>
      </c>
      <c r="E76" s="37">
        <v>28.0427</v>
      </c>
      <c r="F76" s="47" t="str">
        <f>IF(AND(RTO__35[[#This Row],[Month]]&gt;4,RTO__35[[#This Row],[Month]]&lt;9,RTO__35[[#This Row],[Day of Week]]&lt;=5,RTO__35[[#This Row],[Hour]]&gt;=16,RTO__35[[#This Row],[Hour]]&lt;=19),"ON","OFF")</f>
        <v>OFF</v>
      </c>
      <c r="G76"/>
      <c r="H76"/>
      <c r="I76"/>
    </row>
    <row r="77" spans="1:9" x14ac:dyDescent="0.25">
      <c r="A77" s="29">
        <v>45899</v>
      </c>
      <c r="B77" s="47">
        <v>8</v>
      </c>
      <c r="C77" s="47">
        <v>6</v>
      </c>
      <c r="D77" s="47">
        <v>4</v>
      </c>
      <c r="E77" s="37">
        <v>27.943100000000001</v>
      </c>
      <c r="F77" s="47" t="str">
        <f>IF(AND(RTO__35[[#This Row],[Month]]&gt;4,RTO__35[[#This Row],[Month]]&lt;9,RTO__35[[#This Row],[Day of Week]]&lt;=5,RTO__35[[#This Row],[Hour]]&gt;=16,RTO__35[[#This Row],[Hour]]&lt;=19),"ON","OFF")</f>
        <v>OFF</v>
      </c>
      <c r="G77"/>
      <c r="H77"/>
      <c r="I77"/>
    </row>
    <row r="78" spans="1:9" x14ac:dyDescent="0.25">
      <c r="A78" s="29">
        <v>45899</v>
      </c>
      <c r="B78" s="47">
        <v>8</v>
      </c>
      <c r="C78" s="47">
        <v>6</v>
      </c>
      <c r="D78" s="47">
        <v>5</v>
      </c>
      <c r="E78" s="37">
        <v>27.581299999999999</v>
      </c>
      <c r="F78" s="47" t="str">
        <f>IF(AND(RTO__35[[#This Row],[Month]]&gt;4,RTO__35[[#This Row],[Month]]&lt;9,RTO__35[[#This Row],[Day of Week]]&lt;=5,RTO__35[[#This Row],[Hour]]&gt;=16,RTO__35[[#This Row],[Hour]]&lt;=19),"ON","OFF")</f>
        <v>OFF</v>
      </c>
      <c r="G78"/>
      <c r="H78"/>
      <c r="I78"/>
    </row>
    <row r="79" spans="1:9" x14ac:dyDescent="0.25">
      <c r="A79" s="29">
        <v>45899</v>
      </c>
      <c r="B79" s="47">
        <v>8</v>
      </c>
      <c r="C79" s="47">
        <v>6</v>
      </c>
      <c r="D79" s="47">
        <v>6</v>
      </c>
      <c r="E79" s="37">
        <v>27.68</v>
      </c>
      <c r="F79" s="47" t="str">
        <f>IF(AND(RTO__35[[#This Row],[Month]]&gt;4,RTO__35[[#This Row],[Month]]&lt;9,RTO__35[[#This Row],[Day of Week]]&lt;=5,RTO__35[[#This Row],[Hour]]&gt;=16,RTO__35[[#This Row],[Hour]]&lt;=19),"ON","OFF")</f>
        <v>OFF</v>
      </c>
      <c r="G79"/>
      <c r="H79"/>
      <c r="I79"/>
    </row>
    <row r="80" spans="1:9" x14ac:dyDescent="0.25">
      <c r="A80" s="29">
        <v>45899</v>
      </c>
      <c r="B80" s="47">
        <v>8</v>
      </c>
      <c r="C80" s="47">
        <v>6</v>
      </c>
      <c r="D80" s="47">
        <v>7</v>
      </c>
      <c r="E80" s="37">
        <v>26.613499999999998</v>
      </c>
      <c r="F80" s="47" t="str">
        <f>IF(AND(RTO__35[[#This Row],[Month]]&gt;4,RTO__35[[#This Row],[Month]]&lt;9,RTO__35[[#This Row],[Day of Week]]&lt;=5,RTO__35[[#This Row],[Hour]]&gt;=16,RTO__35[[#This Row],[Hour]]&lt;=19),"ON","OFF")</f>
        <v>OFF</v>
      </c>
      <c r="G80"/>
      <c r="H80"/>
      <c r="I80"/>
    </row>
    <row r="81" spans="1:9" x14ac:dyDescent="0.25">
      <c r="A81" s="29">
        <v>45899</v>
      </c>
      <c r="B81" s="47">
        <v>8</v>
      </c>
      <c r="C81" s="47">
        <v>6</v>
      </c>
      <c r="D81" s="47">
        <v>8</v>
      </c>
      <c r="E81" s="37">
        <v>20.7974</v>
      </c>
      <c r="F81" s="47" t="str">
        <f>IF(AND(RTO__35[[#This Row],[Month]]&gt;4,RTO__35[[#This Row],[Month]]&lt;9,RTO__35[[#This Row],[Day of Week]]&lt;=5,RTO__35[[#This Row],[Hour]]&gt;=16,RTO__35[[#This Row],[Hour]]&lt;=19),"ON","OFF")</f>
        <v>OFF</v>
      </c>
      <c r="G81"/>
      <c r="H81"/>
      <c r="I81"/>
    </row>
    <row r="82" spans="1:9" x14ac:dyDescent="0.25">
      <c r="A82" s="29">
        <v>45899</v>
      </c>
      <c r="B82" s="47">
        <v>8</v>
      </c>
      <c r="C82" s="47">
        <v>6</v>
      </c>
      <c r="D82" s="47">
        <v>9</v>
      </c>
      <c r="E82" s="37">
        <v>19.1493</v>
      </c>
      <c r="F82" s="47" t="str">
        <f>IF(AND(RTO__35[[#This Row],[Month]]&gt;4,RTO__35[[#This Row],[Month]]&lt;9,RTO__35[[#This Row],[Day of Week]]&lt;=5,RTO__35[[#This Row],[Hour]]&gt;=16,RTO__35[[#This Row],[Hour]]&lt;=19),"ON","OFF")</f>
        <v>OFF</v>
      </c>
      <c r="G82"/>
      <c r="H82"/>
      <c r="I82"/>
    </row>
    <row r="83" spans="1:9" x14ac:dyDescent="0.25">
      <c r="A83" s="29">
        <v>45899</v>
      </c>
      <c r="B83" s="47">
        <v>8</v>
      </c>
      <c r="C83" s="47">
        <v>6</v>
      </c>
      <c r="D83" s="47">
        <v>10</v>
      </c>
      <c r="E83" s="37">
        <v>22.303799999999999</v>
      </c>
      <c r="F83" s="47" t="str">
        <f>IF(AND(RTO__35[[#This Row],[Month]]&gt;4,RTO__35[[#This Row],[Month]]&lt;9,RTO__35[[#This Row],[Day of Week]]&lt;=5,RTO__35[[#This Row],[Hour]]&gt;=16,RTO__35[[#This Row],[Hour]]&lt;=19),"ON","OFF")</f>
        <v>OFF</v>
      </c>
      <c r="G83"/>
      <c r="H83"/>
      <c r="I83"/>
    </row>
    <row r="84" spans="1:9" x14ac:dyDescent="0.25">
      <c r="A84" s="29">
        <v>45899</v>
      </c>
      <c r="B84" s="47">
        <v>8</v>
      </c>
      <c r="C84" s="47">
        <v>6</v>
      </c>
      <c r="D84" s="47">
        <v>11</v>
      </c>
      <c r="E84" s="37">
        <v>20.880500000000001</v>
      </c>
      <c r="F84" s="47" t="str">
        <f>IF(AND(RTO__35[[#This Row],[Month]]&gt;4,RTO__35[[#This Row],[Month]]&lt;9,RTO__35[[#This Row],[Day of Week]]&lt;=5,RTO__35[[#This Row],[Hour]]&gt;=16,RTO__35[[#This Row],[Hour]]&lt;=19),"ON","OFF")</f>
        <v>OFF</v>
      </c>
      <c r="G84"/>
      <c r="H84"/>
      <c r="I84"/>
    </row>
    <row r="85" spans="1:9" x14ac:dyDescent="0.25">
      <c r="A85" s="29">
        <v>45899</v>
      </c>
      <c r="B85" s="47">
        <v>8</v>
      </c>
      <c r="C85" s="47">
        <v>6</v>
      </c>
      <c r="D85" s="47">
        <v>12</v>
      </c>
      <c r="E85" s="37">
        <v>21.8264</v>
      </c>
      <c r="F85" s="47" t="str">
        <f>IF(AND(RTO__35[[#This Row],[Month]]&gt;4,RTO__35[[#This Row],[Month]]&lt;9,RTO__35[[#This Row],[Day of Week]]&lt;=5,RTO__35[[#This Row],[Hour]]&gt;=16,RTO__35[[#This Row],[Hour]]&lt;=19),"ON","OFF")</f>
        <v>OFF</v>
      </c>
      <c r="G85"/>
      <c r="H85"/>
      <c r="I85"/>
    </row>
    <row r="86" spans="1:9" x14ac:dyDescent="0.25">
      <c r="A86" s="29">
        <v>45899</v>
      </c>
      <c r="B86" s="47">
        <v>8</v>
      </c>
      <c r="C86" s="47">
        <v>6</v>
      </c>
      <c r="D86" s="47">
        <v>13</v>
      </c>
      <c r="E86" s="37">
        <v>21.935400000000001</v>
      </c>
      <c r="F86" s="47" t="str">
        <f>IF(AND(RTO__35[[#This Row],[Month]]&gt;4,RTO__35[[#This Row],[Month]]&lt;9,RTO__35[[#This Row],[Day of Week]]&lt;=5,RTO__35[[#This Row],[Hour]]&gt;=16,RTO__35[[#This Row],[Hour]]&lt;=19),"ON","OFF")</f>
        <v>OFF</v>
      </c>
      <c r="G86"/>
      <c r="H86"/>
      <c r="I86"/>
    </row>
    <row r="87" spans="1:9" x14ac:dyDescent="0.25">
      <c r="A87" s="29">
        <v>45899</v>
      </c>
      <c r="B87" s="47">
        <v>8</v>
      </c>
      <c r="C87" s="47">
        <v>6</v>
      </c>
      <c r="D87" s="47">
        <v>14</v>
      </c>
      <c r="E87" s="37">
        <v>24.369900000000001</v>
      </c>
      <c r="F87" s="47" t="str">
        <f>IF(AND(RTO__35[[#This Row],[Month]]&gt;4,RTO__35[[#This Row],[Month]]&lt;9,RTO__35[[#This Row],[Day of Week]]&lt;=5,RTO__35[[#This Row],[Hour]]&gt;=16,RTO__35[[#This Row],[Hour]]&lt;=19),"ON","OFF")</f>
        <v>OFF</v>
      </c>
      <c r="G87"/>
      <c r="H87"/>
      <c r="I87"/>
    </row>
    <row r="88" spans="1:9" x14ac:dyDescent="0.25">
      <c r="A88" s="29">
        <v>45899</v>
      </c>
      <c r="B88" s="47">
        <v>8</v>
      </c>
      <c r="C88" s="47">
        <v>6</v>
      </c>
      <c r="D88" s="47">
        <v>15</v>
      </c>
      <c r="E88" s="37">
        <v>19.029900000000001</v>
      </c>
      <c r="F88" s="47" t="str">
        <f>IF(AND(RTO__35[[#This Row],[Month]]&gt;4,RTO__35[[#This Row],[Month]]&lt;9,RTO__35[[#This Row],[Day of Week]]&lt;=5,RTO__35[[#This Row],[Hour]]&gt;=16,RTO__35[[#This Row],[Hour]]&lt;=19),"ON","OFF")</f>
        <v>OFF</v>
      </c>
      <c r="G88"/>
      <c r="H88"/>
      <c r="I88"/>
    </row>
    <row r="89" spans="1:9" x14ac:dyDescent="0.25">
      <c r="A89" s="29">
        <v>45899</v>
      </c>
      <c r="B89" s="47">
        <v>8</v>
      </c>
      <c r="C89" s="47">
        <v>6</v>
      </c>
      <c r="D89" s="47">
        <v>16</v>
      </c>
      <c r="E89" s="37">
        <v>21.355799999999999</v>
      </c>
      <c r="F89" s="47" t="str">
        <f>IF(AND(RTO__35[[#This Row],[Month]]&gt;4,RTO__35[[#This Row],[Month]]&lt;9,RTO__35[[#This Row],[Day of Week]]&lt;=5,RTO__35[[#This Row],[Hour]]&gt;=16,RTO__35[[#This Row],[Hour]]&lt;=19),"ON","OFF")</f>
        <v>OFF</v>
      </c>
      <c r="G89"/>
      <c r="H89"/>
      <c r="I89"/>
    </row>
    <row r="90" spans="1:9" x14ac:dyDescent="0.25">
      <c r="A90" s="29">
        <v>45899</v>
      </c>
      <c r="B90" s="47">
        <v>8</v>
      </c>
      <c r="C90" s="47">
        <v>6</v>
      </c>
      <c r="D90" s="47">
        <v>17</v>
      </c>
      <c r="E90" s="37">
        <v>21.074999999999999</v>
      </c>
      <c r="F90" s="47" t="str">
        <f>IF(AND(RTO__35[[#This Row],[Month]]&gt;4,RTO__35[[#This Row],[Month]]&lt;9,RTO__35[[#This Row],[Day of Week]]&lt;=5,RTO__35[[#This Row],[Hour]]&gt;=16,RTO__35[[#This Row],[Hour]]&lt;=19),"ON","OFF")</f>
        <v>OFF</v>
      </c>
      <c r="G90"/>
      <c r="H90"/>
      <c r="I90"/>
    </row>
    <row r="91" spans="1:9" x14ac:dyDescent="0.25">
      <c r="A91" s="29">
        <v>45899</v>
      </c>
      <c r="B91" s="47">
        <v>8</v>
      </c>
      <c r="C91" s="47">
        <v>6</v>
      </c>
      <c r="D91" s="47">
        <v>18</v>
      </c>
      <c r="E91" s="37">
        <v>23.233599999999999</v>
      </c>
      <c r="F91" s="47" t="str">
        <f>IF(AND(RTO__35[[#This Row],[Month]]&gt;4,RTO__35[[#This Row],[Month]]&lt;9,RTO__35[[#This Row],[Day of Week]]&lt;=5,RTO__35[[#This Row],[Hour]]&gt;=16,RTO__35[[#This Row],[Hour]]&lt;=19),"ON","OFF")</f>
        <v>OFF</v>
      </c>
      <c r="G91"/>
      <c r="H91"/>
      <c r="I91"/>
    </row>
    <row r="92" spans="1:9" x14ac:dyDescent="0.25">
      <c r="A92" s="29">
        <v>45899</v>
      </c>
      <c r="B92" s="47">
        <v>8</v>
      </c>
      <c r="C92" s="47">
        <v>6</v>
      </c>
      <c r="D92" s="47">
        <v>19</v>
      </c>
      <c r="E92" s="37">
        <v>57.658999999999999</v>
      </c>
      <c r="F92" s="47" t="str">
        <f>IF(AND(RTO__35[[#This Row],[Month]]&gt;4,RTO__35[[#This Row],[Month]]&lt;9,RTO__35[[#This Row],[Day of Week]]&lt;=5,RTO__35[[#This Row],[Hour]]&gt;=16,RTO__35[[#This Row],[Hour]]&lt;=19),"ON","OFF")</f>
        <v>OFF</v>
      </c>
      <c r="G92"/>
      <c r="H92"/>
      <c r="I92"/>
    </row>
    <row r="93" spans="1:9" x14ac:dyDescent="0.25">
      <c r="A93" s="29">
        <v>45899</v>
      </c>
      <c r="B93" s="47">
        <v>8</v>
      </c>
      <c r="C93" s="47">
        <v>6</v>
      </c>
      <c r="D93" s="47">
        <v>20</v>
      </c>
      <c r="E93" s="37">
        <v>39.799799999999998</v>
      </c>
      <c r="F93" s="47" t="str">
        <f>IF(AND(RTO__35[[#This Row],[Month]]&gt;4,RTO__35[[#This Row],[Month]]&lt;9,RTO__35[[#This Row],[Day of Week]]&lt;=5,RTO__35[[#This Row],[Hour]]&gt;=16,RTO__35[[#This Row],[Hour]]&lt;=19),"ON","OFF")</f>
        <v>OFF</v>
      </c>
      <c r="G93"/>
      <c r="H93"/>
      <c r="I93"/>
    </row>
    <row r="94" spans="1:9" x14ac:dyDescent="0.25">
      <c r="A94" s="29">
        <v>45899</v>
      </c>
      <c r="B94" s="47">
        <v>8</v>
      </c>
      <c r="C94" s="47">
        <v>6</v>
      </c>
      <c r="D94" s="47">
        <v>21</v>
      </c>
      <c r="E94" s="37">
        <v>36.226500000000001</v>
      </c>
      <c r="F94" s="47" t="str">
        <f>IF(AND(RTO__35[[#This Row],[Month]]&gt;4,RTO__35[[#This Row],[Month]]&lt;9,RTO__35[[#This Row],[Day of Week]]&lt;=5,RTO__35[[#This Row],[Hour]]&gt;=16,RTO__35[[#This Row],[Hour]]&lt;=19),"ON","OFF")</f>
        <v>OFF</v>
      </c>
      <c r="G94"/>
      <c r="H94"/>
      <c r="I94"/>
    </row>
    <row r="95" spans="1:9" x14ac:dyDescent="0.25">
      <c r="A95" s="29">
        <v>45899</v>
      </c>
      <c r="B95" s="47">
        <v>8</v>
      </c>
      <c r="C95" s="47">
        <v>6</v>
      </c>
      <c r="D95" s="47">
        <v>22</v>
      </c>
      <c r="E95" s="37">
        <v>34.931600000000003</v>
      </c>
      <c r="F95" s="47" t="str">
        <f>IF(AND(RTO__35[[#This Row],[Month]]&gt;4,RTO__35[[#This Row],[Month]]&lt;9,RTO__35[[#This Row],[Day of Week]]&lt;=5,RTO__35[[#This Row],[Hour]]&gt;=16,RTO__35[[#This Row],[Hour]]&lt;=19),"ON","OFF")</f>
        <v>OFF</v>
      </c>
      <c r="G95"/>
      <c r="H95"/>
      <c r="I95"/>
    </row>
    <row r="96" spans="1:9" x14ac:dyDescent="0.25">
      <c r="A96" s="29">
        <v>45899</v>
      </c>
      <c r="B96" s="47">
        <v>8</v>
      </c>
      <c r="C96" s="47">
        <v>6</v>
      </c>
      <c r="D96" s="47">
        <v>23</v>
      </c>
      <c r="E96" s="37">
        <v>35.212800000000001</v>
      </c>
      <c r="F96" s="47" t="str">
        <f>IF(AND(RTO__35[[#This Row],[Month]]&gt;4,RTO__35[[#This Row],[Month]]&lt;9,RTO__35[[#This Row],[Day of Week]]&lt;=5,RTO__35[[#This Row],[Hour]]&gt;=16,RTO__35[[#This Row],[Hour]]&lt;=19),"ON","OFF")</f>
        <v>OFF</v>
      </c>
      <c r="G96"/>
      <c r="H96"/>
      <c r="I96"/>
    </row>
    <row r="97" spans="1:9" x14ac:dyDescent="0.25">
      <c r="A97" s="29">
        <v>45899</v>
      </c>
      <c r="B97" s="47">
        <v>8</v>
      </c>
      <c r="C97" s="47">
        <v>6</v>
      </c>
      <c r="D97" s="47">
        <v>24</v>
      </c>
      <c r="E97" s="37">
        <v>36.157400000000003</v>
      </c>
      <c r="F97" s="47" t="str">
        <f>IF(AND(RTO__35[[#This Row],[Month]]&gt;4,RTO__35[[#This Row],[Month]]&lt;9,RTO__35[[#This Row],[Day of Week]]&lt;=5,RTO__35[[#This Row],[Hour]]&gt;=16,RTO__35[[#This Row],[Hour]]&lt;=19),"ON","OFF")</f>
        <v>OFF</v>
      </c>
      <c r="G97"/>
      <c r="H97"/>
      <c r="I97"/>
    </row>
    <row r="98" spans="1:9" x14ac:dyDescent="0.25">
      <c r="A98" s="29">
        <v>45900</v>
      </c>
      <c r="B98" s="47">
        <v>8</v>
      </c>
      <c r="C98" s="47">
        <v>7</v>
      </c>
      <c r="D98" s="47">
        <v>1</v>
      </c>
      <c r="E98" s="37">
        <v>30.462599999999998</v>
      </c>
      <c r="F98" s="47" t="str">
        <f>IF(AND(RTO__35[[#This Row],[Month]]&gt;4,RTO__35[[#This Row],[Month]]&lt;9,RTO__35[[#This Row],[Day of Week]]&lt;=5,RTO__35[[#This Row],[Hour]]&gt;=16,RTO__35[[#This Row],[Hour]]&lt;=19),"ON","OFF")</f>
        <v>OFF</v>
      </c>
      <c r="G98"/>
      <c r="H98"/>
      <c r="I98"/>
    </row>
    <row r="99" spans="1:9" x14ac:dyDescent="0.25">
      <c r="A99" s="29">
        <v>45900</v>
      </c>
      <c r="B99" s="47">
        <v>8</v>
      </c>
      <c r="C99" s="47">
        <v>7</v>
      </c>
      <c r="D99" s="47">
        <v>2</v>
      </c>
      <c r="E99" s="37">
        <v>29.229299999999999</v>
      </c>
      <c r="F99" s="47" t="str">
        <f>IF(AND(RTO__35[[#This Row],[Month]]&gt;4,RTO__35[[#This Row],[Month]]&lt;9,RTO__35[[#This Row],[Day of Week]]&lt;=5,RTO__35[[#This Row],[Hour]]&gt;=16,RTO__35[[#This Row],[Hour]]&lt;=19),"ON","OFF")</f>
        <v>OFF</v>
      </c>
      <c r="G99"/>
      <c r="H99"/>
      <c r="I99"/>
    </row>
    <row r="100" spans="1:9" x14ac:dyDescent="0.25">
      <c r="A100" s="29">
        <v>45900</v>
      </c>
      <c r="B100" s="47">
        <v>8</v>
      </c>
      <c r="C100" s="47">
        <v>7</v>
      </c>
      <c r="D100" s="47">
        <v>3</v>
      </c>
      <c r="E100" s="37">
        <v>28.6052</v>
      </c>
      <c r="F100" s="47" t="str">
        <f>IF(AND(RTO__35[[#This Row],[Month]]&gt;4,RTO__35[[#This Row],[Month]]&lt;9,RTO__35[[#This Row],[Day of Week]]&lt;=5,RTO__35[[#This Row],[Hour]]&gt;=16,RTO__35[[#This Row],[Hour]]&lt;=19),"ON","OFF")</f>
        <v>OFF</v>
      </c>
      <c r="G100"/>
      <c r="H100"/>
      <c r="I100"/>
    </row>
    <row r="101" spans="1:9" x14ac:dyDescent="0.25">
      <c r="A101" s="29">
        <v>45900</v>
      </c>
      <c r="B101" s="47">
        <v>8</v>
      </c>
      <c r="C101" s="47">
        <v>7</v>
      </c>
      <c r="D101" s="47">
        <v>4</v>
      </c>
      <c r="E101" s="37">
        <v>28.536100000000001</v>
      </c>
      <c r="F101" s="47" t="str">
        <f>IF(AND(RTO__35[[#This Row],[Month]]&gt;4,RTO__35[[#This Row],[Month]]&lt;9,RTO__35[[#This Row],[Day of Week]]&lt;=5,RTO__35[[#This Row],[Hour]]&gt;=16,RTO__35[[#This Row],[Hour]]&lt;=19),"ON","OFF")</f>
        <v>OFF</v>
      </c>
      <c r="G101"/>
      <c r="H101"/>
      <c r="I101"/>
    </row>
    <row r="102" spans="1:9" x14ac:dyDescent="0.25">
      <c r="A102" s="29">
        <v>45900</v>
      </c>
      <c r="B102" s="47">
        <v>8</v>
      </c>
      <c r="C102" s="47">
        <v>7</v>
      </c>
      <c r="D102" s="47">
        <v>5</v>
      </c>
      <c r="E102" s="37">
        <v>28.094799999999999</v>
      </c>
      <c r="F102" s="47" t="str">
        <f>IF(AND(RTO__35[[#This Row],[Month]]&gt;4,RTO__35[[#This Row],[Month]]&lt;9,RTO__35[[#This Row],[Day of Week]]&lt;=5,RTO__35[[#This Row],[Hour]]&gt;=16,RTO__35[[#This Row],[Hour]]&lt;=19),"ON","OFF")</f>
        <v>OFF</v>
      </c>
      <c r="G102"/>
      <c r="H102"/>
      <c r="I102"/>
    </row>
    <row r="103" spans="1:9" x14ac:dyDescent="0.25">
      <c r="A103" s="29">
        <v>45900</v>
      </c>
      <c r="B103" s="47">
        <v>8</v>
      </c>
      <c r="C103" s="47">
        <v>7</v>
      </c>
      <c r="D103" s="47">
        <v>6</v>
      </c>
      <c r="E103" s="37">
        <v>27.42</v>
      </c>
      <c r="F103" s="47" t="str">
        <f>IF(AND(RTO__35[[#This Row],[Month]]&gt;4,RTO__35[[#This Row],[Month]]&lt;9,RTO__35[[#This Row],[Day of Week]]&lt;=5,RTO__35[[#This Row],[Hour]]&gt;=16,RTO__35[[#This Row],[Hour]]&lt;=19),"ON","OFF")</f>
        <v>OFF</v>
      </c>
      <c r="G103"/>
      <c r="H103"/>
      <c r="I103"/>
    </row>
    <row r="104" spans="1:9" x14ac:dyDescent="0.25">
      <c r="A104" s="29">
        <v>45900</v>
      </c>
      <c r="B104" s="47">
        <v>8</v>
      </c>
      <c r="C104" s="47">
        <v>7</v>
      </c>
      <c r="D104" s="47">
        <v>7</v>
      </c>
      <c r="E104" s="37">
        <v>29.018899999999999</v>
      </c>
      <c r="F104" s="47" t="str">
        <f>IF(AND(RTO__35[[#This Row],[Month]]&gt;4,RTO__35[[#This Row],[Month]]&lt;9,RTO__35[[#This Row],[Day of Week]]&lt;=5,RTO__35[[#This Row],[Hour]]&gt;=16,RTO__35[[#This Row],[Hour]]&lt;=19),"ON","OFF")</f>
        <v>OFF</v>
      </c>
      <c r="G104"/>
      <c r="H104"/>
      <c r="I104"/>
    </row>
    <row r="105" spans="1:9" x14ac:dyDescent="0.25">
      <c r="A105" s="29">
        <v>45900</v>
      </c>
      <c r="B105" s="47">
        <v>8</v>
      </c>
      <c r="C105" s="47">
        <v>7</v>
      </c>
      <c r="D105" s="47">
        <v>8</v>
      </c>
      <c r="E105" s="37">
        <v>22.5867</v>
      </c>
      <c r="F105" s="47" t="str">
        <f>IF(AND(RTO__35[[#This Row],[Month]]&gt;4,RTO__35[[#This Row],[Month]]&lt;9,RTO__35[[#This Row],[Day of Week]]&lt;=5,RTO__35[[#This Row],[Hour]]&gt;=16,RTO__35[[#This Row],[Hour]]&lt;=19),"ON","OFF")</f>
        <v>OFF</v>
      </c>
      <c r="G105"/>
      <c r="H105"/>
      <c r="I105"/>
    </row>
    <row r="106" spans="1:9" x14ac:dyDescent="0.25">
      <c r="A106" s="29">
        <v>45900</v>
      </c>
      <c r="B106" s="47">
        <v>8</v>
      </c>
      <c r="C106" s="47">
        <v>7</v>
      </c>
      <c r="D106" s="47">
        <v>9</v>
      </c>
      <c r="E106" s="37">
        <v>18.805299999999999</v>
      </c>
      <c r="F106" s="47" t="str">
        <f>IF(AND(RTO__35[[#This Row],[Month]]&gt;4,RTO__35[[#This Row],[Month]]&lt;9,RTO__35[[#This Row],[Day of Week]]&lt;=5,RTO__35[[#This Row],[Hour]]&gt;=16,RTO__35[[#This Row],[Hour]]&lt;=19),"ON","OFF")</f>
        <v>OFF</v>
      </c>
      <c r="G106"/>
      <c r="H106"/>
      <c r="I106"/>
    </row>
    <row r="107" spans="1:9" x14ac:dyDescent="0.25">
      <c r="A107" s="29">
        <v>45900</v>
      </c>
      <c r="B107" s="47">
        <v>8</v>
      </c>
      <c r="C107" s="47">
        <v>7</v>
      </c>
      <c r="D107" s="47">
        <v>10</v>
      </c>
      <c r="E107" s="37">
        <v>19.335899999999999</v>
      </c>
      <c r="F107" s="47" t="str">
        <f>IF(AND(RTO__35[[#This Row],[Month]]&gt;4,RTO__35[[#This Row],[Month]]&lt;9,RTO__35[[#This Row],[Day of Week]]&lt;=5,RTO__35[[#This Row],[Hour]]&gt;=16,RTO__35[[#This Row],[Hour]]&lt;=19),"ON","OFF")</f>
        <v>OFF</v>
      </c>
      <c r="G107"/>
      <c r="H107"/>
      <c r="I107"/>
    </row>
    <row r="108" spans="1:9" x14ac:dyDescent="0.25">
      <c r="A108" s="29">
        <v>45900</v>
      </c>
      <c r="B108" s="47">
        <v>8</v>
      </c>
      <c r="C108" s="47">
        <v>7</v>
      </c>
      <c r="D108" s="47">
        <v>11</v>
      </c>
      <c r="E108" s="37">
        <v>25.4603</v>
      </c>
      <c r="F108" s="47" t="str">
        <f>IF(AND(RTO__35[[#This Row],[Month]]&gt;4,RTO__35[[#This Row],[Month]]&lt;9,RTO__35[[#This Row],[Day of Week]]&lt;=5,RTO__35[[#This Row],[Hour]]&gt;=16,RTO__35[[#This Row],[Hour]]&lt;=19),"ON","OFF")</f>
        <v>OFF</v>
      </c>
      <c r="G108"/>
      <c r="H108"/>
      <c r="I108"/>
    </row>
    <row r="109" spans="1:9" x14ac:dyDescent="0.25">
      <c r="A109" s="29">
        <v>45900</v>
      </c>
      <c r="B109" s="47">
        <v>8</v>
      </c>
      <c r="C109" s="47">
        <v>7</v>
      </c>
      <c r="D109" s="47">
        <v>12</v>
      </c>
      <c r="E109" s="37">
        <v>26.69</v>
      </c>
      <c r="F109" s="47" t="str">
        <f>IF(AND(RTO__35[[#This Row],[Month]]&gt;4,RTO__35[[#This Row],[Month]]&lt;9,RTO__35[[#This Row],[Day of Week]]&lt;=5,RTO__35[[#This Row],[Hour]]&gt;=16,RTO__35[[#This Row],[Hour]]&lt;=19),"ON","OFF")</f>
        <v>OFF</v>
      </c>
      <c r="G109"/>
      <c r="H109"/>
      <c r="I109"/>
    </row>
    <row r="110" spans="1:9" x14ac:dyDescent="0.25">
      <c r="A110" s="29">
        <v>45900</v>
      </c>
      <c r="B110" s="47">
        <v>8</v>
      </c>
      <c r="C110" s="47">
        <v>7</v>
      </c>
      <c r="D110" s="47">
        <v>13</v>
      </c>
      <c r="E110" s="37">
        <v>25.293700000000001</v>
      </c>
      <c r="F110" s="47" t="str">
        <f>IF(AND(RTO__35[[#This Row],[Month]]&gt;4,RTO__35[[#This Row],[Month]]&lt;9,RTO__35[[#This Row],[Day of Week]]&lt;=5,RTO__35[[#This Row],[Hour]]&gt;=16,RTO__35[[#This Row],[Hour]]&lt;=19),"ON","OFF")</f>
        <v>OFF</v>
      </c>
      <c r="G110"/>
      <c r="H110"/>
      <c r="I110"/>
    </row>
    <row r="111" spans="1:9" x14ac:dyDescent="0.25">
      <c r="A111" s="29">
        <v>45900</v>
      </c>
      <c r="B111" s="47">
        <v>8</v>
      </c>
      <c r="C111" s="47">
        <v>7</v>
      </c>
      <c r="D111" s="47">
        <v>14</v>
      </c>
      <c r="E111" s="37">
        <v>23.6004</v>
      </c>
      <c r="F111" s="47" t="str">
        <f>IF(AND(RTO__35[[#This Row],[Month]]&gt;4,RTO__35[[#This Row],[Month]]&lt;9,RTO__35[[#This Row],[Day of Week]]&lt;=5,RTO__35[[#This Row],[Hour]]&gt;=16,RTO__35[[#This Row],[Hour]]&lt;=19),"ON","OFF")</f>
        <v>OFF</v>
      </c>
      <c r="G111"/>
      <c r="H111"/>
      <c r="I111"/>
    </row>
    <row r="112" spans="1:9" x14ac:dyDescent="0.25">
      <c r="A112" s="29">
        <v>45900</v>
      </c>
      <c r="B112" s="47">
        <v>8</v>
      </c>
      <c r="C112" s="47">
        <v>7</v>
      </c>
      <c r="D112" s="47">
        <v>15</v>
      </c>
      <c r="E112" s="37">
        <v>22.392399999999999</v>
      </c>
      <c r="F112" s="47" t="str">
        <f>IF(AND(RTO__35[[#This Row],[Month]]&gt;4,RTO__35[[#This Row],[Month]]&lt;9,RTO__35[[#This Row],[Day of Week]]&lt;=5,RTO__35[[#This Row],[Hour]]&gt;=16,RTO__35[[#This Row],[Hour]]&lt;=19),"ON","OFF")</f>
        <v>OFF</v>
      </c>
      <c r="G112"/>
      <c r="H112"/>
      <c r="I112"/>
    </row>
    <row r="113" spans="1:9" x14ac:dyDescent="0.25">
      <c r="A113" s="29">
        <v>45900</v>
      </c>
      <c r="B113" s="47">
        <v>8</v>
      </c>
      <c r="C113" s="47">
        <v>7</v>
      </c>
      <c r="D113" s="47">
        <v>16</v>
      </c>
      <c r="E113" s="37">
        <v>26.7623</v>
      </c>
      <c r="F113" s="47" t="str">
        <f>IF(AND(RTO__35[[#This Row],[Month]]&gt;4,RTO__35[[#This Row],[Month]]&lt;9,RTO__35[[#This Row],[Day of Week]]&lt;=5,RTO__35[[#This Row],[Hour]]&gt;=16,RTO__35[[#This Row],[Hour]]&lt;=19),"ON","OFF")</f>
        <v>OFF</v>
      </c>
      <c r="G113"/>
      <c r="H113"/>
      <c r="I113"/>
    </row>
    <row r="114" spans="1:9" x14ac:dyDescent="0.25">
      <c r="A114" s="29">
        <v>45900</v>
      </c>
      <c r="B114" s="47">
        <v>8</v>
      </c>
      <c r="C114" s="47">
        <v>7</v>
      </c>
      <c r="D114" s="47">
        <v>17</v>
      </c>
      <c r="E114" s="37">
        <v>23.8444</v>
      </c>
      <c r="F114" s="47" t="str">
        <f>IF(AND(RTO__35[[#This Row],[Month]]&gt;4,RTO__35[[#This Row],[Month]]&lt;9,RTO__35[[#This Row],[Day of Week]]&lt;=5,RTO__35[[#This Row],[Hour]]&gt;=16,RTO__35[[#This Row],[Hour]]&lt;=19),"ON","OFF")</f>
        <v>OFF</v>
      </c>
      <c r="G114"/>
      <c r="H114"/>
      <c r="I114"/>
    </row>
    <row r="115" spans="1:9" x14ac:dyDescent="0.25">
      <c r="A115" s="29">
        <v>45900</v>
      </c>
      <c r="B115" s="47">
        <v>8</v>
      </c>
      <c r="C115" s="47">
        <v>7</v>
      </c>
      <c r="D115" s="47">
        <v>18</v>
      </c>
      <c r="E115" s="37">
        <v>32.994399999999999</v>
      </c>
      <c r="F115" s="47" t="str">
        <f>IF(AND(RTO__35[[#This Row],[Month]]&gt;4,RTO__35[[#This Row],[Month]]&lt;9,RTO__35[[#This Row],[Day of Week]]&lt;=5,RTO__35[[#This Row],[Hour]]&gt;=16,RTO__35[[#This Row],[Hour]]&lt;=19),"ON","OFF")</f>
        <v>OFF</v>
      </c>
      <c r="G115"/>
      <c r="H115"/>
      <c r="I115"/>
    </row>
    <row r="116" spans="1:9" x14ac:dyDescent="0.25">
      <c r="A116" s="29">
        <v>45900</v>
      </c>
      <c r="B116" s="47">
        <v>8</v>
      </c>
      <c r="C116" s="47">
        <v>7</v>
      </c>
      <c r="D116" s="47">
        <v>19</v>
      </c>
      <c r="E116" s="37">
        <v>36.044600000000003</v>
      </c>
      <c r="F116" s="47" t="str">
        <f>IF(AND(RTO__35[[#This Row],[Month]]&gt;4,RTO__35[[#This Row],[Month]]&lt;9,RTO__35[[#This Row],[Day of Week]]&lt;=5,RTO__35[[#This Row],[Hour]]&gt;=16,RTO__35[[#This Row],[Hour]]&lt;=19),"ON","OFF")</f>
        <v>OFF</v>
      </c>
      <c r="G116"/>
      <c r="H116"/>
      <c r="I116"/>
    </row>
    <row r="117" spans="1:9" x14ac:dyDescent="0.25">
      <c r="A117" s="29">
        <v>45900</v>
      </c>
      <c r="B117" s="47">
        <v>8</v>
      </c>
      <c r="C117" s="47">
        <v>7</v>
      </c>
      <c r="D117" s="47">
        <v>20</v>
      </c>
      <c r="E117" s="37">
        <v>31.664100000000001</v>
      </c>
      <c r="F117" s="47" t="str">
        <f>IF(AND(RTO__35[[#This Row],[Month]]&gt;4,RTO__35[[#This Row],[Month]]&lt;9,RTO__35[[#This Row],[Day of Week]]&lt;=5,RTO__35[[#This Row],[Hour]]&gt;=16,RTO__35[[#This Row],[Hour]]&lt;=19),"ON","OFF")</f>
        <v>OFF</v>
      </c>
      <c r="G117"/>
      <c r="H117"/>
      <c r="I117"/>
    </row>
    <row r="118" spans="1:9" x14ac:dyDescent="0.25">
      <c r="A118" s="29">
        <v>45900</v>
      </c>
      <c r="B118" s="47">
        <v>8</v>
      </c>
      <c r="C118" s="47">
        <v>7</v>
      </c>
      <c r="D118" s="47">
        <v>21</v>
      </c>
      <c r="E118" s="37">
        <v>31.427499999999998</v>
      </c>
      <c r="F118" s="47" t="str">
        <f>IF(AND(RTO__35[[#This Row],[Month]]&gt;4,RTO__35[[#This Row],[Month]]&lt;9,RTO__35[[#This Row],[Day of Week]]&lt;=5,RTO__35[[#This Row],[Hour]]&gt;=16,RTO__35[[#This Row],[Hour]]&lt;=19),"ON","OFF")</f>
        <v>OFF</v>
      </c>
      <c r="G118"/>
      <c r="H118"/>
      <c r="I118"/>
    </row>
    <row r="119" spans="1:9" x14ac:dyDescent="0.25">
      <c r="A119" s="29">
        <v>45900</v>
      </c>
      <c r="B119" s="47">
        <v>8</v>
      </c>
      <c r="C119" s="47">
        <v>7</v>
      </c>
      <c r="D119" s="47">
        <v>22</v>
      </c>
      <c r="E119" s="37">
        <v>28.818899999999999</v>
      </c>
      <c r="F119" s="47" t="str">
        <f>IF(AND(RTO__35[[#This Row],[Month]]&gt;4,RTO__35[[#This Row],[Month]]&lt;9,RTO__35[[#This Row],[Day of Week]]&lt;=5,RTO__35[[#This Row],[Hour]]&gt;=16,RTO__35[[#This Row],[Hour]]&lt;=19),"ON","OFF")</f>
        <v>OFF</v>
      </c>
      <c r="G119"/>
      <c r="H119"/>
      <c r="I119"/>
    </row>
    <row r="120" spans="1:9" x14ac:dyDescent="0.25">
      <c r="A120" s="29">
        <v>45900</v>
      </c>
      <c r="B120" s="47">
        <v>8</v>
      </c>
      <c r="C120" s="47">
        <v>7</v>
      </c>
      <c r="D120" s="47">
        <v>23</v>
      </c>
      <c r="E120" s="37">
        <v>31.516500000000001</v>
      </c>
      <c r="F120" s="47" t="str">
        <f>IF(AND(RTO__35[[#This Row],[Month]]&gt;4,RTO__35[[#This Row],[Month]]&lt;9,RTO__35[[#This Row],[Day of Week]]&lt;=5,RTO__35[[#This Row],[Hour]]&gt;=16,RTO__35[[#This Row],[Hour]]&lt;=19),"ON","OFF")</f>
        <v>OFF</v>
      </c>
      <c r="G120"/>
      <c r="H120"/>
      <c r="I120"/>
    </row>
    <row r="121" spans="1:9" x14ac:dyDescent="0.25">
      <c r="A121" s="29">
        <v>45900</v>
      </c>
      <c r="B121" s="47">
        <v>8</v>
      </c>
      <c r="C121" s="47">
        <v>7</v>
      </c>
      <c r="D121" s="47">
        <v>24</v>
      </c>
      <c r="E121" s="37">
        <v>31.7576</v>
      </c>
      <c r="F121" s="47" t="str">
        <f>IF(AND(RTO__35[[#This Row],[Month]]&gt;4,RTO__35[[#This Row],[Month]]&lt;9,RTO__35[[#This Row],[Day of Week]]&lt;=5,RTO__35[[#This Row],[Hour]]&gt;=16,RTO__35[[#This Row],[Hour]]&lt;=19),"ON","OFF")</f>
        <v>OFF</v>
      </c>
      <c r="G121"/>
      <c r="H121"/>
      <c r="I121"/>
    </row>
    <row r="122" spans="1:9" x14ac:dyDescent="0.25">
      <c r="A122" s="29">
        <v>45901</v>
      </c>
      <c r="B122" s="47">
        <v>9</v>
      </c>
      <c r="C122" s="47">
        <v>1</v>
      </c>
      <c r="D122" s="47">
        <v>1</v>
      </c>
      <c r="E122" s="37">
        <v>32.195099999999996</v>
      </c>
      <c r="F122" s="47" t="str">
        <f>IF(AND(RTO__35[[#This Row],[Month]]&gt;4,RTO__35[[#This Row],[Month]]&lt;9,RTO__35[[#This Row],[Day of Week]]&lt;=5,RTO__35[[#This Row],[Hour]]&gt;=16,RTO__35[[#This Row],[Hour]]&lt;=19),"ON","OFF")</f>
        <v>OFF</v>
      </c>
      <c r="G122"/>
      <c r="H122"/>
      <c r="I122"/>
    </row>
    <row r="123" spans="1:9" x14ac:dyDescent="0.25">
      <c r="A123" s="29">
        <v>45901</v>
      </c>
      <c r="B123" s="47">
        <v>9</v>
      </c>
      <c r="C123" s="47">
        <v>1</v>
      </c>
      <c r="D123" s="47">
        <v>2</v>
      </c>
      <c r="E123" s="37">
        <v>30.2684</v>
      </c>
      <c r="F123" s="47" t="str">
        <f>IF(AND(RTO__35[[#This Row],[Month]]&gt;4,RTO__35[[#This Row],[Month]]&lt;9,RTO__35[[#This Row],[Day of Week]]&lt;=5,RTO__35[[#This Row],[Hour]]&gt;=16,RTO__35[[#This Row],[Hour]]&lt;=19),"ON","OFF")</f>
        <v>OFF</v>
      </c>
      <c r="G123"/>
      <c r="H123"/>
      <c r="I123"/>
    </row>
    <row r="124" spans="1:9" x14ac:dyDescent="0.25">
      <c r="A124" s="29">
        <v>45901</v>
      </c>
      <c r="B124" s="47">
        <v>9</v>
      </c>
      <c r="C124" s="47">
        <v>1</v>
      </c>
      <c r="D124" s="47">
        <v>3</v>
      </c>
      <c r="E124" s="37">
        <v>28.544599999999999</v>
      </c>
      <c r="F124" s="47" t="str">
        <f>IF(AND(RTO__35[[#This Row],[Month]]&gt;4,RTO__35[[#This Row],[Month]]&lt;9,RTO__35[[#This Row],[Day of Week]]&lt;=5,RTO__35[[#This Row],[Hour]]&gt;=16,RTO__35[[#This Row],[Hour]]&lt;=19),"ON","OFF")</f>
        <v>OFF</v>
      </c>
      <c r="G124"/>
      <c r="H124"/>
      <c r="I124"/>
    </row>
    <row r="125" spans="1:9" x14ac:dyDescent="0.25">
      <c r="A125" s="29">
        <v>45901</v>
      </c>
      <c r="B125" s="47">
        <v>9</v>
      </c>
      <c r="C125" s="47">
        <v>1</v>
      </c>
      <c r="D125" s="47">
        <v>4</v>
      </c>
      <c r="E125" s="37">
        <v>27.6387</v>
      </c>
      <c r="F125" s="47" t="str">
        <f>IF(AND(RTO__35[[#This Row],[Month]]&gt;4,RTO__35[[#This Row],[Month]]&lt;9,RTO__35[[#This Row],[Day of Week]]&lt;=5,RTO__35[[#This Row],[Hour]]&gt;=16,RTO__35[[#This Row],[Hour]]&lt;=19),"ON","OFF")</f>
        <v>OFF</v>
      </c>
      <c r="G125"/>
      <c r="H125"/>
      <c r="I125"/>
    </row>
    <row r="126" spans="1:9" x14ac:dyDescent="0.25">
      <c r="A126" s="29">
        <v>45901</v>
      </c>
      <c r="B126" s="47">
        <v>9</v>
      </c>
      <c r="C126" s="47">
        <v>1</v>
      </c>
      <c r="D126" s="47">
        <v>5</v>
      </c>
      <c r="E126" s="37">
        <v>28.084499999999998</v>
      </c>
      <c r="F126" s="47" t="str">
        <f>IF(AND(RTO__35[[#This Row],[Month]]&gt;4,RTO__35[[#This Row],[Month]]&lt;9,RTO__35[[#This Row],[Day of Week]]&lt;=5,RTO__35[[#This Row],[Hour]]&gt;=16,RTO__35[[#This Row],[Hour]]&lt;=19),"ON","OFF")</f>
        <v>OFF</v>
      </c>
      <c r="G126"/>
      <c r="H126"/>
      <c r="I126"/>
    </row>
    <row r="127" spans="1:9" x14ac:dyDescent="0.25">
      <c r="A127" s="29">
        <v>45901</v>
      </c>
      <c r="B127" s="47">
        <v>9</v>
      </c>
      <c r="C127" s="47">
        <v>1</v>
      </c>
      <c r="D127" s="47">
        <v>6</v>
      </c>
      <c r="E127" s="37">
        <v>28.714200000000002</v>
      </c>
      <c r="F127" s="47" t="str">
        <f>IF(AND(RTO__35[[#This Row],[Month]]&gt;4,RTO__35[[#This Row],[Month]]&lt;9,RTO__35[[#This Row],[Day of Week]]&lt;=5,RTO__35[[#This Row],[Hour]]&gt;=16,RTO__35[[#This Row],[Hour]]&lt;=19),"ON","OFF")</f>
        <v>OFF</v>
      </c>
      <c r="G127"/>
      <c r="H127"/>
      <c r="I127"/>
    </row>
    <row r="128" spans="1:9" x14ac:dyDescent="0.25">
      <c r="A128" s="29">
        <v>45901</v>
      </c>
      <c r="B128" s="47">
        <v>9</v>
      </c>
      <c r="C128" s="47">
        <v>1</v>
      </c>
      <c r="D128" s="47">
        <v>7</v>
      </c>
      <c r="E128" s="37">
        <v>30.196100000000001</v>
      </c>
      <c r="F128" s="47" t="str">
        <f>IF(AND(RTO__35[[#This Row],[Month]]&gt;4,RTO__35[[#This Row],[Month]]&lt;9,RTO__35[[#This Row],[Day of Week]]&lt;=5,RTO__35[[#This Row],[Hour]]&gt;=16,RTO__35[[#This Row],[Hour]]&lt;=19),"ON","OFF")</f>
        <v>OFF</v>
      </c>
      <c r="G128"/>
      <c r="H128"/>
      <c r="I128"/>
    </row>
    <row r="129" spans="1:9" x14ac:dyDescent="0.25">
      <c r="A129" s="29">
        <v>45901</v>
      </c>
      <c r="B129" s="47">
        <v>9</v>
      </c>
      <c r="C129" s="47">
        <v>1</v>
      </c>
      <c r="D129" s="47">
        <v>8</v>
      </c>
      <c r="E129" s="37">
        <v>25.178100000000001</v>
      </c>
      <c r="F129" s="47" t="str">
        <f>IF(AND(RTO__35[[#This Row],[Month]]&gt;4,RTO__35[[#This Row],[Month]]&lt;9,RTO__35[[#This Row],[Day of Week]]&lt;=5,RTO__35[[#This Row],[Hour]]&gt;=16,RTO__35[[#This Row],[Hour]]&lt;=19),"ON","OFF")</f>
        <v>OFF</v>
      </c>
      <c r="G129"/>
      <c r="H129"/>
      <c r="I129"/>
    </row>
    <row r="130" spans="1:9" x14ac:dyDescent="0.25">
      <c r="A130" s="29">
        <v>45901</v>
      </c>
      <c r="B130" s="47">
        <v>9</v>
      </c>
      <c r="C130" s="47">
        <v>1</v>
      </c>
      <c r="D130" s="47">
        <v>9</v>
      </c>
      <c r="E130" s="37">
        <v>26.421600000000002</v>
      </c>
      <c r="F130" s="47" t="str">
        <f>IF(AND(RTO__35[[#This Row],[Month]]&gt;4,RTO__35[[#This Row],[Month]]&lt;9,RTO__35[[#This Row],[Day of Week]]&lt;=5,RTO__35[[#This Row],[Hour]]&gt;=16,RTO__35[[#This Row],[Hour]]&lt;=19),"ON","OFF")</f>
        <v>OFF</v>
      </c>
      <c r="G130"/>
      <c r="H130"/>
      <c r="I130"/>
    </row>
    <row r="131" spans="1:9" x14ac:dyDescent="0.25">
      <c r="A131" s="29">
        <v>45901</v>
      </c>
      <c r="B131" s="47">
        <v>9</v>
      </c>
      <c r="C131" s="47">
        <v>1</v>
      </c>
      <c r="D131" s="47">
        <v>10</v>
      </c>
      <c r="E131" s="37">
        <v>27.795100000000001</v>
      </c>
      <c r="F131" s="47" t="str">
        <f>IF(AND(RTO__35[[#This Row],[Month]]&gt;4,RTO__35[[#This Row],[Month]]&lt;9,RTO__35[[#This Row],[Day of Week]]&lt;=5,RTO__35[[#This Row],[Hour]]&gt;=16,RTO__35[[#This Row],[Hour]]&lt;=19),"ON","OFF")</f>
        <v>OFF</v>
      </c>
      <c r="G131"/>
      <c r="H131"/>
      <c r="I131"/>
    </row>
    <row r="132" spans="1:9" x14ac:dyDescent="0.25">
      <c r="A132" s="29">
        <v>45901</v>
      </c>
      <c r="B132" s="47">
        <v>9</v>
      </c>
      <c r="C132" s="47">
        <v>1</v>
      </c>
      <c r="D132" s="47">
        <v>11</v>
      </c>
      <c r="E132" s="37">
        <v>29.452100000000002</v>
      </c>
      <c r="F132" s="47" t="str">
        <f>IF(AND(RTO__35[[#This Row],[Month]]&gt;4,RTO__35[[#This Row],[Month]]&lt;9,RTO__35[[#This Row],[Day of Week]]&lt;=5,RTO__35[[#This Row],[Hour]]&gt;=16,RTO__35[[#This Row],[Hour]]&lt;=19),"ON","OFF")</f>
        <v>OFF</v>
      </c>
      <c r="G132"/>
      <c r="H132"/>
      <c r="I132"/>
    </row>
    <row r="133" spans="1:9" x14ac:dyDescent="0.25">
      <c r="A133" s="29">
        <v>45901</v>
      </c>
      <c r="B133" s="47">
        <v>9</v>
      </c>
      <c r="C133" s="47">
        <v>1</v>
      </c>
      <c r="D133" s="47">
        <v>12</v>
      </c>
      <c r="E133" s="37">
        <v>29.978200000000001</v>
      </c>
      <c r="F133" s="47" t="str">
        <f>IF(AND(RTO__35[[#This Row],[Month]]&gt;4,RTO__35[[#This Row],[Month]]&lt;9,RTO__35[[#This Row],[Day of Week]]&lt;=5,RTO__35[[#This Row],[Hour]]&gt;=16,RTO__35[[#This Row],[Hour]]&lt;=19),"ON","OFF")</f>
        <v>OFF</v>
      </c>
      <c r="G133"/>
      <c r="H133"/>
      <c r="I133"/>
    </row>
    <row r="134" spans="1:9" x14ac:dyDescent="0.25">
      <c r="A134" s="29">
        <v>45901</v>
      </c>
      <c r="B134" s="47">
        <v>9</v>
      </c>
      <c r="C134" s="47">
        <v>1</v>
      </c>
      <c r="D134" s="47">
        <v>13</v>
      </c>
      <c r="E134" s="37">
        <v>31.945699999999999</v>
      </c>
      <c r="F134" s="47" t="str">
        <f>IF(AND(RTO__35[[#This Row],[Month]]&gt;4,RTO__35[[#This Row],[Month]]&lt;9,RTO__35[[#This Row],[Day of Week]]&lt;=5,RTO__35[[#This Row],[Hour]]&gt;=16,RTO__35[[#This Row],[Hour]]&lt;=19),"ON","OFF")</f>
        <v>OFF</v>
      </c>
      <c r="G134"/>
      <c r="H134"/>
      <c r="I134"/>
    </row>
    <row r="135" spans="1:9" x14ac:dyDescent="0.25">
      <c r="A135" s="29">
        <v>45901</v>
      </c>
      <c r="B135" s="47">
        <v>9</v>
      </c>
      <c r="C135" s="47">
        <v>1</v>
      </c>
      <c r="D135" s="47">
        <v>14</v>
      </c>
      <c r="E135" s="37">
        <v>28.776499999999999</v>
      </c>
      <c r="F135" s="47" t="str">
        <f>IF(AND(RTO__35[[#This Row],[Month]]&gt;4,RTO__35[[#This Row],[Month]]&lt;9,RTO__35[[#This Row],[Day of Week]]&lt;=5,RTO__35[[#This Row],[Hour]]&gt;=16,RTO__35[[#This Row],[Hour]]&lt;=19),"ON","OFF")</f>
        <v>OFF</v>
      </c>
      <c r="G135"/>
      <c r="H135"/>
      <c r="I135"/>
    </row>
    <row r="136" spans="1:9" x14ac:dyDescent="0.25">
      <c r="A136" s="29">
        <v>45901</v>
      </c>
      <c r="B136" s="47">
        <v>9</v>
      </c>
      <c r="C136" s="47">
        <v>1</v>
      </c>
      <c r="D136" s="47">
        <v>15</v>
      </c>
      <c r="E136" s="37">
        <v>24.689399999999999</v>
      </c>
      <c r="F136" s="47" t="str">
        <f>IF(AND(RTO__35[[#This Row],[Month]]&gt;4,RTO__35[[#This Row],[Month]]&lt;9,RTO__35[[#This Row],[Day of Week]]&lt;=5,RTO__35[[#This Row],[Hour]]&gt;=16,RTO__35[[#This Row],[Hour]]&lt;=19),"ON","OFF")</f>
        <v>OFF</v>
      </c>
      <c r="G136"/>
      <c r="H136"/>
      <c r="I136"/>
    </row>
    <row r="137" spans="1:9" x14ac:dyDescent="0.25">
      <c r="A137" s="29">
        <v>45901</v>
      </c>
      <c r="B137" s="47">
        <v>9</v>
      </c>
      <c r="C137" s="47">
        <v>1</v>
      </c>
      <c r="D137" s="47">
        <v>16</v>
      </c>
      <c r="E137" s="37">
        <v>31.9848</v>
      </c>
      <c r="F137" s="47" t="str">
        <f>IF(AND(RTO__35[[#This Row],[Month]]&gt;4,RTO__35[[#This Row],[Month]]&lt;9,RTO__35[[#This Row],[Day of Week]]&lt;=5,RTO__35[[#This Row],[Hour]]&gt;=16,RTO__35[[#This Row],[Hour]]&lt;=19),"ON","OFF")</f>
        <v>OFF</v>
      </c>
      <c r="G137"/>
      <c r="H137"/>
      <c r="I137"/>
    </row>
    <row r="138" spans="1:9" x14ac:dyDescent="0.25">
      <c r="A138" s="29">
        <v>45901</v>
      </c>
      <c r="B138" s="47">
        <v>9</v>
      </c>
      <c r="C138" s="47">
        <v>1</v>
      </c>
      <c r="D138" s="47">
        <v>17</v>
      </c>
      <c r="E138" s="37">
        <v>43.807600000000001</v>
      </c>
      <c r="F138" s="47" t="str">
        <f>IF(AND(RTO__35[[#This Row],[Month]]&gt;4,RTO__35[[#This Row],[Month]]&lt;9,RTO__35[[#This Row],[Day of Week]]&lt;=5,RTO__35[[#This Row],[Hour]]&gt;=16,RTO__35[[#This Row],[Hour]]&lt;=19),"ON","OFF")</f>
        <v>OFF</v>
      </c>
      <c r="G138"/>
      <c r="H138"/>
      <c r="I138"/>
    </row>
    <row r="139" spans="1:9" x14ac:dyDescent="0.25">
      <c r="A139" s="29">
        <v>45901</v>
      </c>
      <c r="B139" s="47">
        <v>9</v>
      </c>
      <c r="C139" s="47">
        <v>1</v>
      </c>
      <c r="D139" s="47">
        <v>18</v>
      </c>
      <c r="E139" s="37">
        <v>52.058199999999999</v>
      </c>
      <c r="F139" s="47" t="str">
        <f>IF(AND(RTO__35[[#This Row],[Month]]&gt;4,RTO__35[[#This Row],[Month]]&lt;9,RTO__35[[#This Row],[Day of Week]]&lt;=5,RTO__35[[#This Row],[Hour]]&gt;=16,RTO__35[[#This Row],[Hour]]&lt;=19),"ON","OFF")</f>
        <v>OFF</v>
      </c>
      <c r="G139"/>
      <c r="H139"/>
      <c r="I139"/>
    </row>
    <row r="140" spans="1:9" x14ac:dyDescent="0.25">
      <c r="A140" s="29">
        <v>45901</v>
      </c>
      <c r="B140" s="47">
        <v>9</v>
      </c>
      <c r="C140" s="47">
        <v>1</v>
      </c>
      <c r="D140" s="47">
        <v>19</v>
      </c>
      <c r="E140" s="37">
        <v>50.278199999999998</v>
      </c>
      <c r="F140" s="47" t="str">
        <f>IF(AND(RTO__35[[#This Row],[Month]]&gt;4,RTO__35[[#This Row],[Month]]&lt;9,RTO__35[[#This Row],[Day of Week]]&lt;=5,RTO__35[[#This Row],[Hour]]&gt;=16,RTO__35[[#This Row],[Hour]]&lt;=19),"ON","OFF")</f>
        <v>OFF</v>
      </c>
      <c r="G140"/>
      <c r="H140"/>
      <c r="I140"/>
    </row>
    <row r="141" spans="1:9" x14ac:dyDescent="0.25">
      <c r="A141" s="29">
        <v>45901</v>
      </c>
      <c r="B141" s="47">
        <v>9</v>
      </c>
      <c r="C141" s="47">
        <v>1</v>
      </c>
      <c r="D141" s="47">
        <v>20</v>
      </c>
      <c r="E141" s="37">
        <v>38.781700000000001</v>
      </c>
      <c r="F141" s="47" t="str">
        <f>IF(AND(RTO__35[[#This Row],[Month]]&gt;4,RTO__35[[#This Row],[Month]]&lt;9,RTO__35[[#This Row],[Day of Week]]&lt;=5,RTO__35[[#This Row],[Hour]]&gt;=16,RTO__35[[#This Row],[Hour]]&lt;=19),"ON","OFF")</f>
        <v>OFF</v>
      </c>
      <c r="G141"/>
      <c r="H141"/>
      <c r="I141"/>
    </row>
    <row r="142" spans="1:9" x14ac:dyDescent="0.25">
      <c r="A142" s="29">
        <v>45901</v>
      </c>
      <c r="B142" s="47">
        <v>9</v>
      </c>
      <c r="C142" s="47">
        <v>1</v>
      </c>
      <c r="D142" s="47">
        <v>21</v>
      </c>
      <c r="E142" s="37">
        <v>53.225900000000003</v>
      </c>
      <c r="F142" s="47" t="str">
        <f>IF(AND(RTO__35[[#This Row],[Month]]&gt;4,RTO__35[[#This Row],[Month]]&lt;9,RTO__35[[#This Row],[Day of Week]]&lt;=5,RTO__35[[#This Row],[Hour]]&gt;=16,RTO__35[[#This Row],[Hour]]&lt;=19),"ON","OFF")</f>
        <v>OFF</v>
      </c>
      <c r="G142"/>
      <c r="H142"/>
      <c r="I142"/>
    </row>
    <row r="143" spans="1:9" x14ac:dyDescent="0.25">
      <c r="A143" s="29">
        <v>45901</v>
      </c>
      <c r="B143" s="47">
        <v>9</v>
      </c>
      <c r="C143" s="47">
        <v>1</v>
      </c>
      <c r="D143" s="47">
        <v>22</v>
      </c>
      <c r="E143" s="37">
        <v>71.529799999999994</v>
      </c>
      <c r="F143" s="47" t="str">
        <f>IF(AND(RTO__35[[#This Row],[Month]]&gt;4,RTO__35[[#This Row],[Month]]&lt;9,RTO__35[[#This Row],[Day of Week]]&lt;=5,RTO__35[[#This Row],[Hour]]&gt;=16,RTO__35[[#This Row],[Hour]]&lt;=19),"ON","OFF")</f>
        <v>OFF</v>
      </c>
      <c r="G143"/>
      <c r="H143"/>
      <c r="I143"/>
    </row>
    <row r="144" spans="1:9" x14ac:dyDescent="0.25">
      <c r="A144" s="29">
        <v>45901</v>
      </c>
      <c r="B144" s="47">
        <v>9</v>
      </c>
      <c r="C144" s="47">
        <v>1</v>
      </c>
      <c r="D144" s="47">
        <v>23</v>
      </c>
      <c r="E144" s="37">
        <v>56.399299999999997</v>
      </c>
      <c r="F144" s="47" t="str">
        <f>IF(AND(RTO__35[[#This Row],[Month]]&gt;4,RTO__35[[#This Row],[Month]]&lt;9,RTO__35[[#This Row],[Day of Week]]&lt;=5,RTO__35[[#This Row],[Hour]]&gt;=16,RTO__35[[#This Row],[Hour]]&lt;=19),"ON","OFF")</f>
        <v>OFF</v>
      </c>
      <c r="G144"/>
      <c r="H144"/>
      <c r="I144"/>
    </row>
    <row r="145" spans="1:9" x14ac:dyDescent="0.25">
      <c r="A145" s="29">
        <v>45901</v>
      </c>
      <c r="B145" s="47">
        <v>9</v>
      </c>
      <c r="C145" s="47">
        <v>1</v>
      </c>
      <c r="D145" s="47">
        <v>24</v>
      </c>
      <c r="E145" s="37">
        <v>42.917200000000001</v>
      </c>
      <c r="F145" s="47" t="str">
        <f>IF(AND(RTO__35[[#This Row],[Month]]&gt;4,RTO__35[[#This Row],[Month]]&lt;9,RTO__35[[#This Row],[Day of Week]]&lt;=5,RTO__35[[#This Row],[Hour]]&gt;=16,RTO__35[[#This Row],[Hour]]&lt;=19),"ON","OFF")</f>
        <v>OFF</v>
      </c>
      <c r="G145"/>
      <c r="H145"/>
      <c r="I145"/>
    </row>
    <row r="146" spans="1:9" x14ac:dyDescent="0.25">
      <c r="A146" s="29">
        <v>45902</v>
      </c>
      <c r="B146" s="47">
        <v>9</v>
      </c>
      <c r="C146" s="47">
        <v>2</v>
      </c>
      <c r="D146" s="47">
        <v>1</v>
      </c>
      <c r="E146" s="37">
        <v>36.776400000000002</v>
      </c>
      <c r="F146" s="47" t="str">
        <f>IF(AND(RTO__35[[#This Row],[Month]]&gt;4,RTO__35[[#This Row],[Month]]&lt;9,RTO__35[[#This Row],[Day of Week]]&lt;=5,RTO__35[[#This Row],[Hour]]&gt;=16,RTO__35[[#This Row],[Hour]]&lt;=19),"ON","OFF")</f>
        <v>OFF</v>
      </c>
      <c r="G146"/>
      <c r="H146"/>
      <c r="I146"/>
    </row>
    <row r="147" spans="1:9" x14ac:dyDescent="0.25">
      <c r="A147" s="29">
        <v>45902</v>
      </c>
      <c r="B147" s="47">
        <v>9</v>
      </c>
      <c r="C147" s="47">
        <v>2</v>
      </c>
      <c r="D147" s="47">
        <v>2</v>
      </c>
      <c r="E147" s="37">
        <v>39.5242</v>
      </c>
      <c r="F147" s="47" t="str">
        <f>IF(AND(RTO__35[[#This Row],[Month]]&gt;4,RTO__35[[#This Row],[Month]]&lt;9,RTO__35[[#This Row],[Day of Week]]&lt;=5,RTO__35[[#This Row],[Hour]]&gt;=16,RTO__35[[#This Row],[Hour]]&lt;=19),"ON","OFF")</f>
        <v>OFF</v>
      </c>
      <c r="G147"/>
      <c r="H147"/>
      <c r="I147"/>
    </row>
    <row r="148" spans="1:9" x14ac:dyDescent="0.25">
      <c r="A148" s="29">
        <v>45902</v>
      </c>
      <c r="B148" s="47">
        <v>9</v>
      </c>
      <c r="C148" s="47">
        <v>2</v>
      </c>
      <c r="D148" s="47">
        <v>3</v>
      </c>
      <c r="E148" s="37">
        <v>40.599200000000003</v>
      </c>
      <c r="F148" s="47" t="str">
        <f>IF(AND(RTO__35[[#This Row],[Month]]&gt;4,RTO__35[[#This Row],[Month]]&lt;9,RTO__35[[#This Row],[Day of Week]]&lt;=5,RTO__35[[#This Row],[Hour]]&gt;=16,RTO__35[[#This Row],[Hour]]&lt;=19),"ON","OFF")</f>
        <v>OFF</v>
      </c>
      <c r="G148"/>
      <c r="H148"/>
      <c r="I148"/>
    </row>
    <row r="149" spans="1:9" x14ac:dyDescent="0.25">
      <c r="A149" s="29">
        <v>45902</v>
      </c>
      <c r="B149" s="47">
        <v>9</v>
      </c>
      <c r="C149" s="47">
        <v>2</v>
      </c>
      <c r="D149" s="47">
        <v>4</v>
      </c>
      <c r="E149" s="37">
        <v>40.461500000000001</v>
      </c>
      <c r="F149" s="47" t="str">
        <f>IF(AND(RTO__35[[#This Row],[Month]]&gt;4,RTO__35[[#This Row],[Month]]&lt;9,RTO__35[[#This Row],[Day of Week]]&lt;=5,RTO__35[[#This Row],[Hour]]&gt;=16,RTO__35[[#This Row],[Hour]]&lt;=19),"ON","OFF")</f>
        <v>OFF</v>
      </c>
      <c r="G149"/>
      <c r="H149"/>
      <c r="I149"/>
    </row>
    <row r="150" spans="1:9" x14ac:dyDescent="0.25">
      <c r="A150" s="29">
        <v>45902</v>
      </c>
      <c r="B150" s="47">
        <v>9</v>
      </c>
      <c r="C150" s="47">
        <v>2</v>
      </c>
      <c r="D150" s="47">
        <v>5</v>
      </c>
      <c r="E150" s="37">
        <v>39.207900000000002</v>
      </c>
      <c r="F150" s="47" t="str">
        <f>IF(AND(RTO__35[[#This Row],[Month]]&gt;4,RTO__35[[#This Row],[Month]]&lt;9,RTO__35[[#This Row],[Day of Week]]&lt;=5,RTO__35[[#This Row],[Hour]]&gt;=16,RTO__35[[#This Row],[Hour]]&lt;=19),"ON","OFF")</f>
        <v>OFF</v>
      </c>
      <c r="G150"/>
      <c r="H150"/>
      <c r="I150"/>
    </row>
    <row r="151" spans="1:9" x14ac:dyDescent="0.25">
      <c r="A151" s="29">
        <v>45902</v>
      </c>
      <c r="B151" s="47">
        <v>9</v>
      </c>
      <c r="C151" s="47">
        <v>2</v>
      </c>
      <c r="D151" s="47">
        <v>6</v>
      </c>
      <c r="E151" s="37">
        <v>37.515900000000002</v>
      </c>
      <c r="F151" s="47" t="str">
        <f>IF(AND(RTO__35[[#This Row],[Month]]&gt;4,RTO__35[[#This Row],[Month]]&lt;9,RTO__35[[#This Row],[Day of Week]]&lt;=5,RTO__35[[#This Row],[Hour]]&gt;=16,RTO__35[[#This Row],[Hour]]&lt;=19),"ON","OFF")</f>
        <v>OFF</v>
      </c>
      <c r="G151"/>
      <c r="H151"/>
      <c r="I151"/>
    </row>
    <row r="152" spans="1:9" x14ac:dyDescent="0.25">
      <c r="A152" s="29">
        <v>45902</v>
      </c>
      <c r="B152" s="47">
        <v>9</v>
      </c>
      <c r="C152" s="47">
        <v>2</v>
      </c>
      <c r="D152" s="47">
        <v>7</v>
      </c>
      <c r="E152" s="37">
        <v>77.243200000000002</v>
      </c>
      <c r="F152" s="47" t="str">
        <f>IF(AND(RTO__35[[#This Row],[Month]]&gt;4,RTO__35[[#This Row],[Month]]&lt;9,RTO__35[[#This Row],[Day of Week]]&lt;=5,RTO__35[[#This Row],[Hour]]&gt;=16,RTO__35[[#This Row],[Hour]]&lt;=19),"ON","OFF")</f>
        <v>OFF</v>
      </c>
      <c r="G152"/>
      <c r="H152"/>
      <c r="I152"/>
    </row>
    <row r="153" spans="1:9" x14ac:dyDescent="0.25">
      <c r="A153" s="29">
        <v>45902</v>
      </c>
      <c r="B153" s="47">
        <v>9</v>
      </c>
      <c r="C153" s="47">
        <v>2</v>
      </c>
      <c r="D153" s="47">
        <v>8</v>
      </c>
      <c r="E153" s="37">
        <v>34.546700000000001</v>
      </c>
      <c r="F153" s="47" t="str">
        <f>IF(AND(RTO__35[[#This Row],[Month]]&gt;4,RTO__35[[#This Row],[Month]]&lt;9,RTO__35[[#This Row],[Day of Week]]&lt;=5,RTO__35[[#This Row],[Hour]]&gt;=16,RTO__35[[#This Row],[Hour]]&lt;=19),"ON","OFF")</f>
        <v>OFF</v>
      </c>
      <c r="G153"/>
      <c r="H153"/>
      <c r="I153"/>
    </row>
    <row r="154" spans="1:9" x14ac:dyDescent="0.25">
      <c r="A154" s="29">
        <v>45902</v>
      </c>
      <c r="B154" s="47">
        <v>9</v>
      </c>
      <c r="C154" s="47">
        <v>2</v>
      </c>
      <c r="D154" s="47">
        <v>9</v>
      </c>
      <c r="E154" s="37">
        <v>46.970500000000001</v>
      </c>
      <c r="F154" s="47" t="str">
        <f>IF(AND(RTO__35[[#This Row],[Month]]&gt;4,RTO__35[[#This Row],[Month]]&lt;9,RTO__35[[#This Row],[Day of Week]]&lt;=5,RTO__35[[#This Row],[Hour]]&gt;=16,RTO__35[[#This Row],[Hour]]&lt;=19),"ON","OFF")</f>
        <v>OFF</v>
      </c>
      <c r="G154"/>
      <c r="H154"/>
      <c r="I154"/>
    </row>
    <row r="155" spans="1:9" x14ac:dyDescent="0.25">
      <c r="A155" s="29">
        <v>45902</v>
      </c>
      <c r="B155" s="47">
        <v>9</v>
      </c>
      <c r="C155" s="47">
        <v>2</v>
      </c>
      <c r="D155" s="47">
        <v>10</v>
      </c>
      <c r="E155" s="37">
        <v>62.386600000000001</v>
      </c>
      <c r="F155" s="47" t="str">
        <f>IF(AND(RTO__35[[#This Row],[Month]]&gt;4,RTO__35[[#This Row],[Month]]&lt;9,RTO__35[[#This Row],[Day of Week]]&lt;=5,RTO__35[[#This Row],[Hour]]&gt;=16,RTO__35[[#This Row],[Hour]]&lt;=19),"ON","OFF")</f>
        <v>OFF</v>
      </c>
      <c r="G155"/>
      <c r="H155"/>
      <c r="I155"/>
    </row>
    <row r="156" spans="1:9" x14ac:dyDescent="0.25">
      <c r="A156" s="29">
        <v>45902</v>
      </c>
      <c r="B156" s="47">
        <v>9</v>
      </c>
      <c r="C156" s="47">
        <v>2</v>
      </c>
      <c r="D156" s="47">
        <v>11</v>
      </c>
      <c r="E156" s="37">
        <v>67.308300000000003</v>
      </c>
      <c r="F156" s="47" t="str">
        <f>IF(AND(RTO__35[[#This Row],[Month]]&gt;4,RTO__35[[#This Row],[Month]]&lt;9,RTO__35[[#This Row],[Day of Week]]&lt;=5,RTO__35[[#This Row],[Hour]]&gt;=16,RTO__35[[#This Row],[Hour]]&lt;=19),"ON","OFF")</f>
        <v>OFF</v>
      </c>
      <c r="G156"/>
      <c r="H156"/>
      <c r="I156"/>
    </row>
    <row r="157" spans="1:9" x14ac:dyDescent="0.25">
      <c r="A157" s="29">
        <v>45902</v>
      </c>
      <c r="B157" s="47">
        <v>9</v>
      </c>
      <c r="C157" s="47">
        <v>2</v>
      </c>
      <c r="D157" s="47">
        <v>12</v>
      </c>
      <c r="E157" s="37">
        <v>56.131399999999999</v>
      </c>
      <c r="F157" s="47" t="str">
        <f>IF(AND(RTO__35[[#This Row],[Month]]&gt;4,RTO__35[[#This Row],[Month]]&lt;9,RTO__35[[#This Row],[Day of Week]]&lt;=5,RTO__35[[#This Row],[Hour]]&gt;=16,RTO__35[[#This Row],[Hour]]&lt;=19),"ON","OFF")</f>
        <v>OFF</v>
      </c>
      <c r="G157"/>
      <c r="H157"/>
      <c r="I157"/>
    </row>
    <row r="158" spans="1:9" x14ac:dyDescent="0.25">
      <c r="A158" s="29">
        <v>45902</v>
      </c>
      <c r="B158" s="47">
        <v>9</v>
      </c>
      <c r="C158" s="47">
        <v>2</v>
      </c>
      <c r="D158" s="47">
        <v>13</v>
      </c>
      <c r="E158" s="37">
        <v>41.958300000000001</v>
      </c>
      <c r="F158" s="47" t="str">
        <f>IF(AND(RTO__35[[#This Row],[Month]]&gt;4,RTO__35[[#This Row],[Month]]&lt;9,RTO__35[[#This Row],[Day of Week]]&lt;=5,RTO__35[[#This Row],[Hour]]&gt;=16,RTO__35[[#This Row],[Hour]]&lt;=19),"ON","OFF")</f>
        <v>OFF</v>
      </c>
      <c r="G158"/>
      <c r="H158"/>
      <c r="I158"/>
    </row>
    <row r="159" spans="1:9" x14ac:dyDescent="0.25">
      <c r="A159" s="29">
        <v>45902</v>
      </c>
      <c r="B159" s="47">
        <v>9</v>
      </c>
      <c r="C159" s="47">
        <v>2</v>
      </c>
      <c r="D159" s="47">
        <v>14</v>
      </c>
      <c r="E159" s="37">
        <v>56.3964</v>
      </c>
      <c r="F159" s="47" t="str">
        <f>IF(AND(RTO__35[[#This Row],[Month]]&gt;4,RTO__35[[#This Row],[Month]]&lt;9,RTO__35[[#This Row],[Day of Week]]&lt;=5,RTO__35[[#This Row],[Hour]]&gt;=16,RTO__35[[#This Row],[Hour]]&lt;=19),"ON","OFF")</f>
        <v>OFF</v>
      </c>
      <c r="G159"/>
      <c r="H159"/>
      <c r="I159"/>
    </row>
    <row r="160" spans="1:9" x14ac:dyDescent="0.25">
      <c r="A160" s="29">
        <v>45902</v>
      </c>
      <c r="B160" s="47">
        <v>9</v>
      </c>
      <c r="C160" s="47">
        <v>2</v>
      </c>
      <c r="D160" s="47">
        <v>15</v>
      </c>
      <c r="E160" s="37">
        <v>57.628100000000003</v>
      </c>
      <c r="F160" s="47" t="str">
        <f>IF(AND(RTO__35[[#This Row],[Month]]&gt;4,RTO__35[[#This Row],[Month]]&lt;9,RTO__35[[#This Row],[Day of Week]]&lt;=5,RTO__35[[#This Row],[Hour]]&gt;=16,RTO__35[[#This Row],[Hour]]&lt;=19),"ON","OFF")</f>
        <v>OFF</v>
      </c>
      <c r="G160"/>
      <c r="H160"/>
      <c r="I160"/>
    </row>
    <row r="161" spans="1:9" x14ac:dyDescent="0.25">
      <c r="A161" s="29">
        <v>45902</v>
      </c>
      <c r="B161" s="47">
        <v>9</v>
      </c>
      <c r="C161" s="47">
        <v>2</v>
      </c>
      <c r="D161" s="47">
        <v>16</v>
      </c>
      <c r="E161" s="37">
        <v>51.851999999999997</v>
      </c>
      <c r="F161" s="47" t="str">
        <f>IF(AND(RTO__35[[#This Row],[Month]]&gt;4,RTO__35[[#This Row],[Month]]&lt;9,RTO__35[[#This Row],[Day of Week]]&lt;=5,RTO__35[[#This Row],[Hour]]&gt;=16,RTO__35[[#This Row],[Hour]]&lt;=19),"ON","OFF")</f>
        <v>OFF</v>
      </c>
      <c r="G161"/>
      <c r="H161"/>
      <c r="I161"/>
    </row>
    <row r="162" spans="1:9" x14ac:dyDescent="0.25">
      <c r="A162" s="29">
        <v>45902</v>
      </c>
      <c r="B162" s="47">
        <v>9</v>
      </c>
      <c r="C162" s="47">
        <v>2</v>
      </c>
      <c r="D162" s="47">
        <v>17</v>
      </c>
      <c r="E162" s="37">
        <v>86.270399999999995</v>
      </c>
      <c r="F162" s="47" t="str">
        <f>IF(AND(RTO__35[[#This Row],[Month]]&gt;4,RTO__35[[#This Row],[Month]]&lt;9,RTO__35[[#This Row],[Day of Week]]&lt;=5,RTO__35[[#This Row],[Hour]]&gt;=16,RTO__35[[#This Row],[Hour]]&lt;=19),"ON","OFF")</f>
        <v>OFF</v>
      </c>
      <c r="G162"/>
      <c r="H162"/>
      <c r="I162"/>
    </row>
    <row r="163" spans="1:9" x14ac:dyDescent="0.25">
      <c r="A163" s="29">
        <v>45902</v>
      </c>
      <c r="B163" s="47">
        <v>9</v>
      </c>
      <c r="C163" s="47">
        <v>2</v>
      </c>
      <c r="D163" s="47">
        <v>18</v>
      </c>
      <c r="E163" s="37">
        <v>95.3005</v>
      </c>
      <c r="F163" s="47" t="str">
        <f>IF(AND(RTO__35[[#This Row],[Month]]&gt;4,RTO__35[[#This Row],[Month]]&lt;9,RTO__35[[#This Row],[Day of Week]]&lt;=5,RTO__35[[#This Row],[Hour]]&gt;=16,RTO__35[[#This Row],[Hour]]&lt;=19),"ON","OFF")</f>
        <v>OFF</v>
      </c>
      <c r="G163"/>
      <c r="H163"/>
      <c r="I163"/>
    </row>
    <row r="164" spans="1:9" x14ac:dyDescent="0.25">
      <c r="A164" s="29">
        <v>45902</v>
      </c>
      <c r="B164" s="47">
        <v>9</v>
      </c>
      <c r="C164" s="47">
        <v>2</v>
      </c>
      <c r="D164" s="47">
        <v>19</v>
      </c>
      <c r="E164" s="37">
        <v>100.1611</v>
      </c>
      <c r="F164" s="47" t="str">
        <f>IF(AND(RTO__35[[#This Row],[Month]]&gt;4,RTO__35[[#This Row],[Month]]&lt;9,RTO__35[[#This Row],[Day of Week]]&lt;=5,RTO__35[[#This Row],[Hour]]&gt;=16,RTO__35[[#This Row],[Hour]]&lt;=19),"ON","OFF")</f>
        <v>OFF</v>
      </c>
      <c r="G164"/>
      <c r="H164"/>
      <c r="I164"/>
    </row>
    <row r="165" spans="1:9" x14ac:dyDescent="0.25">
      <c r="A165" s="29">
        <v>45902</v>
      </c>
      <c r="B165" s="47">
        <v>9</v>
      </c>
      <c r="C165" s="47">
        <v>2</v>
      </c>
      <c r="D165" s="47">
        <v>20</v>
      </c>
      <c r="E165" s="37">
        <v>90.264399999999995</v>
      </c>
      <c r="F165" s="47" t="str">
        <f>IF(AND(RTO__35[[#This Row],[Month]]&gt;4,RTO__35[[#This Row],[Month]]&lt;9,RTO__35[[#This Row],[Day of Week]]&lt;=5,RTO__35[[#This Row],[Hour]]&gt;=16,RTO__35[[#This Row],[Hour]]&lt;=19),"ON","OFF")</f>
        <v>OFF</v>
      </c>
      <c r="G165"/>
      <c r="H165"/>
      <c r="I165"/>
    </row>
    <row r="166" spans="1:9" x14ac:dyDescent="0.25">
      <c r="A166" s="29">
        <v>45902</v>
      </c>
      <c r="B166" s="47">
        <v>9</v>
      </c>
      <c r="C166" s="47">
        <v>2</v>
      </c>
      <c r="D166" s="47">
        <v>21</v>
      </c>
      <c r="E166" s="37">
        <v>82.346000000000004</v>
      </c>
      <c r="F166" s="47" t="str">
        <f>IF(AND(RTO__35[[#This Row],[Month]]&gt;4,RTO__35[[#This Row],[Month]]&lt;9,RTO__35[[#This Row],[Day of Week]]&lt;=5,RTO__35[[#This Row],[Hour]]&gt;=16,RTO__35[[#This Row],[Hour]]&lt;=19),"ON","OFF")</f>
        <v>OFF</v>
      </c>
      <c r="G166"/>
      <c r="H166"/>
      <c r="I166"/>
    </row>
    <row r="167" spans="1:9" x14ac:dyDescent="0.25">
      <c r="A167" s="29">
        <v>45902</v>
      </c>
      <c r="B167" s="47">
        <v>9</v>
      </c>
      <c r="C167" s="47">
        <v>2</v>
      </c>
      <c r="D167" s="47">
        <v>22</v>
      </c>
      <c r="E167" s="37">
        <v>69.915099999999995</v>
      </c>
      <c r="F167" s="47" t="str">
        <f>IF(AND(RTO__35[[#This Row],[Month]]&gt;4,RTO__35[[#This Row],[Month]]&lt;9,RTO__35[[#This Row],[Day of Week]]&lt;=5,RTO__35[[#This Row],[Hour]]&gt;=16,RTO__35[[#This Row],[Hour]]&lt;=19),"ON","OFF")</f>
        <v>OFF</v>
      </c>
      <c r="G167"/>
      <c r="H167"/>
      <c r="I167"/>
    </row>
    <row r="168" spans="1:9" x14ac:dyDescent="0.25">
      <c r="A168" s="29">
        <v>45902</v>
      </c>
      <c r="B168" s="47">
        <v>9</v>
      </c>
      <c r="C168" s="47">
        <v>2</v>
      </c>
      <c r="D168" s="47">
        <v>23</v>
      </c>
      <c r="E168" s="37">
        <v>59.654699999999998</v>
      </c>
      <c r="F168" s="47" t="str">
        <f>IF(AND(RTO__35[[#This Row],[Month]]&gt;4,RTO__35[[#This Row],[Month]]&lt;9,RTO__35[[#This Row],[Day of Week]]&lt;=5,RTO__35[[#This Row],[Hour]]&gt;=16,RTO__35[[#This Row],[Hour]]&lt;=19),"ON","OFF")</f>
        <v>OFF</v>
      </c>
      <c r="G168"/>
      <c r="H168"/>
      <c r="I168"/>
    </row>
    <row r="169" spans="1:9" x14ac:dyDescent="0.25">
      <c r="A169" s="29">
        <v>45902</v>
      </c>
      <c r="B169" s="47">
        <v>9</v>
      </c>
      <c r="C169" s="47">
        <v>2</v>
      </c>
      <c r="D169" s="47">
        <v>24</v>
      </c>
      <c r="E169" s="37">
        <v>60.068100000000001</v>
      </c>
      <c r="F169" s="47" t="str">
        <f>IF(AND(RTO__35[[#This Row],[Month]]&gt;4,RTO__35[[#This Row],[Month]]&lt;9,RTO__35[[#This Row],[Day of Week]]&lt;=5,RTO__35[[#This Row],[Hour]]&gt;=16,RTO__35[[#This Row],[Hour]]&lt;=19),"ON","OFF")</f>
        <v>OFF</v>
      </c>
      <c r="G169"/>
      <c r="H169"/>
      <c r="I169"/>
    </row>
    <row r="170" spans="1:9" x14ac:dyDescent="0.25">
      <c r="A170" s="29">
        <v>45903</v>
      </c>
      <c r="B170" s="47">
        <v>9</v>
      </c>
      <c r="C170" s="47">
        <v>3</v>
      </c>
      <c r="D170" s="47">
        <v>1</v>
      </c>
      <c r="E170" s="37">
        <v>65.115200000000002</v>
      </c>
      <c r="F170" s="47" t="str">
        <f>IF(AND(RTO__35[[#This Row],[Month]]&gt;4,RTO__35[[#This Row],[Month]]&lt;9,RTO__35[[#This Row],[Day of Week]]&lt;=5,RTO__35[[#This Row],[Hour]]&gt;=16,RTO__35[[#This Row],[Hour]]&lt;=19),"ON","OFF")</f>
        <v>OFF</v>
      </c>
      <c r="G170"/>
      <c r="H170"/>
      <c r="I170"/>
    </row>
    <row r="171" spans="1:9" x14ac:dyDescent="0.25">
      <c r="A171" s="29">
        <v>45903</v>
      </c>
      <c r="B171" s="47">
        <v>9</v>
      </c>
      <c r="C171" s="47">
        <v>3</v>
      </c>
      <c r="D171" s="47">
        <v>2</v>
      </c>
      <c r="E171" s="37">
        <v>54.8553</v>
      </c>
      <c r="F171" s="47" t="str">
        <f>IF(AND(RTO__35[[#This Row],[Month]]&gt;4,RTO__35[[#This Row],[Month]]&lt;9,RTO__35[[#This Row],[Day of Week]]&lt;=5,RTO__35[[#This Row],[Hour]]&gt;=16,RTO__35[[#This Row],[Hour]]&lt;=19),"ON","OFF")</f>
        <v>OFF</v>
      </c>
      <c r="G171"/>
      <c r="H171"/>
      <c r="I171"/>
    </row>
    <row r="172" spans="1:9" x14ac:dyDescent="0.25">
      <c r="A172" s="29">
        <v>45903</v>
      </c>
      <c r="B172" s="47">
        <v>9</v>
      </c>
      <c r="C172" s="47">
        <v>3</v>
      </c>
      <c r="D172" s="47">
        <v>3</v>
      </c>
      <c r="E172" s="37">
        <v>45.4617</v>
      </c>
      <c r="F172" s="47" t="str">
        <f>IF(AND(RTO__35[[#This Row],[Month]]&gt;4,RTO__35[[#This Row],[Month]]&lt;9,RTO__35[[#This Row],[Day of Week]]&lt;=5,RTO__35[[#This Row],[Hour]]&gt;=16,RTO__35[[#This Row],[Hour]]&lt;=19),"ON","OFF")</f>
        <v>OFF</v>
      </c>
      <c r="G172"/>
      <c r="H172"/>
      <c r="I172"/>
    </row>
    <row r="173" spans="1:9" x14ac:dyDescent="0.25">
      <c r="A173" s="29">
        <v>45903</v>
      </c>
      <c r="B173" s="47">
        <v>9</v>
      </c>
      <c r="C173" s="47">
        <v>3</v>
      </c>
      <c r="D173" s="47">
        <v>4</v>
      </c>
      <c r="E173" s="37">
        <v>41.888199999999998</v>
      </c>
      <c r="F173" s="47" t="str">
        <f>IF(AND(RTO__35[[#This Row],[Month]]&gt;4,RTO__35[[#This Row],[Month]]&lt;9,RTO__35[[#This Row],[Day of Week]]&lt;=5,RTO__35[[#This Row],[Hour]]&gt;=16,RTO__35[[#This Row],[Hour]]&lt;=19),"ON","OFF")</f>
        <v>OFF</v>
      </c>
      <c r="G173"/>
      <c r="H173"/>
      <c r="I173"/>
    </row>
    <row r="174" spans="1:9" x14ac:dyDescent="0.25">
      <c r="A174" s="29">
        <v>45903</v>
      </c>
      <c r="B174" s="47">
        <v>9</v>
      </c>
      <c r="C174" s="47">
        <v>3</v>
      </c>
      <c r="D174" s="47">
        <v>5</v>
      </c>
      <c r="E174" s="37">
        <v>41.923200000000001</v>
      </c>
      <c r="F174" s="47" t="str">
        <f>IF(AND(RTO__35[[#This Row],[Month]]&gt;4,RTO__35[[#This Row],[Month]]&lt;9,RTO__35[[#This Row],[Day of Week]]&lt;=5,RTO__35[[#This Row],[Hour]]&gt;=16,RTO__35[[#This Row],[Hour]]&lt;=19),"ON","OFF")</f>
        <v>OFF</v>
      </c>
      <c r="G174"/>
      <c r="H174"/>
      <c r="I174"/>
    </row>
    <row r="175" spans="1:9" x14ac:dyDescent="0.25">
      <c r="A175" s="29">
        <v>45903</v>
      </c>
      <c r="B175" s="47">
        <v>9</v>
      </c>
      <c r="C175" s="47">
        <v>3</v>
      </c>
      <c r="D175" s="47">
        <v>6</v>
      </c>
      <c r="E175" s="37">
        <v>50.064</v>
      </c>
      <c r="F175" s="47" t="str">
        <f>IF(AND(RTO__35[[#This Row],[Month]]&gt;4,RTO__35[[#This Row],[Month]]&lt;9,RTO__35[[#This Row],[Day of Week]]&lt;=5,RTO__35[[#This Row],[Hour]]&gt;=16,RTO__35[[#This Row],[Hour]]&lt;=19),"ON","OFF")</f>
        <v>OFF</v>
      </c>
      <c r="G175"/>
      <c r="H175"/>
      <c r="I175"/>
    </row>
    <row r="176" spans="1:9" x14ac:dyDescent="0.25">
      <c r="A176" s="29">
        <v>45903</v>
      </c>
      <c r="B176" s="47">
        <v>9</v>
      </c>
      <c r="C176" s="47">
        <v>3</v>
      </c>
      <c r="D176" s="47">
        <v>7</v>
      </c>
      <c r="E176" s="37">
        <v>40.845100000000002</v>
      </c>
      <c r="F176" s="47" t="str">
        <f>IF(AND(RTO__35[[#This Row],[Month]]&gt;4,RTO__35[[#This Row],[Month]]&lt;9,RTO__35[[#This Row],[Day of Week]]&lt;=5,RTO__35[[#This Row],[Hour]]&gt;=16,RTO__35[[#This Row],[Hour]]&lt;=19),"ON","OFF")</f>
        <v>OFF</v>
      </c>
      <c r="G176"/>
      <c r="H176"/>
      <c r="I176"/>
    </row>
    <row r="177" spans="1:9" x14ac:dyDescent="0.25">
      <c r="A177" s="29">
        <v>45903</v>
      </c>
      <c r="B177" s="47">
        <v>9</v>
      </c>
      <c r="C177" s="47">
        <v>3</v>
      </c>
      <c r="D177" s="47">
        <v>8</v>
      </c>
      <c r="E177" s="37">
        <v>26.321200000000001</v>
      </c>
      <c r="F177" s="47" t="str">
        <f>IF(AND(RTO__35[[#This Row],[Month]]&gt;4,RTO__35[[#This Row],[Month]]&lt;9,RTO__35[[#This Row],[Day of Week]]&lt;=5,RTO__35[[#This Row],[Hour]]&gt;=16,RTO__35[[#This Row],[Hour]]&lt;=19),"ON","OFF")</f>
        <v>OFF</v>
      </c>
      <c r="G177"/>
      <c r="H177"/>
      <c r="I177"/>
    </row>
    <row r="178" spans="1:9" x14ac:dyDescent="0.25">
      <c r="A178" s="29">
        <v>45903</v>
      </c>
      <c r="B178" s="47">
        <v>9</v>
      </c>
      <c r="C178" s="47">
        <v>3</v>
      </c>
      <c r="D178" s="47">
        <v>9</v>
      </c>
      <c r="E178" s="37">
        <v>32.181100000000001</v>
      </c>
      <c r="F178" s="47" t="str">
        <f>IF(AND(RTO__35[[#This Row],[Month]]&gt;4,RTO__35[[#This Row],[Month]]&lt;9,RTO__35[[#This Row],[Day of Week]]&lt;=5,RTO__35[[#This Row],[Hour]]&gt;=16,RTO__35[[#This Row],[Hour]]&lt;=19),"ON","OFF")</f>
        <v>OFF</v>
      </c>
      <c r="G178"/>
      <c r="H178"/>
      <c r="I178"/>
    </row>
    <row r="179" spans="1:9" x14ac:dyDescent="0.25">
      <c r="A179" s="29">
        <v>45903</v>
      </c>
      <c r="B179" s="47">
        <v>9</v>
      </c>
      <c r="C179" s="47">
        <v>3</v>
      </c>
      <c r="D179" s="47">
        <v>10</v>
      </c>
      <c r="E179" s="37">
        <v>34.311999999999998</v>
      </c>
      <c r="F179" s="47" t="str">
        <f>IF(AND(RTO__35[[#This Row],[Month]]&gt;4,RTO__35[[#This Row],[Month]]&lt;9,RTO__35[[#This Row],[Day of Week]]&lt;=5,RTO__35[[#This Row],[Hour]]&gt;=16,RTO__35[[#This Row],[Hour]]&lt;=19),"ON","OFF")</f>
        <v>OFF</v>
      </c>
      <c r="G179"/>
      <c r="H179"/>
      <c r="I179"/>
    </row>
    <row r="180" spans="1:9" x14ac:dyDescent="0.25">
      <c r="A180" s="29">
        <v>45903</v>
      </c>
      <c r="B180" s="47">
        <v>9</v>
      </c>
      <c r="C180" s="47">
        <v>3</v>
      </c>
      <c r="D180" s="47">
        <v>11</v>
      </c>
      <c r="E180" s="37">
        <v>37.7928</v>
      </c>
      <c r="F180" s="47" t="str">
        <f>IF(AND(RTO__35[[#This Row],[Month]]&gt;4,RTO__35[[#This Row],[Month]]&lt;9,RTO__35[[#This Row],[Day of Week]]&lt;=5,RTO__35[[#This Row],[Hour]]&gt;=16,RTO__35[[#This Row],[Hour]]&lt;=19),"ON","OFF")</f>
        <v>OFF</v>
      </c>
      <c r="G180"/>
      <c r="H180"/>
      <c r="I180"/>
    </row>
    <row r="181" spans="1:9" x14ac:dyDescent="0.25">
      <c r="A181" s="29">
        <v>45903</v>
      </c>
      <c r="B181" s="47">
        <v>9</v>
      </c>
      <c r="C181" s="47">
        <v>3</v>
      </c>
      <c r="D181" s="47">
        <v>12</v>
      </c>
      <c r="E181" s="37">
        <v>42.908299999999997</v>
      </c>
      <c r="F181" s="47" t="str">
        <f>IF(AND(RTO__35[[#This Row],[Month]]&gt;4,RTO__35[[#This Row],[Month]]&lt;9,RTO__35[[#This Row],[Day of Week]]&lt;=5,RTO__35[[#This Row],[Hour]]&gt;=16,RTO__35[[#This Row],[Hour]]&lt;=19),"ON","OFF")</f>
        <v>OFF</v>
      </c>
      <c r="G181"/>
      <c r="H181"/>
      <c r="I181"/>
    </row>
    <row r="182" spans="1:9" x14ac:dyDescent="0.25">
      <c r="A182" s="29">
        <v>45903</v>
      </c>
      <c r="B182" s="47">
        <v>9</v>
      </c>
      <c r="C182" s="47">
        <v>3</v>
      </c>
      <c r="D182" s="47">
        <v>13</v>
      </c>
      <c r="E182" s="37">
        <v>40.850900000000003</v>
      </c>
      <c r="F182" s="47" t="str">
        <f>IF(AND(RTO__35[[#This Row],[Month]]&gt;4,RTO__35[[#This Row],[Month]]&lt;9,RTO__35[[#This Row],[Day of Week]]&lt;=5,RTO__35[[#This Row],[Hour]]&gt;=16,RTO__35[[#This Row],[Hour]]&lt;=19),"ON","OFF")</f>
        <v>OFF</v>
      </c>
      <c r="G182"/>
      <c r="H182"/>
      <c r="I182"/>
    </row>
    <row r="183" spans="1:9" x14ac:dyDescent="0.25">
      <c r="A183" s="29">
        <v>45903</v>
      </c>
      <c r="B183" s="47">
        <v>9</v>
      </c>
      <c r="C183" s="47">
        <v>3</v>
      </c>
      <c r="D183" s="47">
        <v>14</v>
      </c>
      <c r="E183" s="37">
        <v>50.427100000000003</v>
      </c>
      <c r="F183" s="47" t="str">
        <f>IF(AND(RTO__35[[#This Row],[Month]]&gt;4,RTO__35[[#This Row],[Month]]&lt;9,RTO__35[[#This Row],[Day of Week]]&lt;=5,RTO__35[[#This Row],[Hour]]&gt;=16,RTO__35[[#This Row],[Hour]]&lt;=19),"ON","OFF")</f>
        <v>OFF</v>
      </c>
      <c r="G183"/>
      <c r="H183"/>
      <c r="I183"/>
    </row>
    <row r="184" spans="1:9" x14ac:dyDescent="0.25">
      <c r="A184" s="29">
        <v>45903</v>
      </c>
      <c r="B184" s="47">
        <v>9</v>
      </c>
      <c r="C184" s="47">
        <v>3</v>
      </c>
      <c r="D184" s="47">
        <v>15</v>
      </c>
      <c r="E184" s="37">
        <v>41.820300000000003</v>
      </c>
      <c r="F184" s="47" t="str">
        <f>IF(AND(RTO__35[[#This Row],[Month]]&gt;4,RTO__35[[#This Row],[Month]]&lt;9,RTO__35[[#This Row],[Day of Week]]&lt;=5,RTO__35[[#This Row],[Hour]]&gt;=16,RTO__35[[#This Row],[Hour]]&lt;=19),"ON","OFF")</f>
        <v>OFF</v>
      </c>
      <c r="G184"/>
      <c r="H184"/>
      <c r="I184"/>
    </row>
    <row r="185" spans="1:9" x14ac:dyDescent="0.25">
      <c r="A185" s="29">
        <v>45903</v>
      </c>
      <c r="B185" s="47">
        <v>9</v>
      </c>
      <c r="C185" s="47">
        <v>3</v>
      </c>
      <c r="D185" s="47">
        <v>16</v>
      </c>
      <c r="E185" s="37">
        <v>44.303199999999997</v>
      </c>
      <c r="F185" s="47" t="str">
        <f>IF(AND(RTO__35[[#This Row],[Month]]&gt;4,RTO__35[[#This Row],[Month]]&lt;9,RTO__35[[#This Row],[Day of Week]]&lt;=5,RTO__35[[#This Row],[Hour]]&gt;=16,RTO__35[[#This Row],[Hour]]&lt;=19),"ON","OFF")</f>
        <v>OFF</v>
      </c>
      <c r="G185"/>
      <c r="H185"/>
      <c r="I185"/>
    </row>
    <row r="186" spans="1:9" x14ac:dyDescent="0.25">
      <c r="A186" s="29">
        <v>45903</v>
      </c>
      <c r="B186" s="47">
        <v>9</v>
      </c>
      <c r="C186" s="47">
        <v>3</v>
      </c>
      <c r="D186" s="47">
        <v>17</v>
      </c>
      <c r="E186" s="37">
        <v>46.526000000000003</v>
      </c>
      <c r="F186" s="47" t="str">
        <f>IF(AND(RTO__35[[#This Row],[Month]]&gt;4,RTO__35[[#This Row],[Month]]&lt;9,RTO__35[[#This Row],[Day of Week]]&lt;=5,RTO__35[[#This Row],[Hour]]&gt;=16,RTO__35[[#This Row],[Hour]]&lt;=19),"ON","OFF")</f>
        <v>OFF</v>
      </c>
      <c r="G186"/>
      <c r="H186"/>
      <c r="I186"/>
    </row>
    <row r="187" spans="1:9" x14ac:dyDescent="0.25">
      <c r="A187" s="29">
        <v>45903</v>
      </c>
      <c r="B187" s="47">
        <v>9</v>
      </c>
      <c r="C187" s="47">
        <v>3</v>
      </c>
      <c r="D187" s="47">
        <v>18</v>
      </c>
      <c r="E187" s="37">
        <v>67.087900000000005</v>
      </c>
      <c r="F187" s="47" t="str">
        <f>IF(AND(RTO__35[[#This Row],[Month]]&gt;4,RTO__35[[#This Row],[Month]]&lt;9,RTO__35[[#This Row],[Day of Week]]&lt;=5,RTO__35[[#This Row],[Hour]]&gt;=16,RTO__35[[#This Row],[Hour]]&lt;=19),"ON","OFF")</f>
        <v>OFF</v>
      </c>
      <c r="G187"/>
      <c r="H187"/>
      <c r="I187"/>
    </row>
    <row r="188" spans="1:9" x14ac:dyDescent="0.25">
      <c r="A188" s="29">
        <v>45903</v>
      </c>
      <c r="B188" s="47">
        <v>9</v>
      </c>
      <c r="C188" s="47">
        <v>3</v>
      </c>
      <c r="D188" s="47">
        <v>19</v>
      </c>
      <c r="E188" s="37">
        <v>107.7</v>
      </c>
      <c r="F188" s="47" t="str">
        <f>IF(AND(RTO__35[[#This Row],[Month]]&gt;4,RTO__35[[#This Row],[Month]]&lt;9,RTO__35[[#This Row],[Day of Week]]&lt;=5,RTO__35[[#This Row],[Hour]]&gt;=16,RTO__35[[#This Row],[Hour]]&lt;=19),"ON","OFF")</f>
        <v>OFF</v>
      </c>
      <c r="G188"/>
      <c r="H188"/>
      <c r="I188"/>
    </row>
    <row r="189" spans="1:9" x14ac:dyDescent="0.25">
      <c r="A189" s="29">
        <v>45903</v>
      </c>
      <c r="B189" s="47">
        <v>9</v>
      </c>
      <c r="C189" s="47">
        <v>3</v>
      </c>
      <c r="D189" s="47">
        <v>20</v>
      </c>
      <c r="E189" s="37">
        <v>81.365099999999998</v>
      </c>
      <c r="F189" s="47" t="str">
        <f>IF(AND(RTO__35[[#This Row],[Month]]&gt;4,RTO__35[[#This Row],[Month]]&lt;9,RTO__35[[#This Row],[Day of Week]]&lt;=5,RTO__35[[#This Row],[Hour]]&gt;=16,RTO__35[[#This Row],[Hour]]&lt;=19),"ON","OFF")</f>
        <v>OFF</v>
      </c>
      <c r="G189"/>
      <c r="H189"/>
      <c r="I189"/>
    </row>
    <row r="190" spans="1:9" x14ac:dyDescent="0.25">
      <c r="A190" s="29">
        <v>45903</v>
      </c>
      <c r="B190" s="47">
        <v>9</v>
      </c>
      <c r="C190" s="47">
        <v>3</v>
      </c>
      <c r="D190" s="47">
        <v>21</v>
      </c>
      <c r="E190" s="37">
        <v>75.355699999999999</v>
      </c>
      <c r="F190" s="47" t="str">
        <f>IF(AND(RTO__35[[#This Row],[Month]]&gt;4,RTO__35[[#This Row],[Month]]&lt;9,RTO__35[[#This Row],[Day of Week]]&lt;=5,RTO__35[[#This Row],[Hour]]&gt;=16,RTO__35[[#This Row],[Hour]]&lt;=19),"ON","OFF")</f>
        <v>OFF</v>
      </c>
      <c r="G190"/>
      <c r="H190"/>
      <c r="I190"/>
    </row>
    <row r="191" spans="1:9" x14ac:dyDescent="0.25">
      <c r="A191" s="29">
        <v>45903</v>
      </c>
      <c r="B191" s="47">
        <v>9</v>
      </c>
      <c r="C191" s="47">
        <v>3</v>
      </c>
      <c r="D191" s="47">
        <v>22</v>
      </c>
      <c r="E191" s="37">
        <v>60.206499999999998</v>
      </c>
      <c r="F191" s="47" t="str">
        <f>IF(AND(RTO__35[[#This Row],[Month]]&gt;4,RTO__35[[#This Row],[Month]]&lt;9,RTO__35[[#This Row],[Day of Week]]&lt;=5,RTO__35[[#This Row],[Hour]]&gt;=16,RTO__35[[#This Row],[Hour]]&lt;=19),"ON","OFF")</f>
        <v>OFF</v>
      </c>
      <c r="G191"/>
      <c r="H191"/>
      <c r="I191"/>
    </row>
    <row r="192" spans="1:9" x14ac:dyDescent="0.25">
      <c r="A192" s="29">
        <v>45903</v>
      </c>
      <c r="B192" s="47">
        <v>9</v>
      </c>
      <c r="C192" s="47">
        <v>3</v>
      </c>
      <c r="D192" s="47">
        <v>23</v>
      </c>
      <c r="E192" s="37">
        <v>59.6145</v>
      </c>
      <c r="F192" s="47" t="str">
        <f>IF(AND(RTO__35[[#This Row],[Month]]&gt;4,RTO__35[[#This Row],[Month]]&lt;9,RTO__35[[#This Row],[Day of Week]]&lt;=5,RTO__35[[#This Row],[Hour]]&gt;=16,RTO__35[[#This Row],[Hour]]&lt;=19),"ON","OFF")</f>
        <v>OFF</v>
      </c>
      <c r="G192"/>
      <c r="H192"/>
      <c r="I192"/>
    </row>
    <row r="193" spans="1:9" x14ac:dyDescent="0.25">
      <c r="A193" s="29">
        <v>45903</v>
      </c>
      <c r="B193" s="47">
        <v>9</v>
      </c>
      <c r="C193" s="47">
        <v>3</v>
      </c>
      <c r="D193" s="47">
        <v>24</v>
      </c>
      <c r="E193" s="37">
        <v>56.094000000000001</v>
      </c>
      <c r="F193" s="47" t="str">
        <f>IF(AND(RTO__35[[#This Row],[Month]]&gt;4,RTO__35[[#This Row],[Month]]&lt;9,RTO__35[[#This Row],[Day of Week]]&lt;=5,RTO__35[[#This Row],[Hour]]&gt;=16,RTO__35[[#This Row],[Hour]]&lt;=19),"ON","OFF")</f>
        <v>OFF</v>
      </c>
      <c r="G193"/>
      <c r="H193"/>
      <c r="I193"/>
    </row>
    <row r="194" spans="1:9" x14ac:dyDescent="0.25">
      <c r="A194" s="29">
        <v>45904</v>
      </c>
      <c r="B194" s="47">
        <v>9</v>
      </c>
      <c r="C194" s="47">
        <v>4</v>
      </c>
      <c r="D194" s="47">
        <v>1</v>
      </c>
      <c r="E194" s="37">
        <v>56.171399999999998</v>
      </c>
      <c r="F194" s="47" t="str">
        <f>IF(AND(RTO__35[[#This Row],[Month]]&gt;4,RTO__35[[#This Row],[Month]]&lt;9,RTO__35[[#This Row],[Day of Week]]&lt;=5,RTO__35[[#This Row],[Hour]]&gt;=16,RTO__35[[#This Row],[Hour]]&lt;=19),"ON","OFF")</f>
        <v>OFF</v>
      </c>
      <c r="G194"/>
      <c r="H194"/>
      <c r="I194"/>
    </row>
    <row r="195" spans="1:9" x14ac:dyDescent="0.25">
      <c r="A195" s="29">
        <v>45904</v>
      </c>
      <c r="B195" s="47">
        <v>9</v>
      </c>
      <c r="C195" s="47">
        <v>4</v>
      </c>
      <c r="D195" s="47">
        <v>2</v>
      </c>
      <c r="E195" s="37">
        <v>48.456000000000003</v>
      </c>
      <c r="F195" s="47" t="str">
        <f>IF(AND(RTO__35[[#This Row],[Month]]&gt;4,RTO__35[[#This Row],[Month]]&lt;9,RTO__35[[#This Row],[Day of Week]]&lt;=5,RTO__35[[#This Row],[Hour]]&gt;=16,RTO__35[[#This Row],[Hour]]&lt;=19),"ON","OFF")</f>
        <v>OFF</v>
      </c>
      <c r="G195"/>
      <c r="H195"/>
      <c r="I195"/>
    </row>
    <row r="196" spans="1:9" x14ac:dyDescent="0.25">
      <c r="A196" s="29">
        <v>45904</v>
      </c>
      <c r="B196" s="47">
        <v>9</v>
      </c>
      <c r="C196" s="47">
        <v>4</v>
      </c>
      <c r="D196" s="47">
        <v>3</v>
      </c>
      <c r="E196" s="37">
        <v>36.5916</v>
      </c>
      <c r="F196" s="47" t="str">
        <f>IF(AND(RTO__35[[#This Row],[Month]]&gt;4,RTO__35[[#This Row],[Month]]&lt;9,RTO__35[[#This Row],[Day of Week]]&lt;=5,RTO__35[[#This Row],[Hour]]&gt;=16,RTO__35[[#This Row],[Hour]]&lt;=19),"ON","OFF")</f>
        <v>OFF</v>
      </c>
      <c r="G196"/>
      <c r="H196"/>
      <c r="I196"/>
    </row>
    <row r="197" spans="1:9" x14ac:dyDescent="0.25">
      <c r="A197" s="29">
        <v>45904</v>
      </c>
      <c r="B197" s="47">
        <v>9</v>
      </c>
      <c r="C197" s="47">
        <v>4</v>
      </c>
      <c r="D197" s="47">
        <v>4</v>
      </c>
      <c r="E197" s="37">
        <v>50.098999999999997</v>
      </c>
      <c r="F197" s="47" t="str">
        <f>IF(AND(RTO__35[[#This Row],[Month]]&gt;4,RTO__35[[#This Row],[Month]]&lt;9,RTO__35[[#This Row],[Day of Week]]&lt;=5,RTO__35[[#This Row],[Hour]]&gt;=16,RTO__35[[#This Row],[Hour]]&lt;=19),"ON","OFF")</f>
        <v>OFF</v>
      </c>
      <c r="G197"/>
      <c r="H197"/>
      <c r="I197"/>
    </row>
    <row r="198" spans="1:9" x14ac:dyDescent="0.25">
      <c r="A198" s="29">
        <v>45904</v>
      </c>
      <c r="B198" s="47">
        <v>9</v>
      </c>
      <c r="C198" s="47">
        <v>4</v>
      </c>
      <c r="D198" s="47">
        <v>5</v>
      </c>
      <c r="E198" s="37">
        <v>50.736400000000003</v>
      </c>
      <c r="F198" s="47" t="str">
        <f>IF(AND(RTO__35[[#This Row],[Month]]&gt;4,RTO__35[[#This Row],[Month]]&lt;9,RTO__35[[#This Row],[Day of Week]]&lt;=5,RTO__35[[#This Row],[Hour]]&gt;=16,RTO__35[[#This Row],[Hour]]&lt;=19),"ON","OFF")</f>
        <v>OFF</v>
      </c>
      <c r="G198"/>
      <c r="H198"/>
      <c r="I198"/>
    </row>
    <row r="199" spans="1:9" x14ac:dyDescent="0.25">
      <c r="A199" s="29">
        <v>45904</v>
      </c>
      <c r="B199" s="47">
        <v>9</v>
      </c>
      <c r="C199" s="47">
        <v>4</v>
      </c>
      <c r="D199" s="47">
        <v>6</v>
      </c>
      <c r="E199" s="37">
        <v>60.764800000000001</v>
      </c>
      <c r="F199" s="47" t="str">
        <f>IF(AND(RTO__35[[#This Row],[Month]]&gt;4,RTO__35[[#This Row],[Month]]&lt;9,RTO__35[[#This Row],[Day of Week]]&lt;=5,RTO__35[[#This Row],[Hour]]&gt;=16,RTO__35[[#This Row],[Hour]]&lt;=19),"ON","OFF")</f>
        <v>OFF</v>
      </c>
      <c r="G199"/>
      <c r="H199"/>
      <c r="I199"/>
    </row>
    <row r="200" spans="1:9" x14ac:dyDescent="0.25">
      <c r="A200" s="29">
        <v>45904</v>
      </c>
      <c r="B200" s="47">
        <v>9</v>
      </c>
      <c r="C200" s="47">
        <v>4</v>
      </c>
      <c r="D200" s="47">
        <v>7</v>
      </c>
      <c r="E200" s="37">
        <v>62.749299999999998</v>
      </c>
      <c r="F200" s="47" t="str">
        <f>IF(AND(RTO__35[[#This Row],[Month]]&gt;4,RTO__35[[#This Row],[Month]]&lt;9,RTO__35[[#This Row],[Day of Week]]&lt;=5,RTO__35[[#This Row],[Hour]]&gt;=16,RTO__35[[#This Row],[Hour]]&lt;=19),"ON","OFF")</f>
        <v>OFF</v>
      </c>
      <c r="G200"/>
      <c r="H200"/>
      <c r="I200"/>
    </row>
    <row r="201" spans="1:9" x14ac:dyDescent="0.25">
      <c r="A201" s="29">
        <v>45904</v>
      </c>
      <c r="B201" s="47">
        <v>9</v>
      </c>
      <c r="C201" s="47">
        <v>4</v>
      </c>
      <c r="D201" s="47">
        <v>8</v>
      </c>
      <c r="E201" s="37">
        <v>46.989100000000001</v>
      </c>
      <c r="F201" s="47" t="str">
        <f>IF(AND(RTO__35[[#This Row],[Month]]&gt;4,RTO__35[[#This Row],[Month]]&lt;9,RTO__35[[#This Row],[Day of Week]]&lt;=5,RTO__35[[#This Row],[Hour]]&gt;=16,RTO__35[[#This Row],[Hour]]&lt;=19),"ON","OFF")</f>
        <v>OFF</v>
      </c>
      <c r="G201"/>
      <c r="H201"/>
      <c r="I201"/>
    </row>
    <row r="202" spans="1:9" x14ac:dyDescent="0.25">
      <c r="A202" s="29">
        <v>45904</v>
      </c>
      <c r="B202" s="47">
        <v>9</v>
      </c>
      <c r="C202" s="47">
        <v>4</v>
      </c>
      <c r="D202" s="47">
        <v>9</v>
      </c>
      <c r="E202" s="37">
        <v>42.291899999999998</v>
      </c>
      <c r="F202" s="47" t="str">
        <f>IF(AND(RTO__35[[#This Row],[Month]]&gt;4,RTO__35[[#This Row],[Month]]&lt;9,RTO__35[[#This Row],[Day of Week]]&lt;=5,RTO__35[[#This Row],[Hour]]&gt;=16,RTO__35[[#This Row],[Hour]]&lt;=19),"ON","OFF")</f>
        <v>OFF</v>
      </c>
      <c r="G202"/>
      <c r="H202"/>
      <c r="I202"/>
    </row>
    <row r="203" spans="1:9" x14ac:dyDescent="0.25">
      <c r="A203" s="29">
        <v>45904</v>
      </c>
      <c r="B203" s="47">
        <v>9</v>
      </c>
      <c r="C203" s="47">
        <v>4</v>
      </c>
      <c r="D203" s="47">
        <v>10</v>
      </c>
      <c r="E203" s="37">
        <v>31.555</v>
      </c>
      <c r="F203" s="47" t="str">
        <f>IF(AND(RTO__35[[#This Row],[Month]]&gt;4,RTO__35[[#This Row],[Month]]&lt;9,RTO__35[[#This Row],[Day of Week]]&lt;=5,RTO__35[[#This Row],[Hour]]&gt;=16,RTO__35[[#This Row],[Hour]]&lt;=19),"ON","OFF")</f>
        <v>OFF</v>
      </c>
      <c r="G203"/>
      <c r="H203"/>
      <c r="I203"/>
    </row>
    <row r="204" spans="1:9" x14ac:dyDescent="0.25">
      <c r="A204" s="29">
        <v>45904</v>
      </c>
      <c r="B204" s="47">
        <v>9</v>
      </c>
      <c r="C204" s="47">
        <v>4</v>
      </c>
      <c r="D204" s="47">
        <v>11</v>
      </c>
      <c r="E204" s="37">
        <v>32.2179</v>
      </c>
      <c r="F204" s="47" t="str">
        <f>IF(AND(RTO__35[[#This Row],[Month]]&gt;4,RTO__35[[#This Row],[Month]]&lt;9,RTO__35[[#This Row],[Day of Week]]&lt;=5,RTO__35[[#This Row],[Hour]]&gt;=16,RTO__35[[#This Row],[Hour]]&lt;=19),"ON","OFF")</f>
        <v>OFF</v>
      </c>
      <c r="G204"/>
      <c r="H204"/>
      <c r="I204"/>
    </row>
    <row r="205" spans="1:9" x14ac:dyDescent="0.25">
      <c r="A205" s="29">
        <v>45904</v>
      </c>
      <c r="B205" s="47">
        <v>9</v>
      </c>
      <c r="C205" s="47">
        <v>4</v>
      </c>
      <c r="D205" s="47">
        <v>12</v>
      </c>
      <c r="E205" s="37">
        <v>33.585500000000003</v>
      </c>
      <c r="F205" s="47" t="str">
        <f>IF(AND(RTO__35[[#This Row],[Month]]&gt;4,RTO__35[[#This Row],[Month]]&lt;9,RTO__35[[#This Row],[Day of Week]]&lt;=5,RTO__35[[#This Row],[Hour]]&gt;=16,RTO__35[[#This Row],[Hour]]&lt;=19),"ON","OFF")</f>
        <v>OFF</v>
      </c>
      <c r="G205"/>
      <c r="H205"/>
      <c r="I205"/>
    </row>
    <row r="206" spans="1:9" x14ac:dyDescent="0.25">
      <c r="A206" s="29">
        <v>45904</v>
      </c>
      <c r="B206" s="47">
        <v>9</v>
      </c>
      <c r="C206" s="47">
        <v>4</v>
      </c>
      <c r="D206" s="47">
        <v>13</v>
      </c>
      <c r="E206" s="37">
        <v>34.106099999999998</v>
      </c>
      <c r="F206" s="47" t="str">
        <f>IF(AND(RTO__35[[#This Row],[Month]]&gt;4,RTO__35[[#This Row],[Month]]&lt;9,RTO__35[[#This Row],[Day of Week]]&lt;=5,RTO__35[[#This Row],[Hour]]&gt;=16,RTO__35[[#This Row],[Hour]]&lt;=19),"ON","OFF")</f>
        <v>OFF</v>
      </c>
      <c r="G206"/>
      <c r="H206"/>
      <c r="I206"/>
    </row>
    <row r="207" spans="1:9" x14ac:dyDescent="0.25">
      <c r="A207" s="29">
        <v>45904</v>
      </c>
      <c r="B207" s="47">
        <v>9</v>
      </c>
      <c r="C207" s="47">
        <v>4</v>
      </c>
      <c r="D207" s="47">
        <v>14</v>
      </c>
      <c r="E207" s="37">
        <v>37.308199999999999</v>
      </c>
      <c r="F207" s="47" t="str">
        <f>IF(AND(RTO__35[[#This Row],[Month]]&gt;4,RTO__35[[#This Row],[Month]]&lt;9,RTO__35[[#This Row],[Day of Week]]&lt;=5,RTO__35[[#This Row],[Hour]]&gt;=16,RTO__35[[#This Row],[Hour]]&lt;=19),"ON","OFF")</f>
        <v>OFF</v>
      </c>
      <c r="G207"/>
      <c r="H207"/>
      <c r="I207"/>
    </row>
    <row r="208" spans="1:9" x14ac:dyDescent="0.25">
      <c r="A208" s="29">
        <v>45904</v>
      </c>
      <c r="B208" s="47">
        <v>9</v>
      </c>
      <c r="C208" s="47">
        <v>4</v>
      </c>
      <c r="D208" s="47">
        <v>15</v>
      </c>
      <c r="E208" s="37">
        <v>30.674299999999999</v>
      </c>
      <c r="F208" s="47" t="str">
        <f>IF(AND(RTO__35[[#This Row],[Month]]&gt;4,RTO__35[[#This Row],[Month]]&lt;9,RTO__35[[#This Row],[Day of Week]]&lt;=5,RTO__35[[#This Row],[Hour]]&gt;=16,RTO__35[[#This Row],[Hour]]&lt;=19),"ON","OFF")</f>
        <v>OFF</v>
      </c>
      <c r="G208"/>
      <c r="H208"/>
      <c r="I208"/>
    </row>
    <row r="209" spans="1:9" x14ac:dyDescent="0.25">
      <c r="A209" s="29">
        <v>45904</v>
      </c>
      <c r="B209" s="47">
        <v>9</v>
      </c>
      <c r="C209" s="47">
        <v>4</v>
      </c>
      <c r="D209" s="47">
        <v>16</v>
      </c>
      <c r="E209" s="37">
        <v>46.3001</v>
      </c>
      <c r="F209" s="47" t="str">
        <f>IF(AND(RTO__35[[#This Row],[Month]]&gt;4,RTO__35[[#This Row],[Month]]&lt;9,RTO__35[[#This Row],[Day of Week]]&lt;=5,RTO__35[[#This Row],[Hour]]&gt;=16,RTO__35[[#This Row],[Hour]]&lt;=19),"ON","OFF")</f>
        <v>OFF</v>
      </c>
      <c r="G209"/>
      <c r="H209"/>
      <c r="I209"/>
    </row>
    <row r="210" spans="1:9" x14ac:dyDescent="0.25">
      <c r="A210" s="29">
        <v>45904</v>
      </c>
      <c r="B210" s="47">
        <v>9</v>
      </c>
      <c r="C210" s="47">
        <v>4</v>
      </c>
      <c r="D210" s="47">
        <v>17</v>
      </c>
      <c r="E210" s="37">
        <v>51.348300000000002</v>
      </c>
      <c r="F210" s="47" t="str">
        <f>IF(AND(RTO__35[[#This Row],[Month]]&gt;4,RTO__35[[#This Row],[Month]]&lt;9,RTO__35[[#This Row],[Day of Week]]&lt;=5,RTO__35[[#This Row],[Hour]]&gt;=16,RTO__35[[#This Row],[Hour]]&lt;=19),"ON","OFF")</f>
        <v>OFF</v>
      </c>
      <c r="G210"/>
      <c r="H210"/>
      <c r="I210"/>
    </row>
    <row r="211" spans="1:9" x14ac:dyDescent="0.25">
      <c r="A211" s="29">
        <v>45904</v>
      </c>
      <c r="B211" s="47">
        <v>9</v>
      </c>
      <c r="C211" s="47">
        <v>4</v>
      </c>
      <c r="D211" s="47">
        <v>18</v>
      </c>
      <c r="E211" s="37">
        <v>42.847799999999999</v>
      </c>
      <c r="F211" s="47" t="str">
        <f>IF(AND(RTO__35[[#This Row],[Month]]&gt;4,RTO__35[[#This Row],[Month]]&lt;9,RTO__35[[#This Row],[Day of Week]]&lt;=5,RTO__35[[#This Row],[Hour]]&gt;=16,RTO__35[[#This Row],[Hour]]&lt;=19),"ON","OFF")</f>
        <v>OFF</v>
      </c>
      <c r="G211"/>
      <c r="H211"/>
      <c r="I211"/>
    </row>
    <row r="212" spans="1:9" x14ac:dyDescent="0.25">
      <c r="A212" s="29">
        <v>45904</v>
      </c>
      <c r="B212" s="47">
        <v>9</v>
      </c>
      <c r="C212" s="47">
        <v>4</v>
      </c>
      <c r="D212" s="47">
        <v>19</v>
      </c>
      <c r="E212" s="37">
        <v>36.143500000000003</v>
      </c>
      <c r="F212" s="47" t="str">
        <f>IF(AND(RTO__35[[#This Row],[Month]]&gt;4,RTO__35[[#This Row],[Month]]&lt;9,RTO__35[[#This Row],[Day of Week]]&lt;=5,RTO__35[[#This Row],[Hour]]&gt;=16,RTO__35[[#This Row],[Hour]]&lt;=19),"ON","OFF")</f>
        <v>OFF</v>
      </c>
      <c r="G212"/>
      <c r="H212"/>
      <c r="I212"/>
    </row>
    <row r="213" spans="1:9" x14ac:dyDescent="0.25">
      <c r="A213" s="29">
        <v>45904</v>
      </c>
      <c r="B213" s="47">
        <v>9</v>
      </c>
      <c r="C213" s="47">
        <v>4</v>
      </c>
      <c r="D213" s="47">
        <v>20</v>
      </c>
      <c r="E213" s="37">
        <v>35.879199999999997</v>
      </c>
      <c r="F213" s="47" t="str">
        <f>IF(AND(RTO__35[[#This Row],[Month]]&gt;4,RTO__35[[#This Row],[Month]]&lt;9,RTO__35[[#This Row],[Day of Week]]&lt;=5,RTO__35[[#This Row],[Hour]]&gt;=16,RTO__35[[#This Row],[Hour]]&lt;=19),"ON","OFF")</f>
        <v>OFF</v>
      </c>
      <c r="G213"/>
      <c r="H213"/>
      <c r="I213"/>
    </row>
    <row r="214" spans="1:9" x14ac:dyDescent="0.25">
      <c r="A214" s="29">
        <v>45904</v>
      </c>
      <c r="B214" s="47">
        <v>9</v>
      </c>
      <c r="C214" s="47">
        <v>4</v>
      </c>
      <c r="D214" s="47">
        <v>21</v>
      </c>
      <c r="E214" s="37">
        <v>34.516500000000001</v>
      </c>
      <c r="F214" s="47" t="str">
        <f>IF(AND(RTO__35[[#This Row],[Month]]&gt;4,RTO__35[[#This Row],[Month]]&lt;9,RTO__35[[#This Row],[Day of Week]]&lt;=5,RTO__35[[#This Row],[Hour]]&gt;=16,RTO__35[[#This Row],[Hour]]&lt;=19),"ON","OFF")</f>
        <v>OFF</v>
      </c>
      <c r="G214"/>
      <c r="H214"/>
      <c r="I214"/>
    </row>
    <row r="215" spans="1:9" x14ac:dyDescent="0.25">
      <c r="A215" s="29">
        <v>45904</v>
      </c>
      <c r="B215" s="47">
        <v>9</v>
      </c>
      <c r="C215" s="47">
        <v>4</v>
      </c>
      <c r="D215" s="47">
        <v>22</v>
      </c>
      <c r="E215" s="37">
        <v>38.963099999999997</v>
      </c>
      <c r="F215" s="47" t="str">
        <f>IF(AND(RTO__35[[#This Row],[Month]]&gt;4,RTO__35[[#This Row],[Month]]&lt;9,RTO__35[[#This Row],[Day of Week]]&lt;=5,RTO__35[[#This Row],[Hour]]&gt;=16,RTO__35[[#This Row],[Hour]]&lt;=19),"ON","OFF")</f>
        <v>OFF</v>
      </c>
      <c r="G215"/>
      <c r="H215"/>
      <c r="I215"/>
    </row>
    <row r="216" spans="1:9" x14ac:dyDescent="0.25">
      <c r="A216" s="29">
        <v>45904</v>
      </c>
      <c r="B216" s="47">
        <v>9</v>
      </c>
      <c r="C216" s="47">
        <v>4</v>
      </c>
      <c r="D216" s="47">
        <v>23</v>
      </c>
      <c r="E216" s="37">
        <v>45.104900000000001</v>
      </c>
      <c r="F216" s="47" t="str">
        <f>IF(AND(RTO__35[[#This Row],[Month]]&gt;4,RTO__35[[#This Row],[Month]]&lt;9,RTO__35[[#This Row],[Day of Week]]&lt;=5,RTO__35[[#This Row],[Hour]]&gt;=16,RTO__35[[#This Row],[Hour]]&lt;=19),"ON","OFF")</f>
        <v>OFF</v>
      </c>
      <c r="G216"/>
      <c r="H216"/>
      <c r="I216"/>
    </row>
    <row r="217" spans="1:9" x14ac:dyDescent="0.25">
      <c r="A217" s="29">
        <v>45904</v>
      </c>
      <c r="B217" s="47">
        <v>9</v>
      </c>
      <c r="C217" s="47">
        <v>4</v>
      </c>
      <c r="D217" s="47">
        <v>24</v>
      </c>
      <c r="E217" s="37">
        <v>41.871000000000002</v>
      </c>
      <c r="F217" s="47" t="str">
        <f>IF(AND(RTO__35[[#This Row],[Month]]&gt;4,RTO__35[[#This Row],[Month]]&lt;9,RTO__35[[#This Row],[Day of Week]]&lt;=5,RTO__35[[#This Row],[Hour]]&gt;=16,RTO__35[[#This Row],[Hour]]&lt;=19),"ON","OFF")</f>
        <v>OFF</v>
      </c>
      <c r="G217"/>
      <c r="H217"/>
      <c r="I217"/>
    </row>
    <row r="218" spans="1:9" x14ac:dyDescent="0.25">
      <c r="A218" s="29">
        <v>45905</v>
      </c>
      <c r="B218" s="47">
        <v>9</v>
      </c>
      <c r="C218" s="47">
        <v>5</v>
      </c>
      <c r="D218" s="47">
        <v>1</v>
      </c>
      <c r="E218" s="37">
        <v>40.1646</v>
      </c>
      <c r="F218" s="47" t="str">
        <f>IF(AND(RTO__35[[#This Row],[Month]]&gt;4,RTO__35[[#This Row],[Month]]&lt;9,RTO__35[[#This Row],[Day of Week]]&lt;=5,RTO__35[[#This Row],[Hour]]&gt;=16,RTO__35[[#This Row],[Hour]]&lt;=19),"ON","OFF")</f>
        <v>OFF</v>
      </c>
      <c r="G218"/>
      <c r="H218"/>
      <c r="I218"/>
    </row>
    <row r="219" spans="1:9" x14ac:dyDescent="0.25">
      <c r="A219" s="29">
        <v>45905</v>
      </c>
      <c r="B219" s="47">
        <v>9</v>
      </c>
      <c r="C219" s="47">
        <v>5</v>
      </c>
      <c r="D219" s="47">
        <v>2</v>
      </c>
      <c r="E219" s="37">
        <v>40.735599999999998</v>
      </c>
      <c r="F219" s="47" t="str">
        <f>IF(AND(RTO__35[[#This Row],[Month]]&gt;4,RTO__35[[#This Row],[Month]]&lt;9,RTO__35[[#This Row],[Day of Week]]&lt;=5,RTO__35[[#This Row],[Hour]]&gt;=16,RTO__35[[#This Row],[Hour]]&lt;=19),"ON","OFF")</f>
        <v>OFF</v>
      </c>
      <c r="G219"/>
      <c r="H219"/>
      <c r="I219"/>
    </row>
    <row r="220" spans="1:9" x14ac:dyDescent="0.25">
      <c r="A220" s="29">
        <v>45905</v>
      </c>
      <c r="B220" s="47">
        <v>9</v>
      </c>
      <c r="C220" s="47">
        <v>5</v>
      </c>
      <c r="D220" s="47">
        <v>3</v>
      </c>
      <c r="E220" s="37">
        <v>37.4148</v>
      </c>
      <c r="F220" s="47" t="str">
        <f>IF(AND(RTO__35[[#This Row],[Month]]&gt;4,RTO__35[[#This Row],[Month]]&lt;9,RTO__35[[#This Row],[Day of Week]]&lt;=5,RTO__35[[#This Row],[Hour]]&gt;=16,RTO__35[[#This Row],[Hour]]&lt;=19),"ON","OFF")</f>
        <v>OFF</v>
      </c>
      <c r="G220"/>
      <c r="H220"/>
      <c r="I220"/>
    </row>
    <row r="221" spans="1:9" x14ac:dyDescent="0.25">
      <c r="A221" s="29">
        <v>45905</v>
      </c>
      <c r="B221" s="47">
        <v>9</v>
      </c>
      <c r="C221" s="47">
        <v>5</v>
      </c>
      <c r="D221" s="47">
        <v>4</v>
      </c>
      <c r="E221" s="37">
        <v>38.285400000000003</v>
      </c>
      <c r="F221" s="47" t="str">
        <f>IF(AND(RTO__35[[#This Row],[Month]]&gt;4,RTO__35[[#This Row],[Month]]&lt;9,RTO__35[[#This Row],[Day of Week]]&lt;=5,RTO__35[[#This Row],[Hour]]&gt;=16,RTO__35[[#This Row],[Hour]]&lt;=19),"ON","OFF")</f>
        <v>OFF</v>
      </c>
      <c r="G221"/>
      <c r="H221"/>
      <c r="I221"/>
    </row>
    <row r="222" spans="1:9" x14ac:dyDescent="0.25">
      <c r="A222" s="29">
        <v>45905</v>
      </c>
      <c r="B222" s="47">
        <v>9</v>
      </c>
      <c r="C222" s="47">
        <v>5</v>
      </c>
      <c r="D222" s="47">
        <v>5</v>
      </c>
      <c r="E222" s="37">
        <v>37.119100000000003</v>
      </c>
      <c r="F222" s="47" t="str">
        <f>IF(AND(RTO__35[[#This Row],[Month]]&gt;4,RTO__35[[#This Row],[Month]]&lt;9,RTO__35[[#This Row],[Day of Week]]&lt;=5,RTO__35[[#This Row],[Hour]]&gt;=16,RTO__35[[#This Row],[Hour]]&lt;=19),"ON","OFF")</f>
        <v>OFF</v>
      </c>
      <c r="G222"/>
      <c r="H222"/>
      <c r="I222"/>
    </row>
    <row r="223" spans="1:9" x14ac:dyDescent="0.25">
      <c r="A223" s="29">
        <v>45905</v>
      </c>
      <c r="B223" s="47">
        <v>9</v>
      </c>
      <c r="C223" s="47">
        <v>5</v>
      </c>
      <c r="D223" s="47">
        <v>6</v>
      </c>
      <c r="E223" s="37">
        <v>39.111899999999999</v>
      </c>
      <c r="F223" s="47" t="str">
        <f>IF(AND(RTO__35[[#This Row],[Month]]&gt;4,RTO__35[[#This Row],[Month]]&lt;9,RTO__35[[#This Row],[Day of Week]]&lt;=5,RTO__35[[#This Row],[Hour]]&gt;=16,RTO__35[[#This Row],[Hour]]&lt;=19),"ON","OFF")</f>
        <v>OFF</v>
      </c>
      <c r="G223"/>
      <c r="H223"/>
      <c r="I223"/>
    </row>
    <row r="224" spans="1:9" x14ac:dyDescent="0.25">
      <c r="A224" s="29">
        <v>45905</v>
      </c>
      <c r="B224" s="47">
        <v>9</v>
      </c>
      <c r="C224" s="47">
        <v>5</v>
      </c>
      <c r="D224" s="47">
        <v>7</v>
      </c>
      <c r="E224" s="37">
        <v>47.395400000000002</v>
      </c>
      <c r="F224" s="47" t="str">
        <f>IF(AND(RTO__35[[#This Row],[Month]]&gt;4,RTO__35[[#This Row],[Month]]&lt;9,RTO__35[[#This Row],[Day of Week]]&lt;=5,RTO__35[[#This Row],[Hour]]&gt;=16,RTO__35[[#This Row],[Hour]]&lt;=19),"ON","OFF")</f>
        <v>OFF</v>
      </c>
      <c r="G224"/>
      <c r="H224"/>
      <c r="I224"/>
    </row>
    <row r="225" spans="1:9" x14ac:dyDescent="0.25">
      <c r="A225" s="29">
        <v>45905</v>
      </c>
      <c r="B225" s="47">
        <v>9</v>
      </c>
      <c r="C225" s="47">
        <v>5</v>
      </c>
      <c r="D225" s="47">
        <v>8</v>
      </c>
      <c r="E225" s="37">
        <v>45.124299999999998</v>
      </c>
      <c r="F225" s="47" t="str">
        <f>IF(AND(RTO__35[[#This Row],[Month]]&gt;4,RTO__35[[#This Row],[Month]]&lt;9,RTO__35[[#This Row],[Day of Week]]&lt;=5,RTO__35[[#This Row],[Hour]]&gt;=16,RTO__35[[#This Row],[Hour]]&lt;=19),"ON","OFF")</f>
        <v>OFF</v>
      </c>
      <c r="G225"/>
      <c r="H225"/>
      <c r="I225"/>
    </row>
    <row r="226" spans="1:9" x14ac:dyDescent="0.25">
      <c r="A226" s="29">
        <v>45905</v>
      </c>
      <c r="B226" s="47">
        <v>9</v>
      </c>
      <c r="C226" s="47">
        <v>5</v>
      </c>
      <c r="D226" s="47">
        <v>9</v>
      </c>
      <c r="E226" s="37">
        <v>29.044799999999999</v>
      </c>
      <c r="F226" s="47" t="str">
        <f>IF(AND(RTO__35[[#This Row],[Month]]&gt;4,RTO__35[[#This Row],[Month]]&lt;9,RTO__35[[#This Row],[Day of Week]]&lt;=5,RTO__35[[#This Row],[Hour]]&gt;=16,RTO__35[[#This Row],[Hour]]&lt;=19),"ON","OFF")</f>
        <v>OFF</v>
      </c>
      <c r="G226"/>
      <c r="H226"/>
      <c r="I226"/>
    </row>
    <row r="227" spans="1:9" x14ac:dyDescent="0.25">
      <c r="A227" s="29">
        <v>45905</v>
      </c>
      <c r="B227" s="47">
        <v>9</v>
      </c>
      <c r="C227" s="47">
        <v>5</v>
      </c>
      <c r="D227" s="47">
        <v>10</v>
      </c>
      <c r="E227" s="37">
        <v>31.5197</v>
      </c>
      <c r="F227" s="47" t="str">
        <f>IF(AND(RTO__35[[#This Row],[Month]]&gt;4,RTO__35[[#This Row],[Month]]&lt;9,RTO__35[[#This Row],[Day of Week]]&lt;=5,RTO__35[[#This Row],[Hour]]&gt;=16,RTO__35[[#This Row],[Hour]]&lt;=19),"ON","OFF")</f>
        <v>OFF</v>
      </c>
      <c r="G227"/>
      <c r="H227"/>
      <c r="I227"/>
    </row>
    <row r="228" spans="1:9" x14ac:dyDescent="0.25">
      <c r="A228" s="29">
        <v>45905</v>
      </c>
      <c r="B228" s="47">
        <v>9</v>
      </c>
      <c r="C228" s="47">
        <v>5</v>
      </c>
      <c r="D228" s="47">
        <v>11</v>
      </c>
      <c r="E228" s="37">
        <v>28.152100000000001</v>
      </c>
      <c r="F228" s="47" t="str">
        <f>IF(AND(RTO__35[[#This Row],[Month]]&gt;4,RTO__35[[#This Row],[Month]]&lt;9,RTO__35[[#This Row],[Day of Week]]&lt;=5,RTO__35[[#This Row],[Hour]]&gt;=16,RTO__35[[#This Row],[Hour]]&lt;=19),"ON","OFF")</f>
        <v>OFF</v>
      </c>
      <c r="G228"/>
      <c r="H228"/>
      <c r="I228"/>
    </row>
    <row r="229" spans="1:9" x14ac:dyDescent="0.25">
      <c r="A229" s="29">
        <v>45905</v>
      </c>
      <c r="B229" s="47">
        <v>9</v>
      </c>
      <c r="C229" s="47">
        <v>5</v>
      </c>
      <c r="D229" s="47">
        <v>12</v>
      </c>
      <c r="E229" s="37">
        <v>28.731000000000002</v>
      </c>
      <c r="F229" s="47" t="str">
        <f>IF(AND(RTO__35[[#This Row],[Month]]&gt;4,RTO__35[[#This Row],[Month]]&lt;9,RTO__35[[#This Row],[Day of Week]]&lt;=5,RTO__35[[#This Row],[Hour]]&gt;=16,RTO__35[[#This Row],[Hour]]&lt;=19),"ON","OFF")</f>
        <v>OFF</v>
      </c>
      <c r="G229"/>
      <c r="H229"/>
      <c r="I229"/>
    </row>
    <row r="230" spans="1:9" x14ac:dyDescent="0.25">
      <c r="A230" s="29">
        <v>45905</v>
      </c>
      <c r="B230" s="47">
        <v>9</v>
      </c>
      <c r="C230" s="47">
        <v>5</v>
      </c>
      <c r="D230" s="47">
        <v>13</v>
      </c>
      <c r="E230" s="37">
        <v>30.445699999999999</v>
      </c>
      <c r="F230" s="47" t="str">
        <f>IF(AND(RTO__35[[#This Row],[Month]]&gt;4,RTO__35[[#This Row],[Month]]&lt;9,RTO__35[[#This Row],[Day of Week]]&lt;=5,RTO__35[[#This Row],[Hour]]&gt;=16,RTO__35[[#This Row],[Hour]]&lt;=19),"ON","OFF")</f>
        <v>OFF</v>
      </c>
      <c r="G230"/>
      <c r="H230"/>
      <c r="I230"/>
    </row>
    <row r="231" spans="1:9" x14ac:dyDescent="0.25">
      <c r="A231" s="29">
        <v>45905</v>
      </c>
      <c r="B231" s="47">
        <v>9</v>
      </c>
      <c r="C231" s="47">
        <v>5</v>
      </c>
      <c r="D231" s="47">
        <v>14</v>
      </c>
      <c r="E231" s="37">
        <v>26.7102</v>
      </c>
      <c r="F231" s="47" t="str">
        <f>IF(AND(RTO__35[[#This Row],[Month]]&gt;4,RTO__35[[#This Row],[Month]]&lt;9,RTO__35[[#This Row],[Day of Week]]&lt;=5,RTO__35[[#This Row],[Hour]]&gt;=16,RTO__35[[#This Row],[Hour]]&lt;=19),"ON","OFF")</f>
        <v>OFF</v>
      </c>
      <c r="G231"/>
      <c r="H231"/>
      <c r="I231"/>
    </row>
    <row r="232" spans="1:9" x14ac:dyDescent="0.25">
      <c r="A232" s="29">
        <v>45905</v>
      </c>
      <c r="B232" s="47">
        <v>9</v>
      </c>
      <c r="C232" s="47">
        <v>5</v>
      </c>
      <c r="D232" s="47">
        <v>15</v>
      </c>
      <c r="E232" s="37">
        <v>24.611599999999999</v>
      </c>
      <c r="F232" s="47" t="str">
        <f>IF(AND(RTO__35[[#This Row],[Month]]&gt;4,RTO__35[[#This Row],[Month]]&lt;9,RTO__35[[#This Row],[Day of Week]]&lt;=5,RTO__35[[#This Row],[Hour]]&gt;=16,RTO__35[[#This Row],[Hour]]&lt;=19),"ON","OFF")</f>
        <v>OFF</v>
      </c>
      <c r="G232"/>
      <c r="H232"/>
      <c r="I232"/>
    </row>
    <row r="233" spans="1:9" x14ac:dyDescent="0.25">
      <c r="A233" s="29">
        <v>45905</v>
      </c>
      <c r="B233" s="47">
        <v>9</v>
      </c>
      <c r="C233" s="47">
        <v>5</v>
      </c>
      <c r="D233" s="47">
        <v>16</v>
      </c>
      <c r="E233" s="37">
        <v>21.3322</v>
      </c>
      <c r="F233" s="47" t="str">
        <f>IF(AND(RTO__35[[#This Row],[Month]]&gt;4,RTO__35[[#This Row],[Month]]&lt;9,RTO__35[[#This Row],[Day of Week]]&lt;=5,RTO__35[[#This Row],[Hour]]&gt;=16,RTO__35[[#This Row],[Hour]]&lt;=19),"ON","OFF")</f>
        <v>OFF</v>
      </c>
      <c r="G233"/>
      <c r="H233"/>
      <c r="I233"/>
    </row>
    <row r="234" spans="1:9" x14ac:dyDescent="0.25">
      <c r="A234" s="29">
        <v>45905</v>
      </c>
      <c r="B234" s="47">
        <v>9</v>
      </c>
      <c r="C234" s="47">
        <v>5</v>
      </c>
      <c r="D234" s="47">
        <v>17</v>
      </c>
      <c r="E234" s="37">
        <v>33.570999999999998</v>
      </c>
      <c r="F234" s="47" t="str">
        <f>IF(AND(RTO__35[[#This Row],[Month]]&gt;4,RTO__35[[#This Row],[Month]]&lt;9,RTO__35[[#This Row],[Day of Week]]&lt;=5,RTO__35[[#This Row],[Hour]]&gt;=16,RTO__35[[#This Row],[Hour]]&lt;=19),"ON","OFF")</f>
        <v>OFF</v>
      </c>
      <c r="G234"/>
      <c r="H234"/>
      <c r="I234"/>
    </row>
    <row r="235" spans="1:9" x14ac:dyDescent="0.25">
      <c r="A235" s="29">
        <v>45905</v>
      </c>
      <c r="B235" s="47">
        <v>9</v>
      </c>
      <c r="C235" s="47">
        <v>5</v>
      </c>
      <c r="D235" s="47">
        <v>18</v>
      </c>
      <c r="E235" s="37">
        <v>53.861499999999999</v>
      </c>
      <c r="F235" s="47" t="str">
        <f>IF(AND(RTO__35[[#This Row],[Month]]&gt;4,RTO__35[[#This Row],[Month]]&lt;9,RTO__35[[#This Row],[Day of Week]]&lt;=5,RTO__35[[#This Row],[Hour]]&gt;=16,RTO__35[[#This Row],[Hour]]&lt;=19),"ON","OFF")</f>
        <v>OFF</v>
      </c>
      <c r="G235"/>
      <c r="H235"/>
      <c r="I235"/>
    </row>
    <row r="236" spans="1:9" x14ac:dyDescent="0.25">
      <c r="A236" s="29">
        <v>45905</v>
      </c>
      <c r="B236" s="47">
        <v>9</v>
      </c>
      <c r="C236" s="47">
        <v>5</v>
      </c>
      <c r="D236" s="47">
        <v>19</v>
      </c>
      <c r="E236" s="37">
        <v>44.335099999999997</v>
      </c>
      <c r="F236" s="47" t="str">
        <f>IF(AND(RTO__35[[#This Row],[Month]]&gt;4,RTO__35[[#This Row],[Month]]&lt;9,RTO__35[[#This Row],[Day of Week]]&lt;=5,RTO__35[[#This Row],[Hour]]&gt;=16,RTO__35[[#This Row],[Hour]]&lt;=19),"ON","OFF")</f>
        <v>OFF</v>
      </c>
      <c r="G236"/>
      <c r="H236"/>
      <c r="I236"/>
    </row>
    <row r="237" spans="1:9" x14ac:dyDescent="0.25">
      <c r="A237" s="29">
        <v>45905</v>
      </c>
      <c r="B237" s="47">
        <v>9</v>
      </c>
      <c r="C237" s="47">
        <v>5</v>
      </c>
      <c r="D237" s="47">
        <v>20</v>
      </c>
      <c r="E237" s="37">
        <v>35.5336</v>
      </c>
      <c r="F237" s="47" t="str">
        <f>IF(AND(RTO__35[[#This Row],[Month]]&gt;4,RTO__35[[#This Row],[Month]]&lt;9,RTO__35[[#This Row],[Day of Week]]&lt;=5,RTO__35[[#This Row],[Hour]]&gt;=16,RTO__35[[#This Row],[Hour]]&lt;=19),"ON","OFF")</f>
        <v>OFF</v>
      </c>
      <c r="G237"/>
      <c r="H237"/>
      <c r="I237"/>
    </row>
    <row r="238" spans="1:9" x14ac:dyDescent="0.25">
      <c r="A238" s="29">
        <v>45905</v>
      </c>
      <c r="B238" s="47">
        <v>9</v>
      </c>
      <c r="C238" s="47">
        <v>5</v>
      </c>
      <c r="D238" s="47">
        <v>21</v>
      </c>
      <c r="E238" s="37">
        <v>34.399099999999997</v>
      </c>
      <c r="F238" s="47" t="str">
        <f>IF(AND(RTO__35[[#This Row],[Month]]&gt;4,RTO__35[[#This Row],[Month]]&lt;9,RTO__35[[#This Row],[Day of Week]]&lt;=5,RTO__35[[#This Row],[Hour]]&gt;=16,RTO__35[[#This Row],[Hour]]&lt;=19),"ON","OFF")</f>
        <v>OFF</v>
      </c>
      <c r="G238"/>
      <c r="H238"/>
      <c r="I238"/>
    </row>
    <row r="239" spans="1:9" x14ac:dyDescent="0.25">
      <c r="A239" s="29">
        <v>45905</v>
      </c>
      <c r="B239" s="47">
        <v>9</v>
      </c>
      <c r="C239" s="47">
        <v>5</v>
      </c>
      <c r="D239" s="47">
        <v>22</v>
      </c>
      <c r="E239" s="37">
        <v>40.0657</v>
      </c>
      <c r="F239" s="47" t="str">
        <f>IF(AND(RTO__35[[#This Row],[Month]]&gt;4,RTO__35[[#This Row],[Month]]&lt;9,RTO__35[[#This Row],[Day of Week]]&lt;=5,RTO__35[[#This Row],[Hour]]&gt;=16,RTO__35[[#This Row],[Hour]]&lt;=19),"ON","OFF")</f>
        <v>OFF</v>
      </c>
      <c r="G239"/>
      <c r="H239"/>
      <c r="I239"/>
    </row>
    <row r="240" spans="1:9" x14ac:dyDescent="0.25">
      <c r="A240" s="29">
        <v>45905</v>
      </c>
      <c r="B240" s="47">
        <v>9</v>
      </c>
      <c r="C240" s="47">
        <v>5</v>
      </c>
      <c r="D240" s="47">
        <v>23</v>
      </c>
      <c r="E240" s="37">
        <v>46.214300000000001</v>
      </c>
      <c r="F240" s="47" t="str">
        <f>IF(AND(RTO__35[[#This Row],[Month]]&gt;4,RTO__35[[#This Row],[Month]]&lt;9,RTO__35[[#This Row],[Day of Week]]&lt;=5,RTO__35[[#This Row],[Hour]]&gt;=16,RTO__35[[#This Row],[Hour]]&lt;=19),"ON","OFF")</f>
        <v>OFF</v>
      </c>
      <c r="G240"/>
      <c r="H240"/>
      <c r="I240"/>
    </row>
    <row r="241" spans="1:9" x14ac:dyDescent="0.25">
      <c r="A241" s="29">
        <v>45905</v>
      </c>
      <c r="B241" s="47">
        <v>9</v>
      </c>
      <c r="C241" s="47">
        <v>5</v>
      </c>
      <c r="D241" s="47">
        <v>24</v>
      </c>
      <c r="E241" s="37">
        <v>42.743499999999997</v>
      </c>
      <c r="F241" s="47" t="str">
        <f>IF(AND(RTO__35[[#This Row],[Month]]&gt;4,RTO__35[[#This Row],[Month]]&lt;9,RTO__35[[#This Row],[Day of Week]]&lt;=5,RTO__35[[#This Row],[Hour]]&gt;=16,RTO__35[[#This Row],[Hour]]&lt;=19),"ON","OFF")</f>
        <v>OFF</v>
      </c>
      <c r="G241"/>
      <c r="H241"/>
      <c r="I241"/>
    </row>
    <row r="242" spans="1:9" x14ac:dyDescent="0.25">
      <c r="A242" s="29">
        <v>45906</v>
      </c>
      <c r="B242" s="47">
        <v>9</v>
      </c>
      <c r="C242" s="47">
        <v>6</v>
      </c>
      <c r="D242" s="47">
        <v>1</v>
      </c>
      <c r="E242" s="37">
        <v>39.22</v>
      </c>
      <c r="F242" s="47" t="str">
        <f>IF(AND(RTO__35[[#This Row],[Month]]&gt;4,RTO__35[[#This Row],[Month]]&lt;9,RTO__35[[#This Row],[Day of Week]]&lt;=5,RTO__35[[#This Row],[Hour]]&gt;=16,RTO__35[[#This Row],[Hour]]&lt;=19),"ON","OFF")</f>
        <v>OFF</v>
      </c>
      <c r="G242"/>
      <c r="H242"/>
      <c r="I242"/>
    </row>
    <row r="243" spans="1:9" x14ac:dyDescent="0.25">
      <c r="A243" s="29">
        <v>45906</v>
      </c>
      <c r="B243" s="47">
        <v>9</v>
      </c>
      <c r="C243" s="47">
        <v>6</v>
      </c>
      <c r="D243" s="47">
        <v>2</v>
      </c>
      <c r="E243" s="37">
        <v>31.272099999999998</v>
      </c>
      <c r="F243" s="47" t="str">
        <f>IF(AND(RTO__35[[#This Row],[Month]]&gt;4,RTO__35[[#This Row],[Month]]&lt;9,RTO__35[[#This Row],[Day of Week]]&lt;=5,RTO__35[[#This Row],[Hour]]&gt;=16,RTO__35[[#This Row],[Hour]]&lt;=19),"ON","OFF")</f>
        <v>OFF</v>
      </c>
      <c r="G243"/>
      <c r="H243"/>
      <c r="I243"/>
    </row>
    <row r="244" spans="1:9" x14ac:dyDescent="0.25">
      <c r="A244" s="29">
        <v>45906</v>
      </c>
      <c r="B244" s="47">
        <v>9</v>
      </c>
      <c r="C244" s="47">
        <v>6</v>
      </c>
      <c r="D244" s="47">
        <v>3</v>
      </c>
      <c r="E244" s="37">
        <v>31.828199999999999</v>
      </c>
      <c r="F244" s="47" t="str">
        <f>IF(AND(RTO__35[[#This Row],[Month]]&gt;4,RTO__35[[#This Row],[Month]]&lt;9,RTO__35[[#This Row],[Day of Week]]&lt;=5,RTO__35[[#This Row],[Hour]]&gt;=16,RTO__35[[#This Row],[Hour]]&lt;=19),"ON","OFF")</f>
        <v>OFF</v>
      </c>
      <c r="G244"/>
      <c r="H244"/>
      <c r="I244"/>
    </row>
    <row r="245" spans="1:9" x14ac:dyDescent="0.25">
      <c r="A245" s="29">
        <v>45906</v>
      </c>
      <c r="B245" s="47">
        <v>9</v>
      </c>
      <c r="C245" s="47">
        <v>6</v>
      </c>
      <c r="D245" s="47">
        <v>4</v>
      </c>
      <c r="E245" s="37">
        <v>30.245999999999999</v>
      </c>
      <c r="F245" s="47" t="str">
        <f>IF(AND(RTO__35[[#This Row],[Month]]&gt;4,RTO__35[[#This Row],[Month]]&lt;9,RTO__35[[#This Row],[Day of Week]]&lt;=5,RTO__35[[#This Row],[Hour]]&gt;=16,RTO__35[[#This Row],[Hour]]&lt;=19),"ON","OFF")</f>
        <v>OFF</v>
      </c>
      <c r="G245"/>
      <c r="H245"/>
      <c r="I245"/>
    </row>
    <row r="246" spans="1:9" x14ac:dyDescent="0.25">
      <c r="A246" s="29">
        <v>45906</v>
      </c>
      <c r="B246" s="47">
        <v>9</v>
      </c>
      <c r="C246" s="47">
        <v>6</v>
      </c>
      <c r="D246" s="47">
        <v>5</v>
      </c>
      <c r="E246" s="37">
        <v>29.084599999999998</v>
      </c>
      <c r="F246" s="47" t="str">
        <f>IF(AND(RTO__35[[#This Row],[Month]]&gt;4,RTO__35[[#This Row],[Month]]&lt;9,RTO__35[[#This Row],[Day of Week]]&lt;=5,RTO__35[[#This Row],[Hour]]&gt;=16,RTO__35[[#This Row],[Hour]]&lt;=19),"ON","OFF")</f>
        <v>OFF</v>
      </c>
      <c r="G246"/>
      <c r="H246"/>
      <c r="I246"/>
    </row>
    <row r="247" spans="1:9" x14ac:dyDescent="0.25">
      <c r="A247" s="29">
        <v>45906</v>
      </c>
      <c r="B247" s="47">
        <v>9</v>
      </c>
      <c r="C247" s="47">
        <v>6</v>
      </c>
      <c r="D247" s="47">
        <v>6</v>
      </c>
      <c r="E247" s="37">
        <v>29.865200000000002</v>
      </c>
      <c r="F247" s="47" t="str">
        <f>IF(AND(RTO__35[[#This Row],[Month]]&gt;4,RTO__35[[#This Row],[Month]]&lt;9,RTO__35[[#This Row],[Day of Week]]&lt;=5,RTO__35[[#This Row],[Hour]]&gt;=16,RTO__35[[#This Row],[Hour]]&lt;=19),"ON","OFF")</f>
        <v>OFF</v>
      </c>
      <c r="G247"/>
      <c r="H247"/>
      <c r="I247"/>
    </row>
    <row r="248" spans="1:9" x14ac:dyDescent="0.25">
      <c r="A248" s="29">
        <v>45906</v>
      </c>
      <c r="B248" s="47">
        <v>9</v>
      </c>
      <c r="C248" s="47">
        <v>6</v>
      </c>
      <c r="D248" s="47">
        <v>7</v>
      </c>
      <c r="E248" s="37">
        <v>26.8977</v>
      </c>
      <c r="F248" s="47" t="str">
        <f>IF(AND(RTO__35[[#This Row],[Month]]&gt;4,RTO__35[[#This Row],[Month]]&lt;9,RTO__35[[#This Row],[Day of Week]]&lt;=5,RTO__35[[#This Row],[Hour]]&gt;=16,RTO__35[[#This Row],[Hour]]&lt;=19),"ON","OFF")</f>
        <v>OFF</v>
      </c>
      <c r="G248"/>
      <c r="H248"/>
      <c r="I248"/>
    </row>
    <row r="249" spans="1:9" x14ac:dyDescent="0.25">
      <c r="A249" s="29">
        <v>45906</v>
      </c>
      <c r="B249" s="47">
        <v>9</v>
      </c>
      <c r="C249" s="47">
        <v>6</v>
      </c>
      <c r="D249" s="47">
        <v>8</v>
      </c>
      <c r="E249" s="37">
        <v>22.227</v>
      </c>
      <c r="F249" s="47" t="str">
        <f>IF(AND(RTO__35[[#This Row],[Month]]&gt;4,RTO__35[[#This Row],[Month]]&lt;9,RTO__35[[#This Row],[Day of Week]]&lt;=5,RTO__35[[#This Row],[Hour]]&gt;=16,RTO__35[[#This Row],[Hour]]&lt;=19),"ON","OFF")</f>
        <v>OFF</v>
      </c>
      <c r="G249"/>
      <c r="H249"/>
      <c r="I249"/>
    </row>
    <row r="250" spans="1:9" x14ac:dyDescent="0.25">
      <c r="A250" s="29">
        <v>45906</v>
      </c>
      <c r="B250" s="47">
        <v>9</v>
      </c>
      <c r="C250" s="47">
        <v>6</v>
      </c>
      <c r="D250" s="47">
        <v>9</v>
      </c>
      <c r="E250" s="37">
        <v>19.323899999999998</v>
      </c>
      <c r="F250" s="47" t="str">
        <f>IF(AND(RTO__35[[#This Row],[Month]]&gt;4,RTO__35[[#This Row],[Month]]&lt;9,RTO__35[[#This Row],[Day of Week]]&lt;=5,RTO__35[[#This Row],[Hour]]&gt;=16,RTO__35[[#This Row],[Hour]]&lt;=19),"ON","OFF")</f>
        <v>OFF</v>
      </c>
      <c r="G250"/>
      <c r="H250"/>
      <c r="I250"/>
    </row>
    <row r="251" spans="1:9" x14ac:dyDescent="0.25">
      <c r="A251" s="29">
        <v>45906</v>
      </c>
      <c r="B251" s="47">
        <v>9</v>
      </c>
      <c r="C251" s="47">
        <v>6</v>
      </c>
      <c r="D251" s="47">
        <v>10</v>
      </c>
      <c r="E251" s="37">
        <v>19.712299999999999</v>
      </c>
      <c r="F251" s="47" t="str">
        <f>IF(AND(RTO__35[[#This Row],[Month]]&gt;4,RTO__35[[#This Row],[Month]]&lt;9,RTO__35[[#This Row],[Day of Week]]&lt;=5,RTO__35[[#This Row],[Hour]]&gt;=16,RTO__35[[#This Row],[Hour]]&lt;=19),"ON","OFF")</f>
        <v>OFF</v>
      </c>
      <c r="G251"/>
      <c r="H251"/>
      <c r="I251"/>
    </row>
    <row r="252" spans="1:9" x14ac:dyDescent="0.25">
      <c r="A252" s="29">
        <v>45906</v>
      </c>
      <c r="B252" s="47">
        <v>9</v>
      </c>
      <c r="C252" s="47">
        <v>6</v>
      </c>
      <c r="D252" s="47">
        <v>11</v>
      </c>
      <c r="E252" s="37">
        <v>20.040600000000001</v>
      </c>
      <c r="F252" s="47" t="str">
        <f>IF(AND(RTO__35[[#This Row],[Month]]&gt;4,RTO__35[[#This Row],[Month]]&lt;9,RTO__35[[#This Row],[Day of Week]]&lt;=5,RTO__35[[#This Row],[Hour]]&gt;=16,RTO__35[[#This Row],[Hour]]&lt;=19),"ON","OFF")</f>
        <v>OFF</v>
      </c>
      <c r="G252"/>
      <c r="H252"/>
      <c r="I252"/>
    </row>
    <row r="253" spans="1:9" x14ac:dyDescent="0.25">
      <c r="A253" s="29">
        <v>45906</v>
      </c>
      <c r="B253" s="47">
        <v>9</v>
      </c>
      <c r="C253" s="47">
        <v>6</v>
      </c>
      <c r="D253" s="47">
        <v>12</v>
      </c>
      <c r="E253" s="37">
        <v>17.6999</v>
      </c>
      <c r="F253" s="47" t="str">
        <f>IF(AND(RTO__35[[#This Row],[Month]]&gt;4,RTO__35[[#This Row],[Month]]&lt;9,RTO__35[[#This Row],[Day of Week]]&lt;=5,RTO__35[[#This Row],[Hour]]&gt;=16,RTO__35[[#This Row],[Hour]]&lt;=19),"ON","OFF")</f>
        <v>OFF</v>
      </c>
      <c r="G253"/>
      <c r="H253"/>
      <c r="I253"/>
    </row>
    <row r="254" spans="1:9" x14ac:dyDescent="0.25">
      <c r="A254" s="29">
        <v>45906</v>
      </c>
      <c r="B254" s="47">
        <v>9</v>
      </c>
      <c r="C254" s="47">
        <v>6</v>
      </c>
      <c r="D254" s="47">
        <v>13</v>
      </c>
      <c r="E254" s="37">
        <v>19.7819</v>
      </c>
      <c r="F254" s="47" t="str">
        <f>IF(AND(RTO__35[[#This Row],[Month]]&gt;4,RTO__35[[#This Row],[Month]]&lt;9,RTO__35[[#This Row],[Day of Week]]&lt;=5,RTO__35[[#This Row],[Hour]]&gt;=16,RTO__35[[#This Row],[Hour]]&lt;=19),"ON","OFF")</f>
        <v>OFF</v>
      </c>
      <c r="G254"/>
      <c r="H254"/>
      <c r="I254"/>
    </row>
    <row r="255" spans="1:9" x14ac:dyDescent="0.25">
      <c r="A255" s="29">
        <v>45906</v>
      </c>
      <c r="B255" s="47">
        <v>9</v>
      </c>
      <c r="C255" s="47">
        <v>6</v>
      </c>
      <c r="D255" s="47">
        <v>14</v>
      </c>
      <c r="E255" s="37">
        <v>20.3538</v>
      </c>
      <c r="F255" s="47" t="str">
        <f>IF(AND(RTO__35[[#This Row],[Month]]&gt;4,RTO__35[[#This Row],[Month]]&lt;9,RTO__35[[#This Row],[Day of Week]]&lt;=5,RTO__35[[#This Row],[Hour]]&gt;=16,RTO__35[[#This Row],[Hour]]&lt;=19),"ON","OFF")</f>
        <v>OFF</v>
      </c>
      <c r="G255"/>
      <c r="H255"/>
      <c r="I255"/>
    </row>
    <row r="256" spans="1:9" x14ac:dyDescent="0.25">
      <c r="A256" s="29">
        <v>45906</v>
      </c>
      <c r="B256" s="47">
        <v>9</v>
      </c>
      <c r="C256" s="47">
        <v>6</v>
      </c>
      <c r="D256" s="47">
        <v>15</v>
      </c>
      <c r="E256" s="37">
        <v>19.1188</v>
      </c>
      <c r="F256" s="47" t="str">
        <f>IF(AND(RTO__35[[#This Row],[Month]]&gt;4,RTO__35[[#This Row],[Month]]&lt;9,RTO__35[[#This Row],[Day of Week]]&lt;=5,RTO__35[[#This Row],[Hour]]&gt;=16,RTO__35[[#This Row],[Hour]]&lt;=19),"ON","OFF")</f>
        <v>OFF</v>
      </c>
      <c r="G256"/>
      <c r="H256"/>
      <c r="I256"/>
    </row>
    <row r="257" spans="1:9" x14ac:dyDescent="0.25">
      <c r="A257" s="29">
        <v>45906</v>
      </c>
      <c r="B257" s="47">
        <v>9</v>
      </c>
      <c r="C257" s="47">
        <v>6</v>
      </c>
      <c r="D257" s="47">
        <v>16</v>
      </c>
      <c r="E257" s="37">
        <v>17.809200000000001</v>
      </c>
      <c r="F257" s="47" t="str">
        <f>IF(AND(RTO__35[[#This Row],[Month]]&gt;4,RTO__35[[#This Row],[Month]]&lt;9,RTO__35[[#This Row],[Day of Week]]&lt;=5,RTO__35[[#This Row],[Hour]]&gt;=16,RTO__35[[#This Row],[Hour]]&lt;=19),"ON","OFF")</f>
        <v>OFF</v>
      </c>
      <c r="G257"/>
      <c r="H257"/>
      <c r="I257"/>
    </row>
    <row r="258" spans="1:9" x14ac:dyDescent="0.25">
      <c r="A258" s="29">
        <v>45906</v>
      </c>
      <c r="B258" s="47">
        <v>9</v>
      </c>
      <c r="C258" s="47">
        <v>6</v>
      </c>
      <c r="D258" s="47">
        <v>17</v>
      </c>
      <c r="E258" s="37">
        <v>15.3759</v>
      </c>
      <c r="F258" s="47" t="str">
        <f>IF(AND(RTO__35[[#This Row],[Month]]&gt;4,RTO__35[[#This Row],[Month]]&lt;9,RTO__35[[#This Row],[Day of Week]]&lt;=5,RTO__35[[#This Row],[Hour]]&gt;=16,RTO__35[[#This Row],[Hour]]&lt;=19),"ON","OFF")</f>
        <v>OFF</v>
      </c>
      <c r="G258"/>
      <c r="H258"/>
      <c r="I258"/>
    </row>
    <row r="259" spans="1:9" x14ac:dyDescent="0.25">
      <c r="A259" s="29">
        <v>45906</v>
      </c>
      <c r="B259" s="47">
        <v>9</v>
      </c>
      <c r="C259" s="47">
        <v>6</v>
      </c>
      <c r="D259" s="47">
        <v>18</v>
      </c>
      <c r="E259" s="37">
        <v>30.540700000000001</v>
      </c>
      <c r="F259" s="47" t="str">
        <f>IF(AND(RTO__35[[#This Row],[Month]]&gt;4,RTO__35[[#This Row],[Month]]&lt;9,RTO__35[[#This Row],[Day of Week]]&lt;=5,RTO__35[[#This Row],[Hour]]&gt;=16,RTO__35[[#This Row],[Hour]]&lt;=19),"ON","OFF")</f>
        <v>OFF</v>
      </c>
      <c r="G259"/>
      <c r="H259"/>
      <c r="I259"/>
    </row>
    <row r="260" spans="1:9" x14ac:dyDescent="0.25">
      <c r="A260" s="29">
        <v>45906</v>
      </c>
      <c r="B260" s="47">
        <v>9</v>
      </c>
      <c r="C260" s="47">
        <v>6</v>
      </c>
      <c r="D260" s="47">
        <v>19</v>
      </c>
      <c r="E260" s="37">
        <v>34.4499</v>
      </c>
      <c r="F260" s="47" t="str">
        <f>IF(AND(RTO__35[[#This Row],[Month]]&gt;4,RTO__35[[#This Row],[Month]]&lt;9,RTO__35[[#This Row],[Day of Week]]&lt;=5,RTO__35[[#This Row],[Hour]]&gt;=16,RTO__35[[#This Row],[Hour]]&lt;=19),"ON","OFF")</f>
        <v>OFF</v>
      </c>
      <c r="G260"/>
      <c r="H260"/>
      <c r="I260"/>
    </row>
    <row r="261" spans="1:9" x14ac:dyDescent="0.25">
      <c r="A261" s="29">
        <v>45906</v>
      </c>
      <c r="B261" s="47">
        <v>9</v>
      </c>
      <c r="C261" s="47">
        <v>6</v>
      </c>
      <c r="D261" s="47">
        <v>20</v>
      </c>
      <c r="E261" s="37">
        <v>33.970199999999998</v>
      </c>
      <c r="F261" s="47" t="str">
        <f>IF(AND(RTO__35[[#This Row],[Month]]&gt;4,RTO__35[[#This Row],[Month]]&lt;9,RTO__35[[#This Row],[Day of Week]]&lt;=5,RTO__35[[#This Row],[Hour]]&gt;=16,RTO__35[[#This Row],[Hour]]&lt;=19),"ON","OFF")</f>
        <v>OFF</v>
      </c>
      <c r="G261"/>
      <c r="H261"/>
      <c r="I261"/>
    </row>
    <row r="262" spans="1:9" x14ac:dyDescent="0.25">
      <c r="A262" s="29">
        <v>45906</v>
      </c>
      <c r="B262" s="47">
        <v>9</v>
      </c>
      <c r="C262" s="47">
        <v>6</v>
      </c>
      <c r="D262" s="47">
        <v>21</v>
      </c>
      <c r="E262" s="37">
        <v>30.410499999999999</v>
      </c>
      <c r="F262" s="47" t="str">
        <f>IF(AND(RTO__35[[#This Row],[Month]]&gt;4,RTO__35[[#This Row],[Month]]&lt;9,RTO__35[[#This Row],[Day of Week]]&lt;=5,RTO__35[[#This Row],[Hour]]&gt;=16,RTO__35[[#This Row],[Hour]]&lt;=19),"ON","OFF")</f>
        <v>OFF</v>
      </c>
      <c r="G262"/>
      <c r="H262"/>
      <c r="I262"/>
    </row>
    <row r="263" spans="1:9" x14ac:dyDescent="0.25">
      <c r="A263" s="29">
        <v>45906</v>
      </c>
      <c r="B263" s="47">
        <v>9</v>
      </c>
      <c r="C263" s="47">
        <v>6</v>
      </c>
      <c r="D263" s="47">
        <v>22</v>
      </c>
      <c r="E263" s="37">
        <v>25.504300000000001</v>
      </c>
      <c r="F263" s="47" t="str">
        <f>IF(AND(RTO__35[[#This Row],[Month]]&gt;4,RTO__35[[#This Row],[Month]]&lt;9,RTO__35[[#This Row],[Day of Week]]&lt;=5,RTO__35[[#This Row],[Hour]]&gt;=16,RTO__35[[#This Row],[Hour]]&lt;=19),"ON","OFF")</f>
        <v>OFF</v>
      </c>
      <c r="G263"/>
      <c r="H263"/>
      <c r="I263"/>
    </row>
    <row r="264" spans="1:9" x14ac:dyDescent="0.25">
      <c r="A264" s="29">
        <v>45906</v>
      </c>
      <c r="B264" s="47">
        <v>9</v>
      </c>
      <c r="C264" s="47">
        <v>6</v>
      </c>
      <c r="D264" s="47">
        <v>23</v>
      </c>
      <c r="E264" s="37">
        <v>28.2362</v>
      </c>
      <c r="F264" s="47" t="str">
        <f>IF(AND(RTO__35[[#This Row],[Month]]&gt;4,RTO__35[[#This Row],[Month]]&lt;9,RTO__35[[#This Row],[Day of Week]]&lt;=5,RTO__35[[#This Row],[Hour]]&gt;=16,RTO__35[[#This Row],[Hour]]&lt;=19),"ON","OFF")</f>
        <v>OFF</v>
      </c>
      <c r="G264"/>
      <c r="H264"/>
      <c r="I264"/>
    </row>
    <row r="265" spans="1:9" x14ac:dyDescent="0.25">
      <c r="A265" s="29">
        <v>45906</v>
      </c>
      <c r="B265" s="47">
        <v>9</v>
      </c>
      <c r="C265" s="47">
        <v>6</v>
      </c>
      <c r="D265" s="47">
        <v>24</v>
      </c>
      <c r="E265" s="37">
        <v>32.9895</v>
      </c>
      <c r="F265" s="47" t="str">
        <f>IF(AND(RTO__35[[#This Row],[Month]]&gt;4,RTO__35[[#This Row],[Month]]&lt;9,RTO__35[[#This Row],[Day of Week]]&lt;=5,RTO__35[[#This Row],[Hour]]&gt;=16,RTO__35[[#This Row],[Hour]]&lt;=19),"ON","OFF")</f>
        <v>OFF</v>
      </c>
      <c r="G265"/>
      <c r="H265"/>
      <c r="I265"/>
    </row>
    <row r="266" spans="1:9" x14ac:dyDescent="0.25">
      <c r="A266" s="29">
        <v>45907</v>
      </c>
      <c r="B266" s="47">
        <v>9</v>
      </c>
      <c r="C266" s="47">
        <v>7</v>
      </c>
      <c r="D266" s="47">
        <v>1</v>
      </c>
      <c r="E266" s="37">
        <v>32.652700000000003</v>
      </c>
      <c r="F266" s="47" t="str">
        <f>IF(AND(RTO__35[[#This Row],[Month]]&gt;4,RTO__35[[#This Row],[Month]]&lt;9,RTO__35[[#This Row],[Day of Week]]&lt;=5,RTO__35[[#This Row],[Hour]]&gt;=16,RTO__35[[#This Row],[Hour]]&lt;=19),"ON","OFF")</f>
        <v>OFF</v>
      </c>
      <c r="G266"/>
      <c r="H266"/>
      <c r="I266"/>
    </row>
    <row r="267" spans="1:9" x14ac:dyDescent="0.25">
      <c r="A267" s="29">
        <v>45907</v>
      </c>
      <c r="B267" s="47">
        <v>9</v>
      </c>
      <c r="C267" s="47">
        <v>7</v>
      </c>
      <c r="D267" s="47">
        <v>2</v>
      </c>
      <c r="E267" s="37">
        <v>28.590499999999999</v>
      </c>
      <c r="F267" s="47" t="str">
        <f>IF(AND(RTO__35[[#This Row],[Month]]&gt;4,RTO__35[[#This Row],[Month]]&lt;9,RTO__35[[#This Row],[Day of Week]]&lt;=5,RTO__35[[#This Row],[Hour]]&gt;=16,RTO__35[[#This Row],[Hour]]&lt;=19),"ON","OFF")</f>
        <v>OFF</v>
      </c>
      <c r="G267"/>
      <c r="H267"/>
      <c r="I267"/>
    </row>
    <row r="268" spans="1:9" x14ac:dyDescent="0.25">
      <c r="A268" s="29">
        <v>45907</v>
      </c>
      <c r="B268" s="47">
        <v>9</v>
      </c>
      <c r="C268" s="47">
        <v>7</v>
      </c>
      <c r="D268" s="47">
        <v>3</v>
      </c>
      <c r="E268" s="37">
        <v>27.2988</v>
      </c>
      <c r="F268" s="47" t="str">
        <f>IF(AND(RTO__35[[#This Row],[Month]]&gt;4,RTO__35[[#This Row],[Month]]&lt;9,RTO__35[[#This Row],[Day of Week]]&lt;=5,RTO__35[[#This Row],[Hour]]&gt;=16,RTO__35[[#This Row],[Hour]]&lt;=19),"ON","OFF")</f>
        <v>OFF</v>
      </c>
      <c r="G268"/>
      <c r="H268"/>
      <c r="I268"/>
    </row>
    <row r="269" spans="1:9" x14ac:dyDescent="0.25">
      <c r="A269" s="29">
        <v>45907</v>
      </c>
      <c r="B269" s="47">
        <v>9</v>
      </c>
      <c r="C269" s="47">
        <v>7</v>
      </c>
      <c r="D269" s="47">
        <v>4</v>
      </c>
      <c r="E269" s="37">
        <v>28.038599999999999</v>
      </c>
      <c r="F269" s="47" t="str">
        <f>IF(AND(RTO__35[[#This Row],[Month]]&gt;4,RTO__35[[#This Row],[Month]]&lt;9,RTO__35[[#This Row],[Day of Week]]&lt;=5,RTO__35[[#This Row],[Hour]]&gt;=16,RTO__35[[#This Row],[Hour]]&lt;=19),"ON","OFF")</f>
        <v>OFF</v>
      </c>
      <c r="G269"/>
      <c r="H269"/>
      <c r="I269"/>
    </row>
    <row r="270" spans="1:9" x14ac:dyDescent="0.25">
      <c r="A270" s="29">
        <v>45907</v>
      </c>
      <c r="B270" s="47">
        <v>9</v>
      </c>
      <c r="C270" s="47">
        <v>7</v>
      </c>
      <c r="D270" s="47">
        <v>5</v>
      </c>
      <c r="E270" s="37">
        <v>27.547699999999999</v>
      </c>
      <c r="F270" s="47" t="str">
        <f>IF(AND(RTO__35[[#This Row],[Month]]&gt;4,RTO__35[[#This Row],[Month]]&lt;9,RTO__35[[#This Row],[Day of Week]]&lt;=5,RTO__35[[#This Row],[Hour]]&gt;=16,RTO__35[[#This Row],[Hour]]&lt;=19),"ON","OFF")</f>
        <v>OFF</v>
      </c>
      <c r="G270"/>
      <c r="H270"/>
      <c r="I270"/>
    </row>
    <row r="271" spans="1:9" x14ac:dyDescent="0.25">
      <c r="A271" s="29">
        <v>45907</v>
      </c>
      <c r="B271" s="47">
        <v>9</v>
      </c>
      <c r="C271" s="47">
        <v>7</v>
      </c>
      <c r="D271" s="47">
        <v>6</v>
      </c>
      <c r="E271" s="37">
        <v>29.954799999999999</v>
      </c>
      <c r="F271" s="47" t="str">
        <f>IF(AND(RTO__35[[#This Row],[Month]]&gt;4,RTO__35[[#This Row],[Month]]&lt;9,RTO__35[[#This Row],[Day of Week]]&lt;=5,RTO__35[[#This Row],[Hour]]&gt;=16,RTO__35[[#This Row],[Hour]]&lt;=19),"ON","OFF")</f>
        <v>OFF</v>
      </c>
      <c r="G271"/>
      <c r="H271"/>
      <c r="I271"/>
    </row>
    <row r="272" spans="1:9" x14ac:dyDescent="0.25">
      <c r="A272" s="29">
        <v>45907</v>
      </c>
      <c r="B272" s="47">
        <v>9</v>
      </c>
      <c r="C272" s="47">
        <v>7</v>
      </c>
      <c r="D272" s="47">
        <v>7</v>
      </c>
      <c r="E272" s="37">
        <v>26.52</v>
      </c>
      <c r="F272" s="47" t="str">
        <f>IF(AND(RTO__35[[#This Row],[Month]]&gt;4,RTO__35[[#This Row],[Month]]&lt;9,RTO__35[[#This Row],[Day of Week]]&lt;=5,RTO__35[[#This Row],[Hour]]&gt;=16,RTO__35[[#This Row],[Hour]]&lt;=19),"ON","OFF")</f>
        <v>OFF</v>
      </c>
      <c r="G272"/>
      <c r="H272"/>
      <c r="I272"/>
    </row>
    <row r="273" spans="1:9" x14ac:dyDescent="0.25">
      <c r="A273" s="29">
        <v>45907</v>
      </c>
      <c r="B273" s="47">
        <v>9</v>
      </c>
      <c r="C273" s="47">
        <v>7</v>
      </c>
      <c r="D273" s="47">
        <v>8</v>
      </c>
      <c r="E273" s="37">
        <v>24.629000000000001</v>
      </c>
      <c r="F273" s="47" t="str">
        <f>IF(AND(RTO__35[[#This Row],[Month]]&gt;4,RTO__35[[#This Row],[Month]]&lt;9,RTO__35[[#This Row],[Day of Week]]&lt;=5,RTO__35[[#This Row],[Hour]]&gt;=16,RTO__35[[#This Row],[Hour]]&lt;=19),"ON","OFF")</f>
        <v>OFF</v>
      </c>
      <c r="G273"/>
      <c r="H273"/>
      <c r="I273"/>
    </row>
    <row r="274" spans="1:9" x14ac:dyDescent="0.25">
      <c r="A274" s="29">
        <v>45907</v>
      </c>
      <c r="B274" s="47">
        <v>9</v>
      </c>
      <c r="C274" s="47">
        <v>7</v>
      </c>
      <c r="D274" s="47">
        <v>9</v>
      </c>
      <c r="E274" s="37">
        <v>17.3705</v>
      </c>
      <c r="F274" s="47" t="str">
        <f>IF(AND(RTO__35[[#This Row],[Month]]&gt;4,RTO__35[[#This Row],[Month]]&lt;9,RTO__35[[#This Row],[Day of Week]]&lt;=5,RTO__35[[#This Row],[Hour]]&gt;=16,RTO__35[[#This Row],[Hour]]&lt;=19),"ON","OFF")</f>
        <v>OFF</v>
      </c>
      <c r="G274"/>
      <c r="H274"/>
      <c r="I274"/>
    </row>
    <row r="275" spans="1:9" x14ac:dyDescent="0.25">
      <c r="A275" s="29">
        <v>45907</v>
      </c>
      <c r="B275" s="47">
        <v>9</v>
      </c>
      <c r="C275" s="47">
        <v>7</v>
      </c>
      <c r="D275" s="47">
        <v>10</v>
      </c>
      <c r="E275" s="37">
        <v>15.290800000000001</v>
      </c>
      <c r="F275" s="47" t="str">
        <f>IF(AND(RTO__35[[#This Row],[Month]]&gt;4,RTO__35[[#This Row],[Month]]&lt;9,RTO__35[[#This Row],[Day of Week]]&lt;=5,RTO__35[[#This Row],[Hour]]&gt;=16,RTO__35[[#This Row],[Hour]]&lt;=19),"ON","OFF")</f>
        <v>OFF</v>
      </c>
      <c r="G275"/>
      <c r="H275"/>
      <c r="I275"/>
    </row>
    <row r="276" spans="1:9" x14ac:dyDescent="0.25">
      <c r="A276" s="29">
        <v>45907</v>
      </c>
      <c r="B276" s="47">
        <v>9</v>
      </c>
      <c r="C276" s="47">
        <v>7</v>
      </c>
      <c r="D276" s="47">
        <v>11</v>
      </c>
      <c r="E276" s="37">
        <v>13.235200000000001</v>
      </c>
      <c r="F276" s="47" t="str">
        <f>IF(AND(RTO__35[[#This Row],[Month]]&gt;4,RTO__35[[#This Row],[Month]]&lt;9,RTO__35[[#This Row],[Day of Week]]&lt;=5,RTO__35[[#This Row],[Hour]]&gt;=16,RTO__35[[#This Row],[Hour]]&lt;=19),"ON","OFF")</f>
        <v>OFF</v>
      </c>
      <c r="G276"/>
      <c r="H276"/>
      <c r="I276"/>
    </row>
    <row r="277" spans="1:9" x14ac:dyDescent="0.25">
      <c r="A277" s="29">
        <v>45907</v>
      </c>
      <c r="B277" s="47">
        <v>9</v>
      </c>
      <c r="C277" s="47">
        <v>7</v>
      </c>
      <c r="D277" s="47">
        <v>12</v>
      </c>
      <c r="E277" s="37">
        <v>14.7537</v>
      </c>
      <c r="F277" s="47" t="str">
        <f>IF(AND(RTO__35[[#This Row],[Month]]&gt;4,RTO__35[[#This Row],[Month]]&lt;9,RTO__35[[#This Row],[Day of Week]]&lt;=5,RTO__35[[#This Row],[Hour]]&gt;=16,RTO__35[[#This Row],[Hour]]&lt;=19),"ON","OFF")</f>
        <v>OFF</v>
      </c>
      <c r="G277"/>
      <c r="H277"/>
      <c r="I277"/>
    </row>
    <row r="278" spans="1:9" x14ac:dyDescent="0.25">
      <c r="A278" s="29">
        <v>45907</v>
      </c>
      <c r="B278" s="47">
        <v>9</v>
      </c>
      <c r="C278" s="47">
        <v>7</v>
      </c>
      <c r="D278" s="47">
        <v>13</v>
      </c>
      <c r="E278" s="37">
        <v>14.1105</v>
      </c>
      <c r="F278" s="47" t="str">
        <f>IF(AND(RTO__35[[#This Row],[Month]]&gt;4,RTO__35[[#This Row],[Month]]&lt;9,RTO__35[[#This Row],[Day of Week]]&lt;=5,RTO__35[[#This Row],[Hour]]&gt;=16,RTO__35[[#This Row],[Hour]]&lt;=19),"ON","OFF")</f>
        <v>OFF</v>
      </c>
      <c r="G278"/>
      <c r="H278"/>
      <c r="I278"/>
    </row>
    <row r="279" spans="1:9" x14ac:dyDescent="0.25">
      <c r="A279" s="29">
        <v>45907</v>
      </c>
      <c r="B279" s="47">
        <v>9</v>
      </c>
      <c r="C279" s="47">
        <v>7</v>
      </c>
      <c r="D279" s="47">
        <v>14</v>
      </c>
      <c r="E279" s="37">
        <v>23.4633</v>
      </c>
      <c r="F279" s="47" t="str">
        <f>IF(AND(RTO__35[[#This Row],[Month]]&gt;4,RTO__35[[#This Row],[Month]]&lt;9,RTO__35[[#This Row],[Day of Week]]&lt;=5,RTO__35[[#This Row],[Hour]]&gt;=16,RTO__35[[#This Row],[Hour]]&lt;=19),"ON","OFF")</f>
        <v>OFF</v>
      </c>
      <c r="G279"/>
      <c r="H279"/>
      <c r="I279"/>
    </row>
    <row r="280" spans="1:9" x14ac:dyDescent="0.25">
      <c r="A280" s="29">
        <v>45907</v>
      </c>
      <c r="B280" s="47">
        <v>9</v>
      </c>
      <c r="C280" s="47">
        <v>7</v>
      </c>
      <c r="D280" s="47">
        <v>15</v>
      </c>
      <c r="E280" s="37">
        <v>25.272400000000001</v>
      </c>
      <c r="F280" s="47" t="str">
        <f>IF(AND(RTO__35[[#This Row],[Month]]&gt;4,RTO__35[[#This Row],[Month]]&lt;9,RTO__35[[#This Row],[Day of Week]]&lt;=5,RTO__35[[#This Row],[Hour]]&gt;=16,RTO__35[[#This Row],[Hour]]&lt;=19),"ON","OFF")</f>
        <v>OFF</v>
      </c>
      <c r="G280"/>
      <c r="H280"/>
      <c r="I280"/>
    </row>
    <row r="281" spans="1:9" x14ac:dyDescent="0.25">
      <c r="A281" s="29">
        <v>45907</v>
      </c>
      <c r="B281" s="47">
        <v>9</v>
      </c>
      <c r="C281" s="47">
        <v>7</v>
      </c>
      <c r="D281" s="47">
        <v>16</v>
      </c>
      <c r="E281" s="37">
        <v>24.780799999999999</v>
      </c>
      <c r="F281" s="47" t="str">
        <f>IF(AND(RTO__35[[#This Row],[Month]]&gt;4,RTO__35[[#This Row],[Month]]&lt;9,RTO__35[[#This Row],[Day of Week]]&lt;=5,RTO__35[[#This Row],[Hour]]&gt;=16,RTO__35[[#This Row],[Hour]]&lt;=19),"ON","OFF")</f>
        <v>OFF</v>
      </c>
      <c r="G281"/>
      <c r="H281"/>
      <c r="I281"/>
    </row>
    <row r="282" spans="1:9" x14ac:dyDescent="0.25">
      <c r="A282" s="29">
        <v>45907</v>
      </c>
      <c r="B282" s="47">
        <v>9</v>
      </c>
      <c r="C282" s="47">
        <v>7</v>
      </c>
      <c r="D282" s="47">
        <v>17</v>
      </c>
      <c r="E282" s="37">
        <v>24.412800000000001</v>
      </c>
      <c r="F282" s="47" t="str">
        <f>IF(AND(RTO__35[[#This Row],[Month]]&gt;4,RTO__35[[#This Row],[Month]]&lt;9,RTO__35[[#This Row],[Day of Week]]&lt;=5,RTO__35[[#This Row],[Hour]]&gt;=16,RTO__35[[#This Row],[Hour]]&lt;=19),"ON","OFF")</f>
        <v>OFF</v>
      </c>
      <c r="G282"/>
      <c r="H282"/>
      <c r="I282"/>
    </row>
    <row r="283" spans="1:9" x14ac:dyDescent="0.25">
      <c r="A283" s="29">
        <v>45907</v>
      </c>
      <c r="B283" s="47">
        <v>9</v>
      </c>
      <c r="C283" s="47">
        <v>7</v>
      </c>
      <c r="D283" s="47">
        <v>18</v>
      </c>
      <c r="E283" s="37">
        <v>62.460799999999999</v>
      </c>
      <c r="F283" s="47" t="str">
        <f>IF(AND(RTO__35[[#This Row],[Month]]&gt;4,RTO__35[[#This Row],[Month]]&lt;9,RTO__35[[#This Row],[Day of Week]]&lt;=5,RTO__35[[#This Row],[Hour]]&gt;=16,RTO__35[[#This Row],[Hour]]&lt;=19),"ON","OFF")</f>
        <v>OFF</v>
      </c>
      <c r="G283"/>
      <c r="H283"/>
      <c r="I283"/>
    </row>
    <row r="284" spans="1:9" x14ac:dyDescent="0.25">
      <c r="A284" s="29">
        <v>45907</v>
      </c>
      <c r="B284" s="47">
        <v>9</v>
      </c>
      <c r="C284" s="47">
        <v>7</v>
      </c>
      <c r="D284" s="47">
        <v>19</v>
      </c>
      <c r="E284" s="37">
        <v>67.649299999999997</v>
      </c>
      <c r="F284" s="47" t="str">
        <f>IF(AND(RTO__35[[#This Row],[Month]]&gt;4,RTO__35[[#This Row],[Month]]&lt;9,RTO__35[[#This Row],[Day of Week]]&lt;=5,RTO__35[[#This Row],[Hour]]&gt;=16,RTO__35[[#This Row],[Hour]]&lt;=19),"ON","OFF")</f>
        <v>OFF</v>
      </c>
      <c r="G284"/>
      <c r="H284"/>
      <c r="I284"/>
    </row>
    <row r="285" spans="1:9" x14ac:dyDescent="0.25">
      <c r="A285" s="29">
        <v>45907</v>
      </c>
      <c r="B285" s="47">
        <v>9</v>
      </c>
      <c r="C285" s="47">
        <v>7</v>
      </c>
      <c r="D285" s="47">
        <v>20</v>
      </c>
      <c r="E285" s="37">
        <v>37.742800000000003</v>
      </c>
      <c r="F285" s="47" t="str">
        <f>IF(AND(RTO__35[[#This Row],[Month]]&gt;4,RTO__35[[#This Row],[Month]]&lt;9,RTO__35[[#This Row],[Day of Week]]&lt;=5,RTO__35[[#This Row],[Hour]]&gt;=16,RTO__35[[#This Row],[Hour]]&lt;=19),"ON","OFF")</f>
        <v>OFF</v>
      </c>
      <c r="G285"/>
      <c r="H285"/>
      <c r="I285"/>
    </row>
    <row r="286" spans="1:9" x14ac:dyDescent="0.25">
      <c r="A286" s="29">
        <v>45907</v>
      </c>
      <c r="B286" s="47">
        <v>9</v>
      </c>
      <c r="C286" s="47">
        <v>7</v>
      </c>
      <c r="D286" s="47">
        <v>21</v>
      </c>
      <c r="E286" s="37">
        <v>35.792000000000002</v>
      </c>
      <c r="F286" s="47" t="str">
        <f>IF(AND(RTO__35[[#This Row],[Month]]&gt;4,RTO__35[[#This Row],[Month]]&lt;9,RTO__35[[#This Row],[Day of Week]]&lt;=5,RTO__35[[#This Row],[Hour]]&gt;=16,RTO__35[[#This Row],[Hour]]&lt;=19),"ON","OFF")</f>
        <v>OFF</v>
      </c>
      <c r="G286"/>
      <c r="H286"/>
      <c r="I286"/>
    </row>
    <row r="287" spans="1:9" x14ac:dyDescent="0.25">
      <c r="A287" s="29">
        <v>45907</v>
      </c>
      <c r="B287" s="47">
        <v>9</v>
      </c>
      <c r="C287" s="47">
        <v>7</v>
      </c>
      <c r="D287" s="47">
        <v>22</v>
      </c>
      <c r="E287" s="37">
        <v>33.794600000000003</v>
      </c>
      <c r="F287" s="47" t="str">
        <f>IF(AND(RTO__35[[#This Row],[Month]]&gt;4,RTO__35[[#This Row],[Month]]&lt;9,RTO__35[[#This Row],[Day of Week]]&lt;=5,RTO__35[[#This Row],[Hour]]&gt;=16,RTO__35[[#This Row],[Hour]]&lt;=19),"ON","OFF")</f>
        <v>OFF</v>
      </c>
      <c r="G287"/>
      <c r="H287"/>
      <c r="I287"/>
    </row>
    <row r="288" spans="1:9" x14ac:dyDescent="0.25">
      <c r="A288" s="29">
        <v>45907</v>
      </c>
      <c r="B288" s="47">
        <v>9</v>
      </c>
      <c r="C288" s="47">
        <v>7</v>
      </c>
      <c r="D288" s="47">
        <v>23</v>
      </c>
      <c r="E288" s="37">
        <v>31.347999999999999</v>
      </c>
      <c r="F288" s="47" t="str">
        <f>IF(AND(RTO__35[[#This Row],[Month]]&gt;4,RTO__35[[#This Row],[Month]]&lt;9,RTO__35[[#This Row],[Day of Week]]&lt;=5,RTO__35[[#This Row],[Hour]]&gt;=16,RTO__35[[#This Row],[Hour]]&lt;=19),"ON","OFF")</f>
        <v>OFF</v>
      </c>
      <c r="G288"/>
      <c r="H288"/>
      <c r="I288"/>
    </row>
    <row r="289" spans="1:9" x14ac:dyDescent="0.25">
      <c r="A289" s="29">
        <v>45907</v>
      </c>
      <c r="B289" s="47">
        <v>9</v>
      </c>
      <c r="C289" s="47">
        <v>7</v>
      </c>
      <c r="D289" s="47">
        <v>24</v>
      </c>
      <c r="E289" s="37">
        <v>26.199000000000002</v>
      </c>
      <c r="F289" s="47" t="str">
        <f>IF(AND(RTO__35[[#This Row],[Month]]&gt;4,RTO__35[[#This Row],[Month]]&lt;9,RTO__35[[#This Row],[Day of Week]]&lt;=5,RTO__35[[#This Row],[Hour]]&gt;=16,RTO__35[[#This Row],[Hour]]&lt;=19),"ON","OFF")</f>
        <v>OFF</v>
      </c>
      <c r="G289"/>
      <c r="H289"/>
      <c r="I289"/>
    </row>
    <row r="290" spans="1:9" x14ac:dyDescent="0.25">
      <c r="A290" s="29">
        <v>45908</v>
      </c>
      <c r="B290" s="47">
        <v>9</v>
      </c>
      <c r="C290" s="47">
        <v>1</v>
      </c>
      <c r="D290" s="47">
        <v>1</v>
      </c>
      <c r="E290" s="37">
        <v>27.799199999999999</v>
      </c>
      <c r="F290" s="47" t="str">
        <f>IF(AND(RTO__35[[#This Row],[Month]]&gt;4,RTO__35[[#This Row],[Month]]&lt;9,RTO__35[[#This Row],[Day of Week]]&lt;=5,RTO__35[[#This Row],[Hour]]&gt;=16,RTO__35[[#This Row],[Hour]]&lt;=19),"ON","OFF")</f>
        <v>OFF</v>
      </c>
      <c r="G290"/>
      <c r="H290"/>
      <c r="I290"/>
    </row>
    <row r="291" spans="1:9" x14ac:dyDescent="0.25">
      <c r="A291" s="29">
        <v>45908</v>
      </c>
      <c r="B291" s="47">
        <v>9</v>
      </c>
      <c r="C291" s="47">
        <v>1</v>
      </c>
      <c r="D291" s="47">
        <v>2</v>
      </c>
      <c r="E291" s="37">
        <v>25.323</v>
      </c>
      <c r="F291" s="47" t="str">
        <f>IF(AND(RTO__35[[#This Row],[Month]]&gt;4,RTO__35[[#This Row],[Month]]&lt;9,RTO__35[[#This Row],[Day of Week]]&lt;=5,RTO__35[[#This Row],[Hour]]&gt;=16,RTO__35[[#This Row],[Hour]]&lt;=19),"ON","OFF")</f>
        <v>OFF</v>
      </c>
      <c r="G291"/>
      <c r="H291"/>
      <c r="I291"/>
    </row>
    <row r="292" spans="1:9" x14ac:dyDescent="0.25">
      <c r="A292" s="29">
        <v>45908</v>
      </c>
      <c r="B292" s="47">
        <v>9</v>
      </c>
      <c r="C292" s="47">
        <v>1</v>
      </c>
      <c r="D292" s="47">
        <v>3</v>
      </c>
      <c r="E292" s="37">
        <v>24.4465</v>
      </c>
      <c r="F292" s="47" t="str">
        <f>IF(AND(RTO__35[[#This Row],[Month]]&gt;4,RTO__35[[#This Row],[Month]]&lt;9,RTO__35[[#This Row],[Day of Week]]&lt;=5,RTO__35[[#This Row],[Hour]]&gt;=16,RTO__35[[#This Row],[Hour]]&lt;=19),"ON","OFF")</f>
        <v>OFF</v>
      </c>
      <c r="G292"/>
      <c r="H292"/>
      <c r="I292"/>
    </row>
    <row r="293" spans="1:9" x14ac:dyDescent="0.25">
      <c r="A293" s="29">
        <v>45908</v>
      </c>
      <c r="B293" s="47">
        <v>9</v>
      </c>
      <c r="C293" s="47">
        <v>1</v>
      </c>
      <c r="D293" s="47">
        <v>4</v>
      </c>
      <c r="E293" s="37">
        <v>25.3384</v>
      </c>
      <c r="F293" s="47" t="str">
        <f>IF(AND(RTO__35[[#This Row],[Month]]&gt;4,RTO__35[[#This Row],[Month]]&lt;9,RTO__35[[#This Row],[Day of Week]]&lt;=5,RTO__35[[#This Row],[Hour]]&gt;=16,RTO__35[[#This Row],[Hour]]&lt;=19),"ON","OFF")</f>
        <v>OFF</v>
      </c>
      <c r="G293"/>
      <c r="H293"/>
      <c r="I293"/>
    </row>
    <row r="294" spans="1:9" x14ac:dyDescent="0.25">
      <c r="A294" s="29">
        <v>45908</v>
      </c>
      <c r="B294" s="47">
        <v>9</v>
      </c>
      <c r="C294" s="47">
        <v>1</v>
      </c>
      <c r="D294" s="47">
        <v>5</v>
      </c>
      <c r="E294" s="37">
        <v>26.798100000000002</v>
      </c>
      <c r="F294" s="47" t="str">
        <f>IF(AND(RTO__35[[#This Row],[Month]]&gt;4,RTO__35[[#This Row],[Month]]&lt;9,RTO__35[[#This Row],[Day of Week]]&lt;=5,RTO__35[[#This Row],[Hour]]&gt;=16,RTO__35[[#This Row],[Hour]]&lt;=19),"ON","OFF")</f>
        <v>OFF</v>
      </c>
      <c r="G294"/>
      <c r="H294"/>
      <c r="I294"/>
    </row>
    <row r="295" spans="1:9" x14ac:dyDescent="0.25">
      <c r="A295" s="29">
        <v>45908</v>
      </c>
      <c r="B295" s="47">
        <v>9</v>
      </c>
      <c r="C295" s="47">
        <v>1</v>
      </c>
      <c r="D295" s="47">
        <v>6</v>
      </c>
      <c r="E295" s="37">
        <v>31.9925</v>
      </c>
      <c r="F295" s="47" t="str">
        <f>IF(AND(RTO__35[[#This Row],[Month]]&gt;4,RTO__35[[#This Row],[Month]]&lt;9,RTO__35[[#This Row],[Day of Week]]&lt;=5,RTO__35[[#This Row],[Hour]]&gt;=16,RTO__35[[#This Row],[Hour]]&lt;=19),"ON","OFF")</f>
        <v>OFF</v>
      </c>
      <c r="G295"/>
      <c r="H295"/>
      <c r="I295"/>
    </row>
    <row r="296" spans="1:9" x14ac:dyDescent="0.25">
      <c r="A296" s="29">
        <v>45908</v>
      </c>
      <c r="B296" s="47">
        <v>9</v>
      </c>
      <c r="C296" s="47">
        <v>1</v>
      </c>
      <c r="D296" s="47">
        <v>7</v>
      </c>
      <c r="E296" s="37">
        <v>24.631399999999999</v>
      </c>
      <c r="F296" s="47" t="str">
        <f>IF(AND(RTO__35[[#This Row],[Month]]&gt;4,RTO__35[[#This Row],[Month]]&lt;9,RTO__35[[#This Row],[Day of Week]]&lt;=5,RTO__35[[#This Row],[Hour]]&gt;=16,RTO__35[[#This Row],[Hour]]&lt;=19),"ON","OFF")</f>
        <v>OFF</v>
      </c>
      <c r="G296"/>
      <c r="H296"/>
      <c r="I296"/>
    </row>
    <row r="297" spans="1:9" x14ac:dyDescent="0.25">
      <c r="A297" s="29">
        <v>45908</v>
      </c>
      <c r="B297" s="47">
        <v>9</v>
      </c>
      <c r="C297" s="47">
        <v>1</v>
      </c>
      <c r="D297" s="47">
        <v>8</v>
      </c>
      <c r="E297" s="37">
        <v>16.03</v>
      </c>
      <c r="F297" s="47" t="str">
        <f>IF(AND(RTO__35[[#This Row],[Month]]&gt;4,RTO__35[[#This Row],[Month]]&lt;9,RTO__35[[#This Row],[Day of Week]]&lt;=5,RTO__35[[#This Row],[Hour]]&gt;=16,RTO__35[[#This Row],[Hour]]&lt;=19),"ON","OFF")</f>
        <v>OFF</v>
      </c>
      <c r="G297"/>
      <c r="H297"/>
      <c r="I297"/>
    </row>
    <row r="298" spans="1:9" x14ac:dyDescent="0.25">
      <c r="A298" s="29">
        <v>45908</v>
      </c>
      <c r="B298" s="47">
        <v>9</v>
      </c>
      <c r="C298" s="47">
        <v>1</v>
      </c>
      <c r="D298" s="47">
        <v>9</v>
      </c>
      <c r="E298" s="37">
        <v>19.765699999999999</v>
      </c>
      <c r="F298" s="47" t="str">
        <f>IF(AND(RTO__35[[#This Row],[Month]]&gt;4,RTO__35[[#This Row],[Month]]&lt;9,RTO__35[[#This Row],[Day of Week]]&lt;=5,RTO__35[[#This Row],[Hour]]&gt;=16,RTO__35[[#This Row],[Hour]]&lt;=19),"ON","OFF")</f>
        <v>OFF</v>
      </c>
      <c r="G298"/>
      <c r="H298"/>
      <c r="I298"/>
    </row>
    <row r="299" spans="1:9" x14ac:dyDescent="0.25">
      <c r="A299" s="29">
        <v>45908</v>
      </c>
      <c r="B299" s="47">
        <v>9</v>
      </c>
      <c r="C299" s="47">
        <v>1</v>
      </c>
      <c r="D299" s="47">
        <v>10</v>
      </c>
      <c r="E299" s="37">
        <v>22.429400000000001</v>
      </c>
      <c r="F299" s="47" t="str">
        <f>IF(AND(RTO__35[[#This Row],[Month]]&gt;4,RTO__35[[#This Row],[Month]]&lt;9,RTO__35[[#This Row],[Day of Week]]&lt;=5,RTO__35[[#This Row],[Hour]]&gt;=16,RTO__35[[#This Row],[Hour]]&lt;=19),"ON","OFF")</f>
        <v>OFF</v>
      </c>
      <c r="G299"/>
      <c r="H299"/>
      <c r="I299"/>
    </row>
    <row r="300" spans="1:9" x14ac:dyDescent="0.25">
      <c r="A300" s="29">
        <v>45908</v>
      </c>
      <c r="B300" s="47">
        <v>9</v>
      </c>
      <c r="C300" s="47">
        <v>1</v>
      </c>
      <c r="D300" s="47">
        <v>11</v>
      </c>
      <c r="E300" s="37">
        <v>25.225100000000001</v>
      </c>
      <c r="F300" s="47" t="str">
        <f>IF(AND(RTO__35[[#This Row],[Month]]&gt;4,RTO__35[[#This Row],[Month]]&lt;9,RTO__35[[#This Row],[Day of Week]]&lt;=5,RTO__35[[#This Row],[Hour]]&gt;=16,RTO__35[[#This Row],[Hour]]&lt;=19),"ON","OFF")</f>
        <v>OFF</v>
      </c>
      <c r="G300"/>
      <c r="H300"/>
      <c r="I300"/>
    </row>
    <row r="301" spans="1:9" x14ac:dyDescent="0.25">
      <c r="A301" s="29">
        <v>45908</v>
      </c>
      <c r="B301" s="47">
        <v>9</v>
      </c>
      <c r="C301" s="47">
        <v>1</v>
      </c>
      <c r="D301" s="47">
        <v>12</v>
      </c>
      <c r="E301" s="37">
        <v>29.595199999999998</v>
      </c>
      <c r="F301" s="47" t="str">
        <f>IF(AND(RTO__35[[#This Row],[Month]]&gt;4,RTO__35[[#This Row],[Month]]&lt;9,RTO__35[[#This Row],[Day of Week]]&lt;=5,RTO__35[[#This Row],[Hour]]&gt;=16,RTO__35[[#This Row],[Hour]]&lt;=19),"ON","OFF")</f>
        <v>OFF</v>
      </c>
      <c r="G301"/>
      <c r="H301"/>
      <c r="I301"/>
    </row>
    <row r="302" spans="1:9" x14ac:dyDescent="0.25">
      <c r="A302" s="29">
        <v>45908</v>
      </c>
      <c r="B302" s="47">
        <v>9</v>
      </c>
      <c r="C302" s="47">
        <v>1</v>
      </c>
      <c r="D302" s="47">
        <v>13</v>
      </c>
      <c r="E302" s="37">
        <v>30.7334</v>
      </c>
      <c r="F302" s="47" t="str">
        <f>IF(AND(RTO__35[[#This Row],[Month]]&gt;4,RTO__35[[#This Row],[Month]]&lt;9,RTO__35[[#This Row],[Day of Week]]&lt;=5,RTO__35[[#This Row],[Hour]]&gt;=16,RTO__35[[#This Row],[Hour]]&lt;=19),"ON","OFF")</f>
        <v>OFF</v>
      </c>
      <c r="G302"/>
      <c r="H302"/>
      <c r="I302"/>
    </row>
    <row r="303" spans="1:9" x14ac:dyDescent="0.25">
      <c r="A303" s="29">
        <v>45908</v>
      </c>
      <c r="B303" s="47">
        <v>9</v>
      </c>
      <c r="C303" s="47">
        <v>1</v>
      </c>
      <c r="D303" s="47">
        <v>14</v>
      </c>
      <c r="E303" s="37">
        <v>32.019199999999998</v>
      </c>
      <c r="F303" s="47" t="str">
        <f>IF(AND(RTO__35[[#This Row],[Month]]&gt;4,RTO__35[[#This Row],[Month]]&lt;9,RTO__35[[#This Row],[Day of Week]]&lt;=5,RTO__35[[#This Row],[Hour]]&gt;=16,RTO__35[[#This Row],[Hour]]&lt;=19),"ON","OFF")</f>
        <v>OFF</v>
      </c>
      <c r="G303"/>
      <c r="H303"/>
      <c r="I303"/>
    </row>
    <row r="304" spans="1:9" x14ac:dyDescent="0.25">
      <c r="A304" s="29">
        <v>45908</v>
      </c>
      <c r="B304" s="47">
        <v>9</v>
      </c>
      <c r="C304" s="47">
        <v>1</v>
      </c>
      <c r="D304" s="47">
        <v>15</v>
      </c>
      <c r="E304" s="37">
        <v>29.3185</v>
      </c>
      <c r="F304" s="47" t="str">
        <f>IF(AND(RTO__35[[#This Row],[Month]]&gt;4,RTO__35[[#This Row],[Month]]&lt;9,RTO__35[[#This Row],[Day of Week]]&lt;=5,RTO__35[[#This Row],[Hour]]&gt;=16,RTO__35[[#This Row],[Hour]]&lt;=19),"ON","OFF")</f>
        <v>OFF</v>
      </c>
      <c r="G304"/>
      <c r="H304"/>
      <c r="I304"/>
    </row>
    <row r="305" spans="1:9" x14ac:dyDescent="0.25">
      <c r="A305" s="29">
        <v>45908</v>
      </c>
      <c r="B305" s="47">
        <v>9</v>
      </c>
      <c r="C305" s="47">
        <v>1</v>
      </c>
      <c r="D305" s="47">
        <v>16</v>
      </c>
      <c r="E305" s="37">
        <v>26.085599999999999</v>
      </c>
      <c r="F305" s="47" t="str">
        <f>IF(AND(RTO__35[[#This Row],[Month]]&gt;4,RTO__35[[#This Row],[Month]]&lt;9,RTO__35[[#This Row],[Day of Week]]&lt;=5,RTO__35[[#This Row],[Hour]]&gt;=16,RTO__35[[#This Row],[Hour]]&lt;=19),"ON","OFF")</f>
        <v>OFF</v>
      </c>
      <c r="G305"/>
      <c r="H305"/>
      <c r="I305"/>
    </row>
    <row r="306" spans="1:9" x14ac:dyDescent="0.25">
      <c r="A306" s="29">
        <v>45908</v>
      </c>
      <c r="B306" s="47">
        <v>9</v>
      </c>
      <c r="C306" s="47">
        <v>1</v>
      </c>
      <c r="D306" s="47">
        <v>17</v>
      </c>
      <c r="E306" s="37">
        <v>25.837399999999999</v>
      </c>
      <c r="F306" s="47" t="str">
        <f>IF(AND(RTO__35[[#This Row],[Month]]&gt;4,RTO__35[[#This Row],[Month]]&lt;9,RTO__35[[#This Row],[Day of Week]]&lt;=5,RTO__35[[#This Row],[Hour]]&gt;=16,RTO__35[[#This Row],[Hour]]&lt;=19),"ON","OFF")</f>
        <v>OFF</v>
      </c>
      <c r="G306"/>
      <c r="H306"/>
      <c r="I306"/>
    </row>
    <row r="307" spans="1:9" x14ac:dyDescent="0.25">
      <c r="A307" s="29">
        <v>45908</v>
      </c>
      <c r="B307" s="47">
        <v>9</v>
      </c>
      <c r="C307" s="47">
        <v>1</v>
      </c>
      <c r="D307" s="47">
        <v>18</v>
      </c>
      <c r="E307" s="37">
        <v>49.33</v>
      </c>
      <c r="F307" s="47" t="str">
        <f>IF(AND(RTO__35[[#This Row],[Month]]&gt;4,RTO__35[[#This Row],[Month]]&lt;9,RTO__35[[#This Row],[Day of Week]]&lt;=5,RTO__35[[#This Row],[Hour]]&gt;=16,RTO__35[[#This Row],[Hour]]&lt;=19),"ON","OFF")</f>
        <v>OFF</v>
      </c>
      <c r="G307"/>
      <c r="H307"/>
      <c r="I307"/>
    </row>
    <row r="308" spans="1:9" x14ac:dyDescent="0.25">
      <c r="A308" s="29">
        <v>45908</v>
      </c>
      <c r="B308" s="47">
        <v>9</v>
      </c>
      <c r="C308" s="47">
        <v>1</v>
      </c>
      <c r="D308" s="47">
        <v>19</v>
      </c>
      <c r="E308" s="37">
        <v>78.959299999999999</v>
      </c>
      <c r="F308" s="47" t="str">
        <f>IF(AND(RTO__35[[#This Row],[Month]]&gt;4,RTO__35[[#This Row],[Month]]&lt;9,RTO__35[[#This Row],[Day of Week]]&lt;=5,RTO__35[[#This Row],[Hour]]&gt;=16,RTO__35[[#This Row],[Hour]]&lt;=19),"ON","OFF")</f>
        <v>OFF</v>
      </c>
      <c r="G308"/>
      <c r="H308"/>
      <c r="I308"/>
    </row>
    <row r="309" spans="1:9" x14ac:dyDescent="0.25">
      <c r="A309" s="29">
        <v>45908</v>
      </c>
      <c r="B309" s="47">
        <v>9</v>
      </c>
      <c r="C309" s="47">
        <v>1</v>
      </c>
      <c r="D309" s="47">
        <v>20</v>
      </c>
      <c r="E309" s="37">
        <v>134.27950000000001</v>
      </c>
      <c r="F309" s="47" t="str">
        <f>IF(AND(RTO__35[[#This Row],[Month]]&gt;4,RTO__35[[#This Row],[Month]]&lt;9,RTO__35[[#This Row],[Day of Week]]&lt;=5,RTO__35[[#This Row],[Hour]]&gt;=16,RTO__35[[#This Row],[Hour]]&lt;=19),"ON","OFF")</f>
        <v>OFF</v>
      </c>
      <c r="G309"/>
      <c r="H309"/>
      <c r="I309"/>
    </row>
    <row r="310" spans="1:9" x14ac:dyDescent="0.25">
      <c r="A310" s="29">
        <v>45908</v>
      </c>
      <c r="B310" s="47">
        <v>9</v>
      </c>
      <c r="C310" s="47">
        <v>1</v>
      </c>
      <c r="D310" s="47">
        <v>21</v>
      </c>
      <c r="E310" s="37">
        <v>58.012599999999999</v>
      </c>
      <c r="F310" s="47" t="str">
        <f>IF(AND(RTO__35[[#This Row],[Month]]&gt;4,RTO__35[[#This Row],[Month]]&lt;9,RTO__35[[#This Row],[Day of Week]]&lt;=5,RTO__35[[#This Row],[Hour]]&gt;=16,RTO__35[[#This Row],[Hour]]&lt;=19),"ON","OFF")</f>
        <v>OFF</v>
      </c>
      <c r="G310"/>
      <c r="H310"/>
      <c r="I310"/>
    </row>
    <row r="311" spans="1:9" x14ac:dyDescent="0.25">
      <c r="A311" s="29">
        <v>45908</v>
      </c>
      <c r="B311" s="47">
        <v>9</v>
      </c>
      <c r="C311" s="47">
        <v>1</v>
      </c>
      <c r="D311" s="47">
        <v>22</v>
      </c>
      <c r="E311" s="37">
        <v>31.8672</v>
      </c>
      <c r="F311" s="47" t="str">
        <f>IF(AND(RTO__35[[#This Row],[Month]]&gt;4,RTO__35[[#This Row],[Month]]&lt;9,RTO__35[[#This Row],[Day of Week]]&lt;=5,RTO__35[[#This Row],[Hour]]&gt;=16,RTO__35[[#This Row],[Hour]]&lt;=19),"ON","OFF")</f>
        <v>OFF</v>
      </c>
      <c r="G311"/>
      <c r="H311"/>
      <c r="I311"/>
    </row>
    <row r="312" spans="1:9" x14ac:dyDescent="0.25">
      <c r="A312" s="29">
        <v>45908</v>
      </c>
      <c r="B312" s="47">
        <v>9</v>
      </c>
      <c r="C312" s="47">
        <v>1</v>
      </c>
      <c r="D312" s="47">
        <v>23</v>
      </c>
      <c r="E312" s="37">
        <v>29.716100000000001</v>
      </c>
      <c r="F312" s="47" t="str">
        <f>IF(AND(RTO__35[[#This Row],[Month]]&gt;4,RTO__35[[#This Row],[Month]]&lt;9,RTO__35[[#This Row],[Day of Week]]&lt;=5,RTO__35[[#This Row],[Hour]]&gt;=16,RTO__35[[#This Row],[Hour]]&lt;=19),"ON","OFF")</f>
        <v>OFF</v>
      </c>
      <c r="G312"/>
      <c r="H312"/>
      <c r="I312"/>
    </row>
    <row r="313" spans="1:9" x14ac:dyDescent="0.25">
      <c r="A313" s="29">
        <v>45908</v>
      </c>
      <c r="B313" s="47">
        <v>9</v>
      </c>
      <c r="C313" s="47">
        <v>1</v>
      </c>
      <c r="D313" s="47">
        <v>24</v>
      </c>
      <c r="E313" s="37">
        <v>30.395900000000001</v>
      </c>
      <c r="F313" s="47" t="str">
        <f>IF(AND(RTO__35[[#This Row],[Month]]&gt;4,RTO__35[[#This Row],[Month]]&lt;9,RTO__35[[#This Row],[Day of Week]]&lt;=5,RTO__35[[#This Row],[Hour]]&gt;=16,RTO__35[[#This Row],[Hour]]&lt;=19),"ON","OFF")</f>
        <v>OFF</v>
      </c>
      <c r="G313"/>
      <c r="H313"/>
      <c r="I313"/>
    </row>
    <row r="314" spans="1:9" x14ac:dyDescent="0.25">
      <c r="A314" s="29">
        <v>45909</v>
      </c>
      <c r="B314" s="47">
        <v>9</v>
      </c>
      <c r="C314" s="47">
        <v>2</v>
      </c>
      <c r="D314" s="47">
        <v>1</v>
      </c>
      <c r="E314" s="37">
        <v>30.819900000000001</v>
      </c>
      <c r="F314" s="47" t="str">
        <f>IF(AND(RTO__35[[#This Row],[Month]]&gt;4,RTO__35[[#This Row],[Month]]&lt;9,RTO__35[[#This Row],[Day of Week]]&lt;=5,RTO__35[[#This Row],[Hour]]&gt;=16,RTO__35[[#This Row],[Hour]]&lt;=19),"ON","OFF")</f>
        <v>OFF</v>
      </c>
      <c r="G314"/>
      <c r="H314"/>
      <c r="I314"/>
    </row>
    <row r="315" spans="1:9" x14ac:dyDescent="0.25">
      <c r="A315" s="29">
        <v>45909</v>
      </c>
      <c r="B315" s="47">
        <v>9</v>
      </c>
      <c r="C315" s="47">
        <v>2</v>
      </c>
      <c r="D315" s="47">
        <v>2</v>
      </c>
      <c r="E315" s="37">
        <v>30.976299999999998</v>
      </c>
      <c r="F315" s="47" t="str">
        <f>IF(AND(RTO__35[[#This Row],[Month]]&gt;4,RTO__35[[#This Row],[Month]]&lt;9,RTO__35[[#This Row],[Day of Week]]&lt;=5,RTO__35[[#This Row],[Hour]]&gt;=16,RTO__35[[#This Row],[Hour]]&lt;=19),"ON","OFF")</f>
        <v>OFF</v>
      </c>
      <c r="G315"/>
      <c r="H315"/>
      <c r="I315"/>
    </row>
    <row r="316" spans="1:9" x14ac:dyDescent="0.25">
      <c r="A316" s="29">
        <v>45909</v>
      </c>
      <c r="B316" s="47">
        <v>9</v>
      </c>
      <c r="C316" s="47">
        <v>2</v>
      </c>
      <c r="D316" s="47">
        <v>3</v>
      </c>
      <c r="E316" s="37">
        <v>29.259599999999999</v>
      </c>
      <c r="F316" s="47" t="str">
        <f>IF(AND(RTO__35[[#This Row],[Month]]&gt;4,RTO__35[[#This Row],[Month]]&lt;9,RTO__35[[#This Row],[Day of Week]]&lt;=5,RTO__35[[#This Row],[Hour]]&gt;=16,RTO__35[[#This Row],[Hour]]&lt;=19),"ON","OFF")</f>
        <v>OFF</v>
      </c>
      <c r="G316"/>
      <c r="H316"/>
      <c r="I316"/>
    </row>
    <row r="317" spans="1:9" x14ac:dyDescent="0.25">
      <c r="A317" s="29">
        <v>45909</v>
      </c>
      <c r="B317" s="47">
        <v>9</v>
      </c>
      <c r="C317" s="47">
        <v>2</v>
      </c>
      <c r="D317" s="47">
        <v>4</v>
      </c>
      <c r="E317" s="37">
        <v>31.373899999999999</v>
      </c>
      <c r="F317" s="47" t="str">
        <f>IF(AND(RTO__35[[#This Row],[Month]]&gt;4,RTO__35[[#This Row],[Month]]&lt;9,RTO__35[[#This Row],[Day of Week]]&lt;=5,RTO__35[[#This Row],[Hour]]&gt;=16,RTO__35[[#This Row],[Hour]]&lt;=19),"ON","OFF")</f>
        <v>OFF</v>
      </c>
      <c r="G317"/>
      <c r="H317"/>
      <c r="I317"/>
    </row>
    <row r="318" spans="1:9" x14ac:dyDescent="0.25">
      <c r="A318" s="29">
        <v>45909</v>
      </c>
      <c r="B318" s="47">
        <v>9</v>
      </c>
      <c r="C318" s="47">
        <v>2</v>
      </c>
      <c r="D318" s="47">
        <v>5</v>
      </c>
      <c r="E318" s="37">
        <v>31.219000000000001</v>
      </c>
      <c r="F318" s="47" t="str">
        <f>IF(AND(RTO__35[[#This Row],[Month]]&gt;4,RTO__35[[#This Row],[Month]]&lt;9,RTO__35[[#This Row],[Day of Week]]&lt;=5,RTO__35[[#This Row],[Hour]]&gt;=16,RTO__35[[#This Row],[Hour]]&lt;=19),"ON","OFF")</f>
        <v>OFF</v>
      </c>
      <c r="G318"/>
      <c r="H318"/>
      <c r="I318"/>
    </row>
    <row r="319" spans="1:9" x14ac:dyDescent="0.25">
      <c r="A319" s="29">
        <v>45909</v>
      </c>
      <c r="B319" s="47">
        <v>9</v>
      </c>
      <c r="C319" s="47">
        <v>2</v>
      </c>
      <c r="D319" s="47">
        <v>6</v>
      </c>
      <c r="E319" s="37">
        <v>36.176600000000001</v>
      </c>
      <c r="F319" s="47" t="str">
        <f>IF(AND(RTO__35[[#This Row],[Month]]&gt;4,RTO__35[[#This Row],[Month]]&lt;9,RTO__35[[#This Row],[Day of Week]]&lt;=5,RTO__35[[#This Row],[Hour]]&gt;=16,RTO__35[[#This Row],[Hour]]&lt;=19),"ON","OFF")</f>
        <v>OFF</v>
      </c>
      <c r="G319"/>
      <c r="H319"/>
      <c r="I319"/>
    </row>
    <row r="320" spans="1:9" x14ac:dyDescent="0.25">
      <c r="A320" s="29">
        <v>45909</v>
      </c>
      <c r="B320" s="47">
        <v>9</v>
      </c>
      <c r="C320" s="47">
        <v>2</v>
      </c>
      <c r="D320" s="47">
        <v>7</v>
      </c>
      <c r="E320" s="37">
        <v>36.376399999999997</v>
      </c>
      <c r="F320" s="47" t="str">
        <f>IF(AND(RTO__35[[#This Row],[Month]]&gt;4,RTO__35[[#This Row],[Month]]&lt;9,RTO__35[[#This Row],[Day of Week]]&lt;=5,RTO__35[[#This Row],[Hour]]&gt;=16,RTO__35[[#This Row],[Hour]]&lt;=19),"ON","OFF")</f>
        <v>OFF</v>
      </c>
      <c r="G320"/>
      <c r="H320"/>
      <c r="I320"/>
    </row>
    <row r="321" spans="1:9" x14ac:dyDescent="0.25">
      <c r="A321" s="29">
        <v>45909</v>
      </c>
      <c r="B321" s="47">
        <v>9</v>
      </c>
      <c r="C321" s="47">
        <v>2</v>
      </c>
      <c r="D321" s="47">
        <v>8</v>
      </c>
      <c r="E321" s="37">
        <v>30.938600000000001</v>
      </c>
      <c r="F321" s="47" t="str">
        <f>IF(AND(RTO__35[[#This Row],[Month]]&gt;4,RTO__35[[#This Row],[Month]]&lt;9,RTO__35[[#This Row],[Day of Week]]&lt;=5,RTO__35[[#This Row],[Hour]]&gt;=16,RTO__35[[#This Row],[Hour]]&lt;=19),"ON","OFF")</f>
        <v>OFF</v>
      </c>
      <c r="G321"/>
      <c r="H321"/>
      <c r="I321"/>
    </row>
    <row r="322" spans="1:9" x14ac:dyDescent="0.25">
      <c r="A322" s="29">
        <v>45909</v>
      </c>
      <c r="B322" s="47">
        <v>9</v>
      </c>
      <c r="C322" s="47">
        <v>2</v>
      </c>
      <c r="D322" s="47">
        <v>9</v>
      </c>
      <c r="E322" s="37">
        <v>22.662199999999999</v>
      </c>
      <c r="F322" s="47" t="str">
        <f>IF(AND(RTO__35[[#This Row],[Month]]&gt;4,RTO__35[[#This Row],[Month]]&lt;9,RTO__35[[#This Row],[Day of Week]]&lt;=5,RTO__35[[#This Row],[Hour]]&gt;=16,RTO__35[[#This Row],[Hour]]&lt;=19),"ON","OFF")</f>
        <v>OFF</v>
      </c>
      <c r="G322"/>
      <c r="H322"/>
      <c r="I322"/>
    </row>
    <row r="323" spans="1:9" x14ac:dyDescent="0.25">
      <c r="A323" s="29">
        <v>45909</v>
      </c>
      <c r="B323" s="47">
        <v>9</v>
      </c>
      <c r="C323" s="47">
        <v>2</v>
      </c>
      <c r="D323" s="47">
        <v>10</v>
      </c>
      <c r="E323" s="37">
        <v>21.180299999999999</v>
      </c>
      <c r="F323" s="47" t="str">
        <f>IF(AND(RTO__35[[#This Row],[Month]]&gt;4,RTO__35[[#This Row],[Month]]&lt;9,RTO__35[[#This Row],[Day of Week]]&lt;=5,RTO__35[[#This Row],[Hour]]&gt;=16,RTO__35[[#This Row],[Hour]]&lt;=19),"ON","OFF")</f>
        <v>OFF</v>
      </c>
      <c r="G323"/>
      <c r="H323"/>
      <c r="I323"/>
    </row>
    <row r="324" spans="1:9" x14ac:dyDescent="0.25">
      <c r="A324" s="29">
        <v>45909</v>
      </c>
      <c r="B324" s="47">
        <v>9</v>
      </c>
      <c r="C324" s="47">
        <v>2</v>
      </c>
      <c r="D324" s="47">
        <v>11</v>
      </c>
      <c r="E324" s="37">
        <v>27.543299999999999</v>
      </c>
      <c r="F324" s="47" t="str">
        <f>IF(AND(RTO__35[[#This Row],[Month]]&gt;4,RTO__35[[#This Row],[Month]]&lt;9,RTO__35[[#This Row],[Day of Week]]&lt;=5,RTO__35[[#This Row],[Hour]]&gt;=16,RTO__35[[#This Row],[Hour]]&lt;=19),"ON","OFF")</f>
        <v>OFF</v>
      </c>
      <c r="G324"/>
      <c r="H324"/>
      <c r="I324"/>
    </row>
    <row r="325" spans="1:9" x14ac:dyDescent="0.25">
      <c r="A325" s="29">
        <v>45909</v>
      </c>
      <c r="B325" s="47">
        <v>9</v>
      </c>
      <c r="C325" s="47">
        <v>2</v>
      </c>
      <c r="D325" s="47">
        <v>12</v>
      </c>
      <c r="E325" s="37">
        <v>27.818100000000001</v>
      </c>
      <c r="F325" s="47" t="str">
        <f>IF(AND(RTO__35[[#This Row],[Month]]&gt;4,RTO__35[[#This Row],[Month]]&lt;9,RTO__35[[#This Row],[Day of Week]]&lt;=5,RTO__35[[#This Row],[Hour]]&gt;=16,RTO__35[[#This Row],[Hour]]&lt;=19),"ON","OFF")</f>
        <v>OFF</v>
      </c>
      <c r="G325"/>
      <c r="H325"/>
      <c r="I325"/>
    </row>
    <row r="326" spans="1:9" x14ac:dyDescent="0.25">
      <c r="A326" s="29">
        <v>45909</v>
      </c>
      <c r="B326" s="47">
        <v>9</v>
      </c>
      <c r="C326" s="47">
        <v>2</v>
      </c>
      <c r="D326" s="47">
        <v>13</v>
      </c>
      <c r="E326" s="37">
        <v>26.951499999999999</v>
      </c>
      <c r="F326" s="47" t="str">
        <f>IF(AND(RTO__35[[#This Row],[Month]]&gt;4,RTO__35[[#This Row],[Month]]&lt;9,RTO__35[[#This Row],[Day of Week]]&lt;=5,RTO__35[[#This Row],[Hour]]&gt;=16,RTO__35[[#This Row],[Hour]]&lt;=19),"ON","OFF")</f>
        <v>OFF</v>
      </c>
      <c r="G326"/>
      <c r="H326"/>
      <c r="I326"/>
    </row>
    <row r="327" spans="1:9" x14ac:dyDescent="0.25">
      <c r="A327" s="29">
        <v>45909</v>
      </c>
      <c r="B327" s="47">
        <v>9</v>
      </c>
      <c r="C327" s="47">
        <v>2</v>
      </c>
      <c r="D327" s="47">
        <v>14</v>
      </c>
      <c r="E327" s="37">
        <v>22.7073</v>
      </c>
      <c r="F327" s="47" t="str">
        <f>IF(AND(RTO__35[[#This Row],[Month]]&gt;4,RTO__35[[#This Row],[Month]]&lt;9,RTO__35[[#This Row],[Day of Week]]&lt;=5,RTO__35[[#This Row],[Hour]]&gt;=16,RTO__35[[#This Row],[Hour]]&lt;=19),"ON","OFF")</f>
        <v>OFF</v>
      </c>
      <c r="G327"/>
      <c r="H327"/>
      <c r="I327"/>
    </row>
    <row r="328" spans="1:9" x14ac:dyDescent="0.25">
      <c r="A328" s="29">
        <v>45909</v>
      </c>
      <c r="B328" s="47">
        <v>9</v>
      </c>
      <c r="C328" s="47">
        <v>2</v>
      </c>
      <c r="D328" s="47">
        <v>15</v>
      </c>
      <c r="E328" s="37">
        <v>19.8355</v>
      </c>
      <c r="F328" s="47" t="str">
        <f>IF(AND(RTO__35[[#This Row],[Month]]&gt;4,RTO__35[[#This Row],[Month]]&lt;9,RTO__35[[#This Row],[Day of Week]]&lt;=5,RTO__35[[#This Row],[Hour]]&gt;=16,RTO__35[[#This Row],[Hour]]&lt;=19),"ON","OFF")</f>
        <v>OFF</v>
      </c>
      <c r="G328"/>
      <c r="H328"/>
      <c r="I328"/>
    </row>
    <row r="329" spans="1:9" x14ac:dyDescent="0.25">
      <c r="A329" s="29">
        <v>45909</v>
      </c>
      <c r="B329" s="47">
        <v>9</v>
      </c>
      <c r="C329" s="47">
        <v>2</v>
      </c>
      <c r="D329" s="47">
        <v>16</v>
      </c>
      <c r="E329" s="37">
        <v>23.421600000000002</v>
      </c>
      <c r="F329" s="47" t="str">
        <f>IF(AND(RTO__35[[#This Row],[Month]]&gt;4,RTO__35[[#This Row],[Month]]&lt;9,RTO__35[[#This Row],[Day of Week]]&lt;=5,RTO__35[[#This Row],[Hour]]&gt;=16,RTO__35[[#This Row],[Hour]]&lt;=19),"ON","OFF")</f>
        <v>OFF</v>
      </c>
      <c r="G329"/>
      <c r="H329"/>
      <c r="I329"/>
    </row>
    <row r="330" spans="1:9" x14ac:dyDescent="0.25">
      <c r="A330" s="29">
        <v>45909</v>
      </c>
      <c r="B330" s="47">
        <v>9</v>
      </c>
      <c r="C330" s="47">
        <v>2</v>
      </c>
      <c r="D330" s="47">
        <v>17</v>
      </c>
      <c r="E330" s="37">
        <v>24.835000000000001</v>
      </c>
      <c r="F330" s="47" t="str">
        <f>IF(AND(RTO__35[[#This Row],[Month]]&gt;4,RTO__35[[#This Row],[Month]]&lt;9,RTO__35[[#This Row],[Day of Week]]&lt;=5,RTO__35[[#This Row],[Hour]]&gt;=16,RTO__35[[#This Row],[Hour]]&lt;=19),"ON","OFF")</f>
        <v>OFF</v>
      </c>
      <c r="G330"/>
      <c r="H330"/>
      <c r="I330"/>
    </row>
    <row r="331" spans="1:9" x14ac:dyDescent="0.25">
      <c r="A331" s="29">
        <v>45909</v>
      </c>
      <c r="B331" s="47">
        <v>9</v>
      </c>
      <c r="C331" s="47">
        <v>2</v>
      </c>
      <c r="D331" s="47">
        <v>18</v>
      </c>
      <c r="E331" s="37">
        <v>42.454599999999999</v>
      </c>
      <c r="F331" s="47" t="str">
        <f>IF(AND(RTO__35[[#This Row],[Month]]&gt;4,RTO__35[[#This Row],[Month]]&lt;9,RTO__35[[#This Row],[Day of Week]]&lt;=5,RTO__35[[#This Row],[Hour]]&gt;=16,RTO__35[[#This Row],[Hour]]&lt;=19),"ON","OFF")</f>
        <v>OFF</v>
      </c>
      <c r="G331"/>
      <c r="H331"/>
      <c r="I331"/>
    </row>
    <row r="332" spans="1:9" x14ac:dyDescent="0.25">
      <c r="A332" s="29">
        <v>45909</v>
      </c>
      <c r="B332" s="47">
        <v>9</v>
      </c>
      <c r="C332" s="47">
        <v>2</v>
      </c>
      <c r="D332" s="47">
        <v>19</v>
      </c>
      <c r="E332" s="37">
        <v>36.951099999999997</v>
      </c>
      <c r="F332" s="47" t="str">
        <f>IF(AND(RTO__35[[#This Row],[Month]]&gt;4,RTO__35[[#This Row],[Month]]&lt;9,RTO__35[[#This Row],[Day of Week]]&lt;=5,RTO__35[[#This Row],[Hour]]&gt;=16,RTO__35[[#This Row],[Hour]]&lt;=19),"ON","OFF")</f>
        <v>OFF</v>
      </c>
      <c r="G332"/>
      <c r="H332"/>
      <c r="I332"/>
    </row>
    <row r="333" spans="1:9" x14ac:dyDescent="0.25">
      <c r="A333" s="29">
        <v>45909</v>
      </c>
      <c r="B333" s="47">
        <v>9</v>
      </c>
      <c r="C333" s="47">
        <v>2</v>
      </c>
      <c r="D333" s="47">
        <v>20</v>
      </c>
      <c r="E333" s="37">
        <v>32.588500000000003</v>
      </c>
      <c r="F333" s="47" t="str">
        <f>IF(AND(RTO__35[[#This Row],[Month]]&gt;4,RTO__35[[#This Row],[Month]]&lt;9,RTO__35[[#This Row],[Day of Week]]&lt;=5,RTO__35[[#This Row],[Hour]]&gt;=16,RTO__35[[#This Row],[Hour]]&lt;=19),"ON","OFF")</f>
        <v>OFF</v>
      </c>
      <c r="G333"/>
      <c r="H333"/>
      <c r="I333"/>
    </row>
    <row r="334" spans="1:9" x14ac:dyDescent="0.25">
      <c r="A334" s="29">
        <v>45909</v>
      </c>
      <c r="B334" s="47">
        <v>9</v>
      </c>
      <c r="C334" s="47">
        <v>2</v>
      </c>
      <c r="D334" s="47">
        <v>21</v>
      </c>
      <c r="E334" s="37">
        <v>29.979900000000001</v>
      </c>
      <c r="F334" s="47" t="str">
        <f>IF(AND(RTO__35[[#This Row],[Month]]&gt;4,RTO__35[[#This Row],[Month]]&lt;9,RTO__35[[#This Row],[Day of Week]]&lt;=5,RTO__35[[#This Row],[Hour]]&gt;=16,RTO__35[[#This Row],[Hour]]&lt;=19),"ON","OFF")</f>
        <v>OFF</v>
      </c>
      <c r="G334"/>
      <c r="H334"/>
      <c r="I334"/>
    </row>
    <row r="335" spans="1:9" x14ac:dyDescent="0.25">
      <c r="A335" s="29">
        <v>45909</v>
      </c>
      <c r="B335" s="47">
        <v>9</v>
      </c>
      <c r="C335" s="47">
        <v>2</v>
      </c>
      <c r="D335" s="47">
        <v>22</v>
      </c>
      <c r="E335" s="37">
        <v>26.0549</v>
      </c>
      <c r="F335" s="47" t="str">
        <f>IF(AND(RTO__35[[#This Row],[Month]]&gt;4,RTO__35[[#This Row],[Month]]&lt;9,RTO__35[[#This Row],[Day of Week]]&lt;=5,RTO__35[[#This Row],[Hour]]&gt;=16,RTO__35[[#This Row],[Hour]]&lt;=19),"ON","OFF")</f>
        <v>OFF</v>
      </c>
      <c r="G335"/>
      <c r="H335"/>
      <c r="I335"/>
    </row>
    <row r="336" spans="1:9" x14ac:dyDescent="0.25">
      <c r="A336" s="29">
        <v>45909</v>
      </c>
      <c r="B336" s="47">
        <v>9</v>
      </c>
      <c r="C336" s="47">
        <v>2</v>
      </c>
      <c r="D336" s="47">
        <v>23</v>
      </c>
      <c r="E336" s="37">
        <v>31.342600000000001</v>
      </c>
      <c r="F336" s="47" t="str">
        <f>IF(AND(RTO__35[[#This Row],[Month]]&gt;4,RTO__35[[#This Row],[Month]]&lt;9,RTO__35[[#This Row],[Day of Week]]&lt;=5,RTO__35[[#This Row],[Hour]]&gt;=16,RTO__35[[#This Row],[Hour]]&lt;=19),"ON","OFF")</f>
        <v>OFF</v>
      </c>
      <c r="G336"/>
      <c r="H336"/>
      <c r="I336"/>
    </row>
    <row r="337" spans="1:9" x14ac:dyDescent="0.25">
      <c r="A337" s="29">
        <v>45909</v>
      </c>
      <c r="B337" s="47">
        <v>9</v>
      </c>
      <c r="C337" s="47">
        <v>2</v>
      </c>
      <c r="D337" s="47">
        <v>24</v>
      </c>
      <c r="E337" s="37">
        <v>30.06</v>
      </c>
      <c r="F337" s="47" t="str">
        <f>IF(AND(RTO__35[[#This Row],[Month]]&gt;4,RTO__35[[#This Row],[Month]]&lt;9,RTO__35[[#This Row],[Day of Week]]&lt;=5,RTO__35[[#This Row],[Hour]]&gt;=16,RTO__35[[#This Row],[Hour]]&lt;=19),"ON","OFF")</f>
        <v>OFF</v>
      </c>
      <c r="G337"/>
      <c r="H337"/>
      <c r="I337"/>
    </row>
    <row r="338" spans="1:9" x14ac:dyDescent="0.25">
      <c r="A338" s="29">
        <v>45910</v>
      </c>
      <c r="B338" s="47">
        <v>9</v>
      </c>
      <c r="C338" s="47">
        <v>3</v>
      </c>
      <c r="D338" s="47">
        <v>1</v>
      </c>
      <c r="E338" s="37">
        <v>31.599</v>
      </c>
      <c r="F338" s="47" t="str">
        <f>IF(AND(RTO__35[[#This Row],[Month]]&gt;4,RTO__35[[#This Row],[Month]]&lt;9,RTO__35[[#This Row],[Day of Week]]&lt;=5,RTO__35[[#This Row],[Hour]]&gt;=16,RTO__35[[#This Row],[Hour]]&lt;=19),"ON","OFF")</f>
        <v>OFF</v>
      </c>
      <c r="G338"/>
      <c r="H338"/>
      <c r="I338"/>
    </row>
    <row r="339" spans="1:9" x14ac:dyDescent="0.25">
      <c r="A339" s="29">
        <v>45910</v>
      </c>
      <c r="B339" s="47">
        <v>9</v>
      </c>
      <c r="C339" s="47">
        <v>3</v>
      </c>
      <c r="D339" s="47">
        <v>2</v>
      </c>
      <c r="E339" s="37">
        <v>30.922599999999999</v>
      </c>
      <c r="F339" s="47" t="str">
        <f>IF(AND(RTO__35[[#This Row],[Month]]&gt;4,RTO__35[[#This Row],[Month]]&lt;9,RTO__35[[#This Row],[Day of Week]]&lt;=5,RTO__35[[#This Row],[Hour]]&gt;=16,RTO__35[[#This Row],[Hour]]&lt;=19),"ON","OFF")</f>
        <v>OFF</v>
      </c>
      <c r="G339"/>
      <c r="H339"/>
      <c r="I339"/>
    </row>
    <row r="340" spans="1:9" x14ac:dyDescent="0.25">
      <c r="A340" s="29">
        <v>45910</v>
      </c>
      <c r="B340" s="47">
        <v>9</v>
      </c>
      <c r="C340" s="47">
        <v>3</v>
      </c>
      <c r="D340" s="47">
        <v>3</v>
      </c>
      <c r="E340" s="37">
        <v>32.0274</v>
      </c>
      <c r="F340" s="47" t="str">
        <f>IF(AND(RTO__35[[#This Row],[Month]]&gt;4,RTO__35[[#This Row],[Month]]&lt;9,RTO__35[[#This Row],[Day of Week]]&lt;=5,RTO__35[[#This Row],[Hour]]&gt;=16,RTO__35[[#This Row],[Hour]]&lt;=19),"ON","OFF")</f>
        <v>OFF</v>
      </c>
      <c r="G340"/>
      <c r="H340"/>
      <c r="I340"/>
    </row>
    <row r="341" spans="1:9" x14ac:dyDescent="0.25">
      <c r="A341" s="29">
        <v>45910</v>
      </c>
      <c r="B341" s="47">
        <v>9</v>
      </c>
      <c r="C341" s="47">
        <v>3</v>
      </c>
      <c r="D341" s="47">
        <v>4</v>
      </c>
      <c r="E341" s="37">
        <v>31.255700000000001</v>
      </c>
      <c r="F341" s="47" t="str">
        <f>IF(AND(RTO__35[[#This Row],[Month]]&gt;4,RTO__35[[#This Row],[Month]]&lt;9,RTO__35[[#This Row],[Day of Week]]&lt;=5,RTO__35[[#This Row],[Hour]]&gt;=16,RTO__35[[#This Row],[Hour]]&lt;=19),"ON","OFF")</f>
        <v>OFF</v>
      </c>
      <c r="G341"/>
      <c r="H341"/>
      <c r="I341"/>
    </row>
    <row r="342" spans="1:9" x14ac:dyDescent="0.25">
      <c r="A342" s="29">
        <v>45910</v>
      </c>
      <c r="B342" s="47">
        <v>9</v>
      </c>
      <c r="C342" s="47">
        <v>3</v>
      </c>
      <c r="D342" s="47">
        <v>5</v>
      </c>
      <c r="E342" s="37">
        <v>29.7729</v>
      </c>
      <c r="F342" s="47" t="str">
        <f>IF(AND(RTO__35[[#This Row],[Month]]&gt;4,RTO__35[[#This Row],[Month]]&lt;9,RTO__35[[#This Row],[Day of Week]]&lt;=5,RTO__35[[#This Row],[Hour]]&gt;=16,RTO__35[[#This Row],[Hour]]&lt;=19),"ON","OFF")</f>
        <v>OFF</v>
      </c>
      <c r="G342"/>
      <c r="H342"/>
      <c r="I342"/>
    </row>
    <row r="343" spans="1:9" x14ac:dyDescent="0.25">
      <c r="A343" s="29">
        <v>45910</v>
      </c>
      <c r="B343" s="47">
        <v>9</v>
      </c>
      <c r="C343" s="47">
        <v>3</v>
      </c>
      <c r="D343" s="47">
        <v>6</v>
      </c>
      <c r="E343" s="37">
        <v>33.472299999999997</v>
      </c>
      <c r="F343" s="47" t="str">
        <f>IF(AND(RTO__35[[#This Row],[Month]]&gt;4,RTO__35[[#This Row],[Month]]&lt;9,RTO__35[[#This Row],[Day of Week]]&lt;=5,RTO__35[[#This Row],[Hour]]&gt;=16,RTO__35[[#This Row],[Hour]]&lt;=19),"ON","OFF")</f>
        <v>OFF</v>
      </c>
      <c r="G343"/>
      <c r="H343"/>
      <c r="I343"/>
    </row>
    <row r="344" spans="1:9" x14ac:dyDescent="0.25">
      <c r="A344" s="29">
        <v>45910</v>
      </c>
      <c r="B344" s="47">
        <v>9</v>
      </c>
      <c r="C344" s="47">
        <v>3</v>
      </c>
      <c r="D344" s="47">
        <v>7</v>
      </c>
      <c r="E344" s="37">
        <v>29.7438</v>
      </c>
      <c r="F344" s="47" t="str">
        <f>IF(AND(RTO__35[[#This Row],[Month]]&gt;4,RTO__35[[#This Row],[Month]]&lt;9,RTO__35[[#This Row],[Day of Week]]&lt;=5,RTO__35[[#This Row],[Hour]]&gt;=16,RTO__35[[#This Row],[Hour]]&lt;=19),"ON","OFF")</f>
        <v>OFF</v>
      </c>
      <c r="G344"/>
      <c r="H344"/>
      <c r="I344"/>
    </row>
    <row r="345" spans="1:9" x14ac:dyDescent="0.25">
      <c r="A345" s="29">
        <v>45910</v>
      </c>
      <c r="B345" s="47">
        <v>9</v>
      </c>
      <c r="C345" s="47">
        <v>3</v>
      </c>
      <c r="D345" s="47">
        <v>8</v>
      </c>
      <c r="E345" s="37">
        <v>27.9877</v>
      </c>
      <c r="F345" s="47" t="str">
        <f>IF(AND(RTO__35[[#This Row],[Month]]&gt;4,RTO__35[[#This Row],[Month]]&lt;9,RTO__35[[#This Row],[Day of Week]]&lt;=5,RTO__35[[#This Row],[Hour]]&gt;=16,RTO__35[[#This Row],[Hour]]&lt;=19),"ON","OFF")</f>
        <v>OFF</v>
      </c>
      <c r="G345"/>
      <c r="H345"/>
      <c r="I345"/>
    </row>
    <row r="346" spans="1:9" x14ac:dyDescent="0.25">
      <c r="A346" s="29">
        <v>45910</v>
      </c>
      <c r="B346" s="47">
        <v>9</v>
      </c>
      <c r="C346" s="47">
        <v>3</v>
      </c>
      <c r="D346" s="47">
        <v>9</v>
      </c>
      <c r="E346" s="37">
        <v>22.6509</v>
      </c>
      <c r="F346" s="47" t="str">
        <f>IF(AND(RTO__35[[#This Row],[Month]]&gt;4,RTO__35[[#This Row],[Month]]&lt;9,RTO__35[[#This Row],[Day of Week]]&lt;=5,RTO__35[[#This Row],[Hour]]&gt;=16,RTO__35[[#This Row],[Hour]]&lt;=19),"ON","OFF")</f>
        <v>OFF</v>
      </c>
      <c r="G346"/>
      <c r="H346"/>
      <c r="I346"/>
    </row>
    <row r="347" spans="1:9" x14ac:dyDescent="0.25">
      <c r="A347" s="29">
        <v>45910</v>
      </c>
      <c r="B347" s="47">
        <v>9</v>
      </c>
      <c r="C347" s="47">
        <v>3</v>
      </c>
      <c r="D347" s="47">
        <v>10</v>
      </c>
      <c r="E347" s="37">
        <v>19.7439</v>
      </c>
      <c r="F347" s="47" t="str">
        <f>IF(AND(RTO__35[[#This Row],[Month]]&gt;4,RTO__35[[#This Row],[Month]]&lt;9,RTO__35[[#This Row],[Day of Week]]&lt;=5,RTO__35[[#This Row],[Hour]]&gt;=16,RTO__35[[#This Row],[Hour]]&lt;=19),"ON","OFF")</f>
        <v>OFF</v>
      </c>
      <c r="G347"/>
      <c r="H347"/>
      <c r="I347"/>
    </row>
    <row r="348" spans="1:9" x14ac:dyDescent="0.25">
      <c r="A348" s="29">
        <v>45910</v>
      </c>
      <c r="B348" s="47">
        <v>9</v>
      </c>
      <c r="C348" s="47">
        <v>3</v>
      </c>
      <c r="D348" s="47">
        <v>11</v>
      </c>
      <c r="E348" s="37">
        <v>19.530799999999999</v>
      </c>
      <c r="F348" s="47" t="str">
        <f>IF(AND(RTO__35[[#This Row],[Month]]&gt;4,RTO__35[[#This Row],[Month]]&lt;9,RTO__35[[#This Row],[Day of Week]]&lt;=5,RTO__35[[#This Row],[Hour]]&gt;=16,RTO__35[[#This Row],[Hour]]&lt;=19),"ON","OFF")</f>
        <v>OFF</v>
      </c>
      <c r="G348"/>
      <c r="H348"/>
      <c r="I348"/>
    </row>
    <row r="349" spans="1:9" x14ac:dyDescent="0.25">
      <c r="A349" s="29">
        <v>45910</v>
      </c>
      <c r="B349" s="47">
        <v>9</v>
      </c>
      <c r="C349" s="47">
        <v>3</v>
      </c>
      <c r="D349" s="47">
        <v>12</v>
      </c>
      <c r="E349" s="37">
        <v>19.552700000000002</v>
      </c>
      <c r="F349" s="47" t="str">
        <f>IF(AND(RTO__35[[#This Row],[Month]]&gt;4,RTO__35[[#This Row],[Month]]&lt;9,RTO__35[[#This Row],[Day of Week]]&lt;=5,RTO__35[[#This Row],[Hour]]&gt;=16,RTO__35[[#This Row],[Hour]]&lt;=19),"ON","OFF")</f>
        <v>OFF</v>
      </c>
      <c r="G349"/>
      <c r="H349"/>
      <c r="I349"/>
    </row>
    <row r="350" spans="1:9" x14ac:dyDescent="0.25">
      <c r="A350" s="29">
        <v>45910</v>
      </c>
      <c r="B350" s="47">
        <v>9</v>
      </c>
      <c r="C350" s="47">
        <v>3</v>
      </c>
      <c r="D350" s="47">
        <v>13</v>
      </c>
      <c r="E350" s="37">
        <v>19.628799999999998</v>
      </c>
      <c r="F350" s="47" t="str">
        <f>IF(AND(RTO__35[[#This Row],[Month]]&gt;4,RTO__35[[#This Row],[Month]]&lt;9,RTO__35[[#This Row],[Day of Week]]&lt;=5,RTO__35[[#This Row],[Hour]]&gt;=16,RTO__35[[#This Row],[Hour]]&lt;=19),"ON","OFF")</f>
        <v>OFF</v>
      </c>
      <c r="G350"/>
      <c r="H350"/>
      <c r="I350"/>
    </row>
    <row r="351" spans="1:9" x14ac:dyDescent="0.25">
      <c r="A351" s="29">
        <v>45910</v>
      </c>
      <c r="B351" s="47">
        <v>9</v>
      </c>
      <c r="C351" s="47">
        <v>3</v>
      </c>
      <c r="D351" s="47">
        <v>14</v>
      </c>
      <c r="E351" s="37">
        <v>23.877300000000002</v>
      </c>
      <c r="F351" s="47" t="str">
        <f>IF(AND(RTO__35[[#This Row],[Month]]&gt;4,RTO__35[[#This Row],[Month]]&lt;9,RTO__35[[#This Row],[Day of Week]]&lt;=5,RTO__35[[#This Row],[Hour]]&gt;=16,RTO__35[[#This Row],[Hour]]&lt;=19),"ON","OFF")</f>
        <v>OFF</v>
      </c>
      <c r="G351"/>
      <c r="H351"/>
      <c r="I351"/>
    </row>
    <row r="352" spans="1:9" x14ac:dyDescent="0.25">
      <c r="A352" s="29">
        <v>45910</v>
      </c>
      <c r="B352" s="47">
        <v>9</v>
      </c>
      <c r="C352" s="47">
        <v>3</v>
      </c>
      <c r="D352" s="47">
        <v>15</v>
      </c>
      <c r="E352" s="37">
        <v>25.494299999999999</v>
      </c>
      <c r="F352" s="47" t="str">
        <f>IF(AND(RTO__35[[#This Row],[Month]]&gt;4,RTO__35[[#This Row],[Month]]&lt;9,RTO__35[[#This Row],[Day of Week]]&lt;=5,RTO__35[[#This Row],[Hour]]&gt;=16,RTO__35[[#This Row],[Hour]]&lt;=19),"ON","OFF")</f>
        <v>OFF</v>
      </c>
      <c r="G352"/>
      <c r="H352"/>
      <c r="I352"/>
    </row>
    <row r="353" spans="1:9" x14ac:dyDescent="0.25">
      <c r="A353" s="29">
        <v>45910</v>
      </c>
      <c r="B353" s="47">
        <v>9</v>
      </c>
      <c r="C353" s="47">
        <v>3</v>
      </c>
      <c r="D353" s="47">
        <v>16</v>
      </c>
      <c r="E353" s="37">
        <v>21.249300000000002</v>
      </c>
      <c r="F353" s="47" t="str">
        <f>IF(AND(RTO__35[[#This Row],[Month]]&gt;4,RTO__35[[#This Row],[Month]]&lt;9,RTO__35[[#This Row],[Day of Week]]&lt;=5,RTO__35[[#This Row],[Hour]]&gt;=16,RTO__35[[#This Row],[Hour]]&lt;=19),"ON","OFF")</f>
        <v>OFF</v>
      </c>
      <c r="G353"/>
      <c r="H353"/>
      <c r="I353"/>
    </row>
    <row r="354" spans="1:9" x14ac:dyDescent="0.25">
      <c r="A354" s="29">
        <v>45910</v>
      </c>
      <c r="B354" s="47">
        <v>9</v>
      </c>
      <c r="C354" s="47">
        <v>3</v>
      </c>
      <c r="D354" s="47">
        <v>17</v>
      </c>
      <c r="E354" s="37">
        <v>19.3536</v>
      </c>
      <c r="F354" s="47" t="str">
        <f>IF(AND(RTO__35[[#This Row],[Month]]&gt;4,RTO__35[[#This Row],[Month]]&lt;9,RTO__35[[#This Row],[Day of Week]]&lt;=5,RTO__35[[#This Row],[Hour]]&gt;=16,RTO__35[[#This Row],[Hour]]&lt;=19),"ON","OFF")</f>
        <v>OFF</v>
      </c>
      <c r="G354"/>
      <c r="H354"/>
      <c r="I354"/>
    </row>
    <row r="355" spans="1:9" x14ac:dyDescent="0.25">
      <c r="A355" s="29">
        <v>45910</v>
      </c>
      <c r="B355" s="47">
        <v>9</v>
      </c>
      <c r="C355" s="47">
        <v>3</v>
      </c>
      <c r="D355" s="47">
        <v>18</v>
      </c>
      <c r="E355" s="37">
        <v>26.8856</v>
      </c>
      <c r="F355" s="47" t="str">
        <f>IF(AND(RTO__35[[#This Row],[Month]]&gt;4,RTO__35[[#This Row],[Month]]&lt;9,RTO__35[[#This Row],[Day of Week]]&lt;=5,RTO__35[[#This Row],[Hour]]&gt;=16,RTO__35[[#This Row],[Hour]]&lt;=19),"ON","OFF")</f>
        <v>OFF</v>
      </c>
      <c r="G355"/>
      <c r="H355"/>
      <c r="I355"/>
    </row>
    <row r="356" spans="1:9" x14ac:dyDescent="0.25">
      <c r="A356" s="29">
        <v>45910</v>
      </c>
      <c r="B356" s="47">
        <v>9</v>
      </c>
      <c r="C356" s="47">
        <v>3</v>
      </c>
      <c r="D356" s="47">
        <v>19</v>
      </c>
      <c r="E356" s="37">
        <v>40.755200000000002</v>
      </c>
      <c r="F356" s="47" t="str">
        <f>IF(AND(RTO__35[[#This Row],[Month]]&gt;4,RTO__35[[#This Row],[Month]]&lt;9,RTO__35[[#This Row],[Day of Week]]&lt;=5,RTO__35[[#This Row],[Hour]]&gt;=16,RTO__35[[#This Row],[Hour]]&lt;=19),"ON","OFF")</f>
        <v>OFF</v>
      </c>
      <c r="G356"/>
      <c r="H356"/>
      <c r="I356"/>
    </row>
    <row r="357" spans="1:9" x14ac:dyDescent="0.25">
      <c r="A357" s="29">
        <v>45910</v>
      </c>
      <c r="B357" s="47">
        <v>9</v>
      </c>
      <c r="C357" s="47">
        <v>3</v>
      </c>
      <c r="D357" s="47">
        <v>20</v>
      </c>
      <c r="E357" s="37">
        <v>30.914000000000001</v>
      </c>
      <c r="F357" s="47" t="str">
        <f>IF(AND(RTO__35[[#This Row],[Month]]&gt;4,RTO__35[[#This Row],[Month]]&lt;9,RTO__35[[#This Row],[Day of Week]]&lt;=5,RTO__35[[#This Row],[Hour]]&gt;=16,RTO__35[[#This Row],[Hour]]&lt;=19),"ON","OFF")</f>
        <v>OFF</v>
      </c>
      <c r="G357"/>
      <c r="H357"/>
      <c r="I357"/>
    </row>
    <row r="358" spans="1:9" x14ac:dyDescent="0.25">
      <c r="A358" s="29">
        <v>45910</v>
      </c>
      <c r="B358" s="47">
        <v>9</v>
      </c>
      <c r="C358" s="47">
        <v>3</v>
      </c>
      <c r="D358" s="47">
        <v>21</v>
      </c>
      <c r="E358" s="37">
        <v>22.636199999999999</v>
      </c>
      <c r="F358" s="47" t="str">
        <f>IF(AND(RTO__35[[#This Row],[Month]]&gt;4,RTO__35[[#This Row],[Month]]&lt;9,RTO__35[[#This Row],[Day of Week]]&lt;=5,RTO__35[[#This Row],[Hour]]&gt;=16,RTO__35[[#This Row],[Hour]]&lt;=19),"ON","OFF")</f>
        <v>OFF</v>
      </c>
      <c r="G358"/>
      <c r="H358"/>
      <c r="I358"/>
    </row>
    <row r="359" spans="1:9" x14ac:dyDescent="0.25">
      <c r="A359" s="29">
        <v>45910</v>
      </c>
      <c r="B359" s="47">
        <v>9</v>
      </c>
      <c r="C359" s="47">
        <v>3</v>
      </c>
      <c r="D359" s="47">
        <v>22</v>
      </c>
      <c r="E359" s="37">
        <v>18.129000000000001</v>
      </c>
      <c r="F359" s="47" t="str">
        <f>IF(AND(RTO__35[[#This Row],[Month]]&gt;4,RTO__35[[#This Row],[Month]]&lt;9,RTO__35[[#This Row],[Day of Week]]&lt;=5,RTO__35[[#This Row],[Hour]]&gt;=16,RTO__35[[#This Row],[Hour]]&lt;=19),"ON","OFF")</f>
        <v>OFF</v>
      </c>
      <c r="G359"/>
      <c r="H359"/>
      <c r="I359"/>
    </row>
    <row r="360" spans="1:9" x14ac:dyDescent="0.25">
      <c r="A360" s="29">
        <v>45910</v>
      </c>
      <c r="B360" s="47">
        <v>9</v>
      </c>
      <c r="C360" s="47">
        <v>3</v>
      </c>
      <c r="D360" s="47">
        <v>23</v>
      </c>
      <c r="E360" s="37">
        <v>25.990600000000001</v>
      </c>
      <c r="F360" s="47" t="str">
        <f>IF(AND(RTO__35[[#This Row],[Month]]&gt;4,RTO__35[[#This Row],[Month]]&lt;9,RTO__35[[#This Row],[Day of Week]]&lt;=5,RTO__35[[#This Row],[Hour]]&gt;=16,RTO__35[[#This Row],[Hour]]&lt;=19),"ON","OFF")</f>
        <v>OFF</v>
      </c>
      <c r="G360"/>
      <c r="H360"/>
      <c r="I360"/>
    </row>
    <row r="361" spans="1:9" x14ac:dyDescent="0.25">
      <c r="A361" s="29">
        <v>45910</v>
      </c>
      <c r="B361" s="47">
        <v>9</v>
      </c>
      <c r="C361" s="47">
        <v>3</v>
      </c>
      <c r="D361" s="47">
        <v>24</v>
      </c>
      <c r="E361" s="37">
        <v>26.367799999999999</v>
      </c>
      <c r="F361" s="47" t="str">
        <f>IF(AND(RTO__35[[#This Row],[Month]]&gt;4,RTO__35[[#This Row],[Month]]&lt;9,RTO__35[[#This Row],[Day of Week]]&lt;=5,RTO__35[[#This Row],[Hour]]&gt;=16,RTO__35[[#This Row],[Hour]]&lt;=19),"ON","OFF")</f>
        <v>OFF</v>
      </c>
      <c r="G361"/>
      <c r="H361"/>
      <c r="I361"/>
    </row>
    <row r="362" spans="1:9" x14ac:dyDescent="0.25">
      <c r="A362" s="29">
        <v>45911</v>
      </c>
      <c r="B362" s="47">
        <v>9</v>
      </c>
      <c r="C362" s="47">
        <v>4</v>
      </c>
      <c r="D362" s="47">
        <v>1</v>
      </c>
      <c r="E362" s="37">
        <v>26.562899999999999</v>
      </c>
      <c r="F362" s="47" t="str">
        <f>IF(AND(RTO__35[[#This Row],[Month]]&gt;4,RTO__35[[#This Row],[Month]]&lt;9,RTO__35[[#This Row],[Day of Week]]&lt;=5,RTO__35[[#This Row],[Hour]]&gt;=16,RTO__35[[#This Row],[Hour]]&lt;=19),"ON","OFF")</f>
        <v>OFF</v>
      </c>
      <c r="G362"/>
      <c r="H362"/>
      <c r="I362"/>
    </row>
    <row r="363" spans="1:9" x14ac:dyDescent="0.25">
      <c r="A363" s="29">
        <v>45911</v>
      </c>
      <c r="B363" s="47">
        <v>9</v>
      </c>
      <c r="C363" s="47">
        <v>4</v>
      </c>
      <c r="D363" s="47">
        <v>2</v>
      </c>
      <c r="E363" s="37">
        <v>27.222200000000001</v>
      </c>
      <c r="F363" s="47" t="str">
        <f>IF(AND(RTO__35[[#This Row],[Month]]&gt;4,RTO__35[[#This Row],[Month]]&lt;9,RTO__35[[#This Row],[Day of Week]]&lt;=5,RTO__35[[#This Row],[Hour]]&gt;=16,RTO__35[[#This Row],[Hour]]&lt;=19),"ON","OFF")</f>
        <v>OFF</v>
      </c>
      <c r="G363"/>
      <c r="H363"/>
      <c r="I363"/>
    </row>
    <row r="364" spans="1:9" x14ac:dyDescent="0.25">
      <c r="A364" s="29">
        <v>45911</v>
      </c>
      <c r="B364" s="47">
        <v>9</v>
      </c>
      <c r="C364" s="47">
        <v>4</v>
      </c>
      <c r="D364" s="47">
        <v>3</v>
      </c>
      <c r="E364" s="37">
        <v>28.111899999999999</v>
      </c>
      <c r="F364" s="47" t="str">
        <f>IF(AND(RTO__35[[#This Row],[Month]]&gt;4,RTO__35[[#This Row],[Month]]&lt;9,RTO__35[[#This Row],[Day of Week]]&lt;=5,RTO__35[[#This Row],[Hour]]&gt;=16,RTO__35[[#This Row],[Hour]]&lt;=19),"ON","OFF")</f>
        <v>OFF</v>
      </c>
      <c r="G364"/>
      <c r="H364"/>
      <c r="I364"/>
    </row>
    <row r="365" spans="1:9" x14ac:dyDescent="0.25">
      <c r="A365" s="29">
        <v>45911</v>
      </c>
      <c r="B365" s="47">
        <v>9</v>
      </c>
      <c r="C365" s="47">
        <v>4</v>
      </c>
      <c r="D365" s="47">
        <v>4</v>
      </c>
      <c r="E365" s="37">
        <v>28.349299999999999</v>
      </c>
      <c r="F365" s="47" t="str">
        <f>IF(AND(RTO__35[[#This Row],[Month]]&gt;4,RTO__35[[#This Row],[Month]]&lt;9,RTO__35[[#This Row],[Day of Week]]&lt;=5,RTO__35[[#This Row],[Hour]]&gt;=16,RTO__35[[#This Row],[Hour]]&lt;=19),"ON","OFF")</f>
        <v>OFF</v>
      </c>
      <c r="G365"/>
      <c r="H365"/>
      <c r="I365"/>
    </row>
    <row r="366" spans="1:9" x14ac:dyDescent="0.25">
      <c r="A366" s="29">
        <v>45911</v>
      </c>
      <c r="B366" s="47">
        <v>9</v>
      </c>
      <c r="C366" s="47">
        <v>4</v>
      </c>
      <c r="D366" s="47">
        <v>5</v>
      </c>
      <c r="E366" s="37">
        <v>28.199000000000002</v>
      </c>
      <c r="F366" s="47" t="str">
        <f>IF(AND(RTO__35[[#This Row],[Month]]&gt;4,RTO__35[[#This Row],[Month]]&lt;9,RTO__35[[#This Row],[Day of Week]]&lt;=5,RTO__35[[#This Row],[Hour]]&gt;=16,RTO__35[[#This Row],[Hour]]&lt;=19),"ON","OFF")</f>
        <v>OFF</v>
      </c>
      <c r="G366"/>
      <c r="H366"/>
      <c r="I366"/>
    </row>
    <row r="367" spans="1:9" x14ac:dyDescent="0.25">
      <c r="A367" s="29">
        <v>45911</v>
      </c>
      <c r="B367" s="47">
        <v>9</v>
      </c>
      <c r="C367" s="47">
        <v>4</v>
      </c>
      <c r="D367" s="47">
        <v>6</v>
      </c>
      <c r="E367" s="37">
        <v>29.797699999999999</v>
      </c>
      <c r="F367" s="47" t="str">
        <f>IF(AND(RTO__35[[#This Row],[Month]]&gt;4,RTO__35[[#This Row],[Month]]&lt;9,RTO__35[[#This Row],[Day of Week]]&lt;=5,RTO__35[[#This Row],[Hour]]&gt;=16,RTO__35[[#This Row],[Hour]]&lt;=19),"ON","OFF")</f>
        <v>OFF</v>
      </c>
      <c r="G367"/>
      <c r="H367"/>
      <c r="I367"/>
    </row>
    <row r="368" spans="1:9" x14ac:dyDescent="0.25">
      <c r="A368" s="29">
        <v>45911</v>
      </c>
      <c r="B368" s="47">
        <v>9</v>
      </c>
      <c r="C368" s="47">
        <v>4</v>
      </c>
      <c r="D368" s="47">
        <v>7</v>
      </c>
      <c r="E368" s="37">
        <v>24.126000000000001</v>
      </c>
      <c r="F368" s="47" t="str">
        <f>IF(AND(RTO__35[[#This Row],[Month]]&gt;4,RTO__35[[#This Row],[Month]]&lt;9,RTO__35[[#This Row],[Day of Week]]&lt;=5,RTO__35[[#This Row],[Hour]]&gt;=16,RTO__35[[#This Row],[Hour]]&lt;=19),"ON","OFF")</f>
        <v>OFF</v>
      </c>
      <c r="G368"/>
      <c r="H368"/>
      <c r="I368"/>
    </row>
    <row r="369" spans="1:9" x14ac:dyDescent="0.25">
      <c r="A369" s="29">
        <v>45911</v>
      </c>
      <c r="B369" s="47">
        <v>9</v>
      </c>
      <c r="C369" s="47">
        <v>4</v>
      </c>
      <c r="D369" s="47">
        <v>8</v>
      </c>
      <c r="E369" s="37">
        <v>14.3164</v>
      </c>
      <c r="F369" s="47" t="str">
        <f>IF(AND(RTO__35[[#This Row],[Month]]&gt;4,RTO__35[[#This Row],[Month]]&lt;9,RTO__35[[#This Row],[Day of Week]]&lt;=5,RTO__35[[#This Row],[Hour]]&gt;=16,RTO__35[[#This Row],[Hour]]&lt;=19),"ON","OFF")</f>
        <v>OFF</v>
      </c>
      <c r="G369"/>
      <c r="H369"/>
      <c r="I369"/>
    </row>
    <row r="370" spans="1:9" x14ac:dyDescent="0.25">
      <c r="A370" s="29">
        <v>45911</v>
      </c>
      <c r="B370" s="47">
        <v>9</v>
      </c>
      <c r="C370" s="47">
        <v>4</v>
      </c>
      <c r="D370" s="47">
        <v>9</v>
      </c>
      <c r="E370" s="37">
        <v>18.845600000000001</v>
      </c>
      <c r="F370" s="47" t="str">
        <f>IF(AND(RTO__35[[#This Row],[Month]]&gt;4,RTO__35[[#This Row],[Month]]&lt;9,RTO__35[[#This Row],[Day of Week]]&lt;=5,RTO__35[[#This Row],[Hour]]&gt;=16,RTO__35[[#This Row],[Hour]]&lt;=19),"ON","OFF")</f>
        <v>OFF</v>
      </c>
      <c r="G370"/>
      <c r="H370"/>
      <c r="I370"/>
    </row>
    <row r="371" spans="1:9" x14ac:dyDescent="0.25">
      <c r="A371" s="29">
        <v>45911</v>
      </c>
      <c r="B371" s="47">
        <v>9</v>
      </c>
      <c r="C371" s="47">
        <v>4</v>
      </c>
      <c r="D371" s="47">
        <v>10</v>
      </c>
      <c r="E371" s="37">
        <v>17.1754</v>
      </c>
      <c r="F371" s="47" t="str">
        <f>IF(AND(RTO__35[[#This Row],[Month]]&gt;4,RTO__35[[#This Row],[Month]]&lt;9,RTO__35[[#This Row],[Day of Week]]&lt;=5,RTO__35[[#This Row],[Hour]]&gt;=16,RTO__35[[#This Row],[Hour]]&lt;=19),"ON","OFF")</f>
        <v>OFF</v>
      </c>
      <c r="G371"/>
      <c r="H371"/>
      <c r="I371"/>
    </row>
    <row r="372" spans="1:9" x14ac:dyDescent="0.25">
      <c r="A372" s="29">
        <v>45911</v>
      </c>
      <c r="B372" s="47">
        <v>9</v>
      </c>
      <c r="C372" s="47">
        <v>4</v>
      </c>
      <c r="D372" s="47">
        <v>11</v>
      </c>
      <c r="E372" s="37">
        <v>17.2515</v>
      </c>
      <c r="F372" s="47" t="str">
        <f>IF(AND(RTO__35[[#This Row],[Month]]&gt;4,RTO__35[[#This Row],[Month]]&lt;9,RTO__35[[#This Row],[Day of Week]]&lt;=5,RTO__35[[#This Row],[Hour]]&gt;=16,RTO__35[[#This Row],[Hour]]&lt;=19),"ON","OFF")</f>
        <v>OFF</v>
      </c>
      <c r="G372"/>
      <c r="H372"/>
      <c r="I372"/>
    </row>
    <row r="373" spans="1:9" x14ac:dyDescent="0.25">
      <c r="A373" s="29">
        <v>45911</v>
      </c>
      <c r="B373" s="47">
        <v>9</v>
      </c>
      <c r="C373" s="47">
        <v>4</v>
      </c>
      <c r="D373" s="47">
        <v>12</v>
      </c>
      <c r="E373" s="37">
        <v>19.430099999999999</v>
      </c>
      <c r="F373" s="47" t="str">
        <f>IF(AND(RTO__35[[#This Row],[Month]]&gt;4,RTO__35[[#This Row],[Month]]&lt;9,RTO__35[[#This Row],[Day of Week]]&lt;=5,RTO__35[[#This Row],[Hour]]&gt;=16,RTO__35[[#This Row],[Hour]]&lt;=19),"ON","OFF")</f>
        <v>OFF</v>
      </c>
      <c r="G373"/>
      <c r="H373"/>
      <c r="I373"/>
    </row>
    <row r="374" spans="1:9" x14ac:dyDescent="0.25">
      <c r="A374" s="29">
        <v>45911</v>
      </c>
      <c r="B374" s="47">
        <v>9</v>
      </c>
      <c r="C374" s="47">
        <v>4</v>
      </c>
      <c r="D374" s="47">
        <v>13</v>
      </c>
      <c r="E374" s="37">
        <v>22.2104</v>
      </c>
      <c r="F374" s="47" t="str">
        <f>IF(AND(RTO__35[[#This Row],[Month]]&gt;4,RTO__35[[#This Row],[Month]]&lt;9,RTO__35[[#This Row],[Day of Week]]&lt;=5,RTO__35[[#This Row],[Hour]]&gt;=16,RTO__35[[#This Row],[Hour]]&lt;=19),"ON","OFF")</f>
        <v>OFF</v>
      </c>
      <c r="G374"/>
      <c r="H374"/>
      <c r="I374"/>
    </row>
    <row r="375" spans="1:9" x14ac:dyDescent="0.25">
      <c r="A375" s="29">
        <v>45911</v>
      </c>
      <c r="B375" s="47">
        <v>9</v>
      </c>
      <c r="C375" s="47">
        <v>4</v>
      </c>
      <c r="D375" s="47">
        <v>14</v>
      </c>
      <c r="E375" s="37">
        <v>21.9343</v>
      </c>
      <c r="F375" s="47" t="str">
        <f>IF(AND(RTO__35[[#This Row],[Month]]&gt;4,RTO__35[[#This Row],[Month]]&lt;9,RTO__35[[#This Row],[Day of Week]]&lt;=5,RTO__35[[#This Row],[Hour]]&gt;=16,RTO__35[[#This Row],[Hour]]&lt;=19),"ON","OFF")</f>
        <v>OFF</v>
      </c>
      <c r="G375"/>
      <c r="H375"/>
      <c r="I375"/>
    </row>
    <row r="376" spans="1:9" x14ac:dyDescent="0.25">
      <c r="A376" s="29">
        <v>45911</v>
      </c>
      <c r="B376" s="47">
        <v>9</v>
      </c>
      <c r="C376" s="47">
        <v>4</v>
      </c>
      <c r="D376" s="47">
        <v>15</v>
      </c>
      <c r="E376" s="37">
        <v>21.810400000000001</v>
      </c>
      <c r="F376" s="47" t="str">
        <f>IF(AND(RTO__35[[#This Row],[Month]]&gt;4,RTO__35[[#This Row],[Month]]&lt;9,RTO__35[[#This Row],[Day of Week]]&lt;=5,RTO__35[[#This Row],[Hour]]&gt;=16,RTO__35[[#This Row],[Hour]]&lt;=19),"ON","OFF")</f>
        <v>OFF</v>
      </c>
      <c r="G376"/>
      <c r="H376"/>
      <c r="I376"/>
    </row>
    <row r="377" spans="1:9" x14ac:dyDescent="0.25">
      <c r="A377" s="29">
        <v>45911</v>
      </c>
      <c r="B377" s="47">
        <v>9</v>
      </c>
      <c r="C377" s="47">
        <v>4</v>
      </c>
      <c r="D377" s="47">
        <v>16</v>
      </c>
      <c r="E377" s="37">
        <v>22.2942</v>
      </c>
      <c r="F377" s="47" t="str">
        <f>IF(AND(RTO__35[[#This Row],[Month]]&gt;4,RTO__35[[#This Row],[Month]]&lt;9,RTO__35[[#This Row],[Day of Week]]&lt;=5,RTO__35[[#This Row],[Hour]]&gt;=16,RTO__35[[#This Row],[Hour]]&lt;=19),"ON","OFF")</f>
        <v>OFF</v>
      </c>
      <c r="G377"/>
      <c r="H377"/>
      <c r="I377"/>
    </row>
    <row r="378" spans="1:9" x14ac:dyDescent="0.25">
      <c r="A378" s="29">
        <v>45911</v>
      </c>
      <c r="B378" s="47">
        <v>9</v>
      </c>
      <c r="C378" s="47">
        <v>4</v>
      </c>
      <c r="D378" s="47">
        <v>17</v>
      </c>
      <c r="E378" s="37">
        <v>22.458200000000001</v>
      </c>
      <c r="F378" s="47" t="str">
        <f>IF(AND(RTO__35[[#This Row],[Month]]&gt;4,RTO__35[[#This Row],[Month]]&lt;9,RTO__35[[#This Row],[Day of Week]]&lt;=5,RTO__35[[#This Row],[Hour]]&gt;=16,RTO__35[[#This Row],[Hour]]&lt;=19),"ON","OFF")</f>
        <v>OFF</v>
      </c>
      <c r="G378"/>
      <c r="H378"/>
      <c r="I378"/>
    </row>
    <row r="379" spans="1:9" x14ac:dyDescent="0.25">
      <c r="A379" s="29">
        <v>45911</v>
      </c>
      <c r="B379" s="47">
        <v>9</v>
      </c>
      <c r="C379" s="47">
        <v>4</v>
      </c>
      <c r="D379" s="47">
        <v>18</v>
      </c>
      <c r="E379" s="37">
        <v>32.9514</v>
      </c>
      <c r="F379" s="47" t="str">
        <f>IF(AND(RTO__35[[#This Row],[Month]]&gt;4,RTO__35[[#This Row],[Month]]&lt;9,RTO__35[[#This Row],[Day of Week]]&lt;=5,RTO__35[[#This Row],[Hour]]&gt;=16,RTO__35[[#This Row],[Hour]]&lt;=19),"ON","OFF")</f>
        <v>OFF</v>
      </c>
      <c r="G379"/>
      <c r="H379"/>
      <c r="I379"/>
    </row>
    <row r="380" spans="1:9" x14ac:dyDescent="0.25">
      <c r="A380" s="29">
        <v>45911</v>
      </c>
      <c r="B380" s="47">
        <v>9</v>
      </c>
      <c r="C380" s="47">
        <v>4</v>
      </c>
      <c r="D380" s="47">
        <v>19</v>
      </c>
      <c r="E380" s="37">
        <v>34.304099999999998</v>
      </c>
      <c r="F380" s="47" t="str">
        <f>IF(AND(RTO__35[[#This Row],[Month]]&gt;4,RTO__35[[#This Row],[Month]]&lt;9,RTO__35[[#This Row],[Day of Week]]&lt;=5,RTO__35[[#This Row],[Hour]]&gt;=16,RTO__35[[#This Row],[Hour]]&lt;=19),"ON","OFF")</f>
        <v>OFF</v>
      </c>
      <c r="G380"/>
      <c r="H380"/>
      <c r="I380"/>
    </row>
    <row r="381" spans="1:9" x14ac:dyDescent="0.25">
      <c r="A381" s="29">
        <v>45911</v>
      </c>
      <c r="B381" s="47">
        <v>9</v>
      </c>
      <c r="C381" s="47">
        <v>4</v>
      </c>
      <c r="D381" s="47">
        <v>20</v>
      </c>
      <c r="E381" s="37">
        <v>16.892499999999998</v>
      </c>
      <c r="F381" s="47" t="str">
        <f>IF(AND(RTO__35[[#This Row],[Month]]&gt;4,RTO__35[[#This Row],[Month]]&lt;9,RTO__35[[#This Row],[Day of Week]]&lt;=5,RTO__35[[#This Row],[Hour]]&gt;=16,RTO__35[[#This Row],[Hour]]&lt;=19),"ON","OFF")</f>
        <v>OFF</v>
      </c>
      <c r="G381"/>
      <c r="H381"/>
      <c r="I381"/>
    </row>
    <row r="382" spans="1:9" x14ac:dyDescent="0.25">
      <c r="A382" s="29">
        <v>45911</v>
      </c>
      <c r="B382" s="47">
        <v>9</v>
      </c>
      <c r="C382" s="47">
        <v>4</v>
      </c>
      <c r="D382" s="47">
        <v>21</v>
      </c>
      <c r="E382" s="37">
        <v>9.0831999999999997</v>
      </c>
      <c r="F382" s="47" t="str">
        <f>IF(AND(RTO__35[[#This Row],[Month]]&gt;4,RTO__35[[#This Row],[Month]]&lt;9,RTO__35[[#This Row],[Day of Week]]&lt;=5,RTO__35[[#This Row],[Hour]]&gt;=16,RTO__35[[#This Row],[Hour]]&lt;=19),"ON","OFF")</f>
        <v>OFF</v>
      </c>
      <c r="G382"/>
      <c r="H382"/>
      <c r="I382"/>
    </row>
    <row r="383" spans="1:9" x14ac:dyDescent="0.25">
      <c r="A383" s="29">
        <v>45911</v>
      </c>
      <c r="B383" s="47">
        <v>9</v>
      </c>
      <c r="C383" s="47">
        <v>4</v>
      </c>
      <c r="D383" s="47">
        <v>22</v>
      </c>
      <c r="E383" s="37">
        <v>17.5686</v>
      </c>
      <c r="F383" s="47" t="str">
        <f>IF(AND(RTO__35[[#This Row],[Month]]&gt;4,RTO__35[[#This Row],[Month]]&lt;9,RTO__35[[#This Row],[Day of Week]]&lt;=5,RTO__35[[#This Row],[Hour]]&gt;=16,RTO__35[[#This Row],[Hour]]&lt;=19),"ON","OFF")</f>
        <v>OFF</v>
      </c>
      <c r="G383"/>
      <c r="H383"/>
      <c r="I383"/>
    </row>
    <row r="384" spans="1:9" x14ac:dyDescent="0.25">
      <c r="A384" s="29">
        <v>45911</v>
      </c>
      <c r="B384" s="47">
        <v>9</v>
      </c>
      <c r="C384" s="47">
        <v>4</v>
      </c>
      <c r="D384" s="47">
        <v>23</v>
      </c>
      <c r="E384" s="37">
        <v>28.6204</v>
      </c>
      <c r="F384" s="47" t="str">
        <f>IF(AND(RTO__35[[#This Row],[Month]]&gt;4,RTO__35[[#This Row],[Month]]&lt;9,RTO__35[[#This Row],[Day of Week]]&lt;=5,RTO__35[[#This Row],[Hour]]&gt;=16,RTO__35[[#This Row],[Hour]]&lt;=19),"ON","OFF")</f>
        <v>OFF</v>
      </c>
      <c r="G384"/>
      <c r="H384"/>
      <c r="I384"/>
    </row>
    <row r="385" spans="1:9" x14ac:dyDescent="0.25">
      <c r="A385" s="29">
        <v>45911</v>
      </c>
      <c r="B385" s="47">
        <v>9</v>
      </c>
      <c r="C385" s="47">
        <v>4</v>
      </c>
      <c r="D385" s="47">
        <v>24</v>
      </c>
      <c r="E385" s="37">
        <v>29.574300000000001</v>
      </c>
      <c r="F385" s="47" t="str">
        <f>IF(AND(RTO__35[[#This Row],[Month]]&gt;4,RTO__35[[#This Row],[Month]]&lt;9,RTO__35[[#This Row],[Day of Week]]&lt;=5,RTO__35[[#This Row],[Hour]]&gt;=16,RTO__35[[#This Row],[Hour]]&lt;=19),"ON","OFF")</f>
        <v>OFF</v>
      </c>
      <c r="G385"/>
      <c r="H385"/>
      <c r="I385"/>
    </row>
    <row r="386" spans="1:9" x14ac:dyDescent="0.25">
      <c r="A386" s="29">
        <v>45912</v>
      </c>
      <c r="B386" s="47">
        <v>9</v>
      </c>
      <c r="C386" s="47">
        <v>5</v>
      </c>
      <c r="D386" s="47">
        <v>1</v>
      </c>
      <c r="E386" s="37">
        <v>32.731999999999999</v>
      </c>
      <c r="F386" s="47" t="str">
        <f>IF(AND(RTO__35[[#This Row],[Month]]&gt;4,RTO__35[[#This Row],[Month]]&lt;9,RTO__35[[#This Row],[Day of Week]]&lt;=5,RTO__35[[#This Row],[Hour]]&gt;=16,RTO__35[[#This Row],[Hour]]&lt;=19),"ON","OFF")</f>
        <v>OFF</v>
      </c>
      <c r="G386"/>
      <c r="H386"/>
      <c r="I386"/>
    </row>
    <row r="387" spans="1:9" x14ac:dyDescent="0.25">
      <c r="A387" s="29">
        <v>45912</v>
      </c>
      <c r="B387" s="47">
        <v>9</v>
      </c>
      <c r="C387" s="47">
        <v>5</v>
      </c>
      <c r="D387" s="47">
        <v>2</v>
      </c>
      <c r="E387" s="37">
        <v>33.0456</v>
      </c>
      <c r="F387" s="47" t="str">
        <f>IF(AND(RTO__35[[#This Row],[Month]]&gt;4,RTO__35[[#This Row],[Month]]&lt;9,RTO__35[[#This Row],[Day of Week]]&lt;=5,RTO__35[[#This Row],[Hour]]&gt;=16,RTO__35[[#This Row],[Hour]]&lt;=19),"ON","OFF")</f>
        <v>OFF</v>
      </c>
      <c r="G387"/>
      <c r="H387"/>
      <c r="I387"/>
    </row>
    <row r="388" spans="1:9" x14ac:dyDescent="0.25">
      <c r="A388" s="29">
        <v>45912</v>
      </c>
      <c r="B388" s="47">
        <v>9</v>
      </c>
      <c r="C388" s="47">
        <v>5</v>
      </c>
      <c r="D388" s="47">
        <v>3</v>
      </c>
      <c r="E388" s="37">
        <v>30.459</v>
      </c>
      <c r="F388" s="47" t="str">
        <f>IF(AND(RTO__35[[#This Row],[Month]]&gt;4,RTO__35[[#This Row],[Month]]&lt;9,RTO__35[[#This Row],[Day of Week]]&lt;=5,RTO__35[[#This Row],[Hour]]&gt;=16,RTO__35[[#This Row],[Hour]]&lt;=19),"ON","OFF")</f>
        <v>OFF</v>
      </c>
      <c r="G388"/>
      <c r="H388"/>
      <c r="I388"/>
    </row>
    <row r="389" spans="1:9" x14ac:dyDescent="0.25">
      <c r="A389" s="29">
        <v>45912</v>
      </c>
      <c r="B389" s="47">
        <v>9</v>
      </c>
      <c r="C389" s="47">
        <v>5</v>
      </c>
      <c r="D389" s="47">
        <v>4</v>
      </c>
      <c r="E389" s="37">
        <v>28.702500000000001</v>
      </c>
      <c r="F389" s="47" t="str">
        <f>IF(AND(RTO__35[[#This Row],[Month]]&gt;4,RTO__35[[#This Row],[Month]]&lt;9,RTO__35[[#This Row],[Day of Week]]&lt;=5,RTO__35[[#This Row],[Hour]]&gt;=16,RTO__35[[#This Row],[Hour]]&lt;=19),"ON","OFF")</f>
        <v>OFF</v>
      </c>
      <c r="G389"/>
      <c r="H389"/>
      <c r="I389"/>
    </row>
    <row r="390" spans="1:9" x14ac:dyDescent="0.25">
      <c r="A390" s="29">
        <v>45912</v>
      </c>
      <c r="B390" s="47">
        <v>9</v>
      </c>
      <c r="C390" s="47">
        <v>5</v>
      </c>
      <c r="D390" s="47">
        <v>5</v>
      </c>
      <c r="E390" s="37">
        <v>28.866900000000001</v>
      </c>
      <c r="F390" s="47" t="str">
        <f>IF(AND(RTO__35[[#This Row],[Month]]&gt;4,RTO__35[[#This Row],[Month]]&lt;9,RTO__35[[#This Row],[Day of Week]]&lt;=5,RTO__35[[#This Row],[Hour]]&gt;=16,RTO__35[[#This Row],[Hour]]&lt;=19),"ON","OFF")</f>
        <v>OFF</v>
      </c>
      <c r="G390"/>
      <c r="H390"/>
      <c r="I390"/>
    </row>
    <row r="391" spans="1:9" x14ac:dyDescent="0.25">
      <c r="A391" s="29">
        <v>45912</v>
      </c>
      <c r="B391" s="47">
        <v>9</v>
      </c>
      <c r="C391" s="47">
        <v>5</v>
      </c>
      <c r="D391" s="47">
        <v>6</v>
      </c>
      <c r="E391" s="37">
        <v>30.791899999999998</v>
      </c>
      <c r="F391" s="47" t="str">
        <f>IF(AND(RTO__35[[#This Row],[Month]]&gt;4,RTO__35[[#This Row],[Month]]&lt;9,RTO__35[[#This Row],[Day of Week]]&lt;=5,RTO__35[[#This Row],[Hour]]&gt;=16,RTO__35[[#This Row],[Hour]]&lt;=19),"ON","OFF")</f>
        <v>OFF</v>
      </c>
      <c r="G391"/>
      <c r="H391"/>
      <c r="I391"/>
    </row>
    <row r="392" spans="1:9" x14ac:dyDescent="0.25">
      <c r="A392" s="29">
        <v>45912</v>
      </c>
      <c r="B392" s="47">
        <v>9</v>
      </c>
      <c r="C392" s="47">
        <v>5</v>
      </c>
      <c r="D392" s="47">
        <v>7</v>
      </c>
      <c r="E392" s="37">
        <v>29.683199999999999</v>
      </c>
      <c r="F392" s="47" t="str">
        <f>IF(AND(RTO__35[[#This Row],[Month]]&gt;4,RTO__35[[#This Row],[Month]]&lt;9,RTO__35[[#This Row],[Day of Week]]&lt;=5,RTO__35[[#This Row],[Hour]]&gt;=16,RTO__35[[#This Row],[Hour]]&lt;=19),"ON","OFF")</f>
        <v>OFF</v>
      </c>
      <c r="G392"/>
      <c r="H392"/>
      <c r="I392"/>
    </row>
    <row r="393" spans="1:9" x14ac:dyDescent="0.25">
      <c r="A393" s="29">
        <v>45912</v>
      </c>
      <c r="B393" s="47">
        <v>9</v>
      </c>
      <c r="C393" s="47">
        <v>5</v>
      </c>
      <c r="D393" s="47">
        <v>8</v>
      </c>
      <c r="E393" s="37">
        <v>14.1305</v>
      </c>
      <c r="F393" s="47" t="str">
        <f>IF(AND(RTO__35[[#This Row],[Month]]&gt;4,RTO__35[[#This Row],[Month]]&lt;9,RTO__35[[#This Row],[Day of Week]]&lt;=5,RTO__35[[#This Row],[Hour]]&gt;=16,RTO__35[[#This Row],[Hour]]&lt;=19),"ON","OFF")</f>
        <v>OFF</v>
      </c>
      <c r="G393"/>
      <c r="H393"/>
      <c r="I393"/>
    </row>
    <row r="394" spans="1:9" x14ac:dyDescent="0.25">
      <c r="A394" s="29">
        <v>45912</v>
      </c>
      <c r="B394" s="47">
        <v>9</v>
      </c>
      <c r="C394" s="47">
        <v>5</v>
      </c>
      <c r="D394" s="47">
        <v>9</v>
      </c>
      <c r="E394" s="37">
        <v>16.328600000000002</v>
      </c>
      <c r="F394" s="47" t="str">
        <f>IF(AND(RTO__35[[#This Row],[Month]]&gt;4,RTO__35[[#This Row],[Month]]&lt;9,RTO__35[[#This Row],[Day of Week]]&lt;=5,RTO__35[[#This Row],[Hour]]&gt;=16,RTO__35[[#This Row],[Hour]]&lt;=19),"ON","OFF")</f>
        <v>OFF</v>
      </c>
      <c r="G394"/>
      <c r="H394"/>
      <c r="I394"/>
    </row>
    <row r="395" spans="1:9" x14ac:dyDescent="0.25">
      <c r="A395" s="29">
        <v>45912</v>
      </c>
      <c r="B395" s="47">
        <v>9</v>
      </c>
      <c r="C395" s="47">
        <v>5</v>
      </c>
      <c r="D395" s="47">
        <v>10</v>
      </c>
      <c r="E395" s="37">
        <v>18.038</v>
      </c>
      <c r="F395" s="47" t="str">
        <f>IF(AND(RTO__35[[#This Row],[Month]]&gt;4,RTO__35[[#This Row],[Month]]&lt;9,RTO__35[[#This Row],[Day of Week]]&lt;=5,RTO__35[[#This Row],[Hour]]&gt;=16,RTO__35[[#This Row],[Hour]]&lt;=19),"ON","OFF")</f>
        <v>OFF</v>
      </c>
      <c r="G395"/>
      <c r="H395"/>
      <c r="I395"/>
    </row>
    <row r="396" spans="1:9" x14ac:dyDescent="0.25">
      <c r="A396" s="29">
        <v>45912</v>
      </c>
      <c r="B396" s="47">
        <v>9</v>
      </c>
      <c r="C396" s="47">
        <v>5</v>
      </c>
      <c r="D396" s="47">
        <v>11</v>
      </c>
      <c r="E396" s="37">
        <v>16.541799999999999</v>
      </c>
      <c r="F396" s="47" t="str">
        <f>IF(AND(RTO__35[[#This Row],[Month]]&gt;4,RTO__35[[#This Row],[Month]]&lt;9,RTO__35[[#This Row],[Day of Week]]&lt;=5,RTO__35[[#This Row],[Hour]]&gt;=16,RTO__35[[#This Row],[Hour]]&lt;=19),"ON","OFF")</f>
        <v>OFF</v>
      </c>
      <c r="G396"/>
      <c r="H396"/>
      <c r="I396"/>
    </row>
    <row r="397" spans="1:9" x14ac:dyDescent="0.25">
      <c r="A397" s="29">
        <v>45912</v>
      </c>
      <c r="B397" s="47">
        <v>9</v>
      </c>
      <c r="C397" s="47">
        <v>5</v>
      </c>
      <c r="D397" s="47">
        <v>12</v>
      </c>
      <c r="E397" s="37">
        <v>17.206399999999999</v>
      </c>
      <c r="F397" s="47" t="str">
        <f>IF(AND(RTO__35[[#This Row],[Month]]&gt;4,RTO__35[[#This Row],[Month]]&lt;9,RTO__35[[#This Row],[Day of Week]]&lt;=5,RTO__35[[#This Row],[Hour]]&gt;=16,RTO__35[[#This Row],[Hour]]&lt;=19),"ON","OFF")</f>
        <v>OFF</v>
      </c>
      <c r="G397"/>
      <c r="H397"/>
      <c r="I397"/>
    </row>
    <row r="398" spans="1:9" x14ac:dyDescent="0.25">
      <c r="A398" s="29">
        <v>45912</v>
      </c>
      <c r="B398" s="47">
        <v>9</v>
      </c>
      <c r="C398" s="47">
        <v>5</v>
      </c>
      <c r="D398" s="47">
        <v>13</v>
      </c>
      <c r="E398" s="37">
        <v>24.013400000000001</v>
      </c>
      <c r="F398" s="47" t="str">
        <f>IF(AND(RTO__35[[#This Row],[Month]]&gt;4,RTO__35[[#This Row],[Month]]&lt;9,RTO__35[[#This Row],[Day of Week]]&lt;=5,RTO__35[[#This Row],[Hour]]&gt;=16,RTO__35[[#This Row],[Hour]]&lt;=19),"ON","OFF")</f>
        <v>OFF</v>
      </c>
      <c r="G398"/>
      <c r="H398"/>
      <c r="I398"/>
    </row>
    <row r="399" spans="1:9" x14ac:dyDescent="0.25">
      <c r="A399" s="29">
        <v>45912</v>
      </c>
      <c r="B399" s="47">
        <v>9</v>
      </c>
      <c r="C399" s="47">
        <v>5</v>
      </c>
      <c r="D399" s="47">
        <v>14</v>
      </c>
      <c r="E399" s="37">
        <v>20.996400000000001</v>
      </c>
      <c r="F399" s="47" t="str">
        <f>IF(AND(RTO__35[[#This Row],[Month]]&gt;4,RTO__35[[#This Row],[Month]]&lt;9,RTO__35[[#This Row],[Day of Week]]&lt;=5,RTO__35[[#This Row],[Hour]]&gt;=16,RTO__35[[#This Row],[Hour]]&lt;=19),"ON","OFF")</f>
        <v>OFF</v>
      </c>
      <c r="G399"/>
      <c r="H399"/>
      <c r="I399"/>
    </row>
    <row r="400" spans="1:9" x14ac:dyDescent="0.25">
      <c r="A400" s="29">
        <v>45912</v>
      </c>
      <c r="B400" s="47">
        <v>9</v>
      </c>
      <c r="C400" s="47">
        <v>5</v>
      </c>
      <c r="D400" s="47">
        <v>15</v>
      </c>
      <c r="E400" s="37">
        <v>21.080300000000001</v>
      </c>
      <c r="F400" s="47" t="str">
        <f>IF(AND(RTO__35[[#This Row],[Month]]&gt;4,RTO__35[[#This Row],[Month]]&lt;9,RTO__35[[#This Row],[Day of Week]]&lt;=5,RTO__35[[#This Row],[Hour]]&gt;=16,RTO__35[[#This Row],[Hour]]&lt;=19),"ON","OFF")</f>
        <v>OFF</v>
      </c>
      <c r="G400"/>
      <c r="H400"/>
      <c r="I400"/>
    </row>
    <row r="401" spans="1:9" x14ac:dyDescent="0.25">
      <c r="A401" s="29">
        <v>45912</v>
      </c>
      <c r="B401" s="47">
        <v>9</v>
      </c>
      <c r="C401" s="47">
        <v>5</v>
      </c>
      <c r="D401" s="47">
        <v>16</v>
      </c>
      <c r="E401" s="37">
        <v>26.893599999999999</v>
      </c>
      <c r="F401" s="47" t="str">
        <f>IF(AND(RTO__35[[#This Row],[Month]]&gt;4,RTO__35[[#This Row],[Month]]&lt;9,RTO__35[[#This Row],[Day of Week]]&lt;=5,RTO__35[[#This Row],[Hour]]&gt;=16,RTO__35[[#This Row],[Hour]]&lt;=19),"ON","OFF")</f>
        <v>OFF</v>
      </c>
      <c r="G401"/>
      <c r="H401"/>
      <c r="I401"/>
    </row>
    <row r="402" spans="1:9" x14ac:dyDescent="0.25">
      <c r="A402" s="29">
        <v>45912</v>
      </c>
      <c r="B402" s="47">
        <v>9</v>
      </c>
      <c r="C402" s="47">
        <v>5</v>
      </c>
      <c r="D402" s="47">
        <v>17</v>
      </c>
      <c r="E402" s="37">
        <v>18.7255</v>
      </c>
      <c r="F402" s="47" t="str">
        <f>IF(AND(RTO__35[[#This Row],[Month]]&gt;4,RTO__35[[#This Row],[Month]]&lt;9,RTO__35[[#This Row],[Day of Week]]&lt;=5,RTO__35[[#This Row],[Hour]]&gt;=16,RTO__35[[#This Row],[Hour]]&lt;=19),"ON","OFF")</f>
        <v>OFF</v>
      </c>
      <c r="G402"/>
      <c r="H402"/>
      <c r="I402"/>
    </row>
    <row r="403" spans="1:9" x14ac:dyDescent="0.25">
      <c r="A403" s="29">
        <v>45912</v>
      </c>
      <c r="B403" s="47">
        <v>9</v>
      </c>
      <c r="C403" s="47">
        <v>5</v>
      </c>
      <c r="D403" s="47">
        <v>18</v>
      </c>
      <c r="E403" s="37">
        <v>29.4375</v>
      </c>
      <c r="F403" s="47" t="str">
        <f>IF(AND(RTO__35[[#This Row],[Month]]&gt;4,RTO__35[[#This Row],[Month]]&lt;9,RTO__35[[#This Row],[Day of Week]]&lt;=5,RTO__35[[#This Row],[Hour]]&gt;=16,RTO__35[[#This Row],[Hour]]&lt;=19),"ON","OFF")</f>
        <v>OFF</v>
      </c>
      <c r="G403"/>
      <c r="H403"/>
      <c r="I403"/>
    </row>
    <row r="404" spans="1:9" x14ac:dyDescent="0.25">
      <c r="A404" s="29">
        <v>45912</v>
      </c>
      <c r="B404" s="47">
        <v>9</v>
      </c>
      <c r="C404" s="47">
        <v>5</v>
      </c>
      <c r="D404" s="47">
        <v>19</v>
      </c>
      <c r="E404" s="37">
        <v>39.561199999999999</v>
      </c>
      <c r="F404" s="47" t="str">
        <f>IF(AND(RTO__35[[#This Row],[Month]]&gt;4,RTO__35[[#This Row],[Month]]&lt;9,RTO__35[[#This Row],[Day of Week]]&lt;=5,RTO__35[[#This Row],[Hour]]&gt;=16,RTO__35[[#This Row],[Hour]]&lt;=19),"ON","OFF")</f>
        <v>OFF</v>
      </c>
      <c r="G404"/>
      <c r="H404"/>
      <c r="I404"/>
    </row>
    <row r="405" spans="1:9" x14ac:dyDescent="0.25">
      <c r="A405" s="29">
        <v>45912</v>
      </c>
      <c r="B405" s="47">
        <v>9</v>
      </c>
      <c r="C405" s="47">
        <v>5</v>
      </c>
      <c r="D405" s="47">
        <v>20</v>
      </c>
      <c r="E405" s="37">
        <v>31.727399999999999</v>
      </c>
      <c r="F405" s="47" t="str">
        <f>IF(AND(RTO__35[[#This Row],[Month]]&gt;4,RTO__35[[#This Row],[Month]]&lt;9,RTO__35[[#This Row],[Day of Week]]&lt;=5,RTO__35[[#This Row],[Hour]]&gt;=16,RTO__35[[#This Row],[Hour]]&lt;=19),"ON","OFF")</f>
        <v>OFF</v>
      </c>
      <c r="G405"/>
      <c r="H405"/>
      <c r="I405"/>
    </row>
    <row r="406" spans="1:9" x14ac:dyDescent="0.25">
      <c r="A406" s="29">
        <v>45912</v>
      </c>
      <c r="B406" s="47">
        <v>9</v>
      </c>
      <c r="C406" s="47">
        <v>5</v>
      </c>
      <c r="D406" s="47">
        <v>21</v>
      </c>
      <c r="E406" s="37">
        <v>20.924199999999999</v>
      </c>
      <c r="F406" s="47" t="str">
        <f>IF(AND(RTO__35[[#This Row],[Month]]&gt;4,RTO__35[[#This Row],[Month]]&lt;9,RTO__35[[#This Row],[Day of Week]]&lt;=5,RTO__35[[#This Row],[Hour]]&gt;=16,RTO__35[[#This Row],[Hour]]&lt;=19),"ON","OFF")</f>
        <v>OFF</v>
      </c>
      <c r="G406"/>
      <c r="H406"/>
      <c r="I406"/>
    </row>
    <row r="407" spans="1:9" x14ac:dyDescent="0.25">
      <c r="A407" s="29">
        <v>45912</v>
      </c>
      <c r="B407" s="47">
        <v>9</v>
      </c>
      <c r="C407" s="47">
        <v>5</v>
      </c>
      <c r="D407" s="47">
        <v>22</v>
      </c>
      <c r="E407" s="37">
        <v>29.637499999999999</v>
      </c>
      <c r="F407" s="47" t="str">
        <f>IF(AND(RTO__35[[#This Row],[Month]]&gt;4,RTO__35[[#This Row],[Month]]&lt;9,RTO__35[[#This Row],[Day of Week]]&lt;=5,RTO__35[[#This Row],[Hour]]&gt;=16,RTO__35[[#This Row],[Hour]]&lt;=19),"ON","OFF")</f>
        <v>OFF</v>
      </c>
      <c r="G407"/>
      <c r="H407"/>
      <c r="I407"/>
    </row>
    <row r="408" spans="1:9" x14ac:dyDescent="0.25">
      <c r="A408" s="29">
        <v>45912</v>
      </c>
      <c r="B408" s="47">
        <v>9</v>
      </c>
      <c r="C408" s="47">
        <v>5</v>
      </c>
      <c r="D408" s="47">
        <v>23</v>
      </c>
      <c r="E408" s="37">
        <v>31.768699999999999</v>
      </c>
      <c r="F408" s="47" t="str">
        <f>IF(AND(RTO__35[[#This Row],[Month]]&gt;4,RTO__35[[#This Row],[Month]]&lt;9,RTO__35[[#This Row],[Day of Week]]&lt;=5,RTO__35[[#This Row],[Hour]]&gt;=16,RTO__35[[#This Row],[Hour]]&lt;=19),"ON","OFF")</f>
        <v>OFF</v>
      </c>
      <c r="G408"/>
      <c r="H408"/>
      <c r="I408"/>
    </row>
    <row r="409" spans="1:9" x14ac:dyDescent="0.25">
      <c r="A409" s="29">
        <v>45912</v>
      </c>
      <c r="B409" s="47">
        <v>9</v>
      </c>
      <c r="C409" s="47">
        <v>5</v>
      </c>
      <c r="D409" s="47">
        <v>24</v>
      </c>
      <c r="E409" s="37">
        <v>29.316299999999998</v>
      </c>
      <c r="F409" s="47" t="str">
        <f>IF(AND(RTO__35[[#This Row],[Month]]&gt;4,RTO__35[[#This Row],[Month]]&lt;9,RTO__35[[#This Row],[Day of Week]]&lt;=5,RTO__35[[#This Row],[Hour]]&gt;=16,RTO__35[[#This Row],[Hour]]&lt;=19),"ON","OFF")</f>
        <v>OFF</v>
      </c>
      <c r="G409"/>
      <c r="H409"/>
      <c r="I409"/>
    </row>
    <row r="410" spans="1:9" x14ac:dyDescent="0.25">
      <c r="A410" s="29">
        <v>45913</v>
      </c>
      <c r="B410" s="47">
        <v>9</v>
      </c>
      <c r="C410" s="47">
        <v>6</v>
      </c>
      <c r="D410" s="47">
        <v>1</v>
      </c>
      <c r="E410" s="37">
        <v>31.878499999999999</v>
      </c>
      <c r="F410" s="47" t="str">
        <f>IF(AND(RTO__35[[#This Row],[Month]]&gt;4,RTO__35[[#This Row],[Month]]&lt;9,RTO__35[[#This Row],[Day of Week]]&lt;=5,RTO__35[[#This Row],[Hour]]&gt;=16,RTO__35[[#This Row],[Hour]]&lt;=19),"ON","OFF")</f>
        <v>OFF</v>
      </c>
      <c r="G410"/>
      <c r="H410"/>
      <c r="I410"/>
    </row>
    <row r="411" spans="1:9" x14ac:dyDescent="0.25">
      <c r="A411" s="29">
        <v>45913</v>
      </c>
      <c r="B411" s="47">
        <v>9</v>
      </c>
      <c r="C411" s="47">
        <v>6</v>
      </c>
      <c r="D411" s="47">
        <v>2</v>
      </c>
      <c r="E411" s="37">
        <v>31.369900000000001</v>
      </c>
      <c r="F411" s="47" t="str">
        <f>IF(AND(RTO__35[[#This Row],[Month]]&gt;4,RTO__35[[#This Row],[Month]]&lt;9,RTO__35[[#This Row],[Day of Week]]&lt;=5,RTO__35[[#This Row],[Hour]]&gt;=16,RTO__35[[#This Row],[Hour]]&lt;=19),"ON","OFF")</f>
        <v>OFF</v>
      </c>
      <c r="G411"/>
      <c r="H411"/>
      <c r="I411"/>
    </row>
    <row r="412" spans="1:9" x14ac:dyDescent="0.25">
      <c r="A412" s="29">
        <v>45913</v>
      </c>
      <c r="B412" s="47">
        <v>9</v>
      </c>
      <c r="C412" s="47">
        <v>6</v>
      </c>
      <c r="D412" s="47">
        <v>3</v>
      </c>
      <c r="E412" s="37">
        <v>29.980799999999999</v>
      </c>
      <c r="F412" s="47" t="str">
        <f>IF(AND(RTO__35[[#This Row],[Month]]&gt;4,RTO__35[[#This Row],[Month]]&lt;9,RTO__35[[#This Row],[Day of Week]]&lt;=5,RTO__35[[#This Row],[Hour]]&gt;=16,RTO__35[[#This Row],[Hour]]&lt;=19),"ON","OFF")</f>
        <v>OFF</v>
      </c>
      <c r="G412"/>
      <c r="H412"/>
      <c r="I412"/>
    </row>
    <row r="413" spans="1:9" x14ac:dyDescent="0.25">
      <c r="A413" s="29">
        <v>45913</v>
      </c>
      <c r="B413" s="47">
        <v>9</v>
      </c>
      <c r="C413" s="47">
        <v>6</v>
      </c>
      <c r="D413" s="47">
        <v>4</v>
      </c>
      <c r="E413" s="37">
        <v>29.345600000000001</v>
      </c>
      <c r="F413" s="47" t="str">
        <f>IF(AND(RTO__35[[#This Row],[Month]]&gt;4,RTO__35[[#This Row],[Month]]&lt;9,RTO__35[[#This Row],[Day of Week]]&lt;=5,RTO__35[[#This Row],[Hour]]&gt;=16,RTO__35[[#This Row],[Hour]]&lt;=19),"ON","OFF")</f>
        <v>OFF</v>
      </c>
      <c r="G413"/>
      <c r="H413"/>
      <c r="I413"/>
    </row>
    <row r="414" spans="1:9" x14ac:dyDescent="0.25">
      <c r="A414" s="29">
        <v>45913</v>
      </c>
      <c r="B414" s="47">
        <v>9</v>
      </c>
      <c r="C414" s="47">
        <v>6</v>
      </c>
      <c r="D414" s="47">
        <v>5</v>
      </c>
      <c r="E414" s="37">
        <v>29.8733</v>
      </c>
      <c r="F414" s="47" t="str">
        <f>IF(AND(RTO__35[[#This Row],[Month]]&gt;4,RTO__35[[#This Row],[Month]]&lt;9,RTO__35[[#This Row],[Day of Week]]&lt;=5,RTO__35[[#This Row],[Hour]]&gt;=16,RTO__35[[#This Row],[Hour]]&lt;=19),"ON","OFF")</f>
        <v>OFF</v>
      </c>
      <c r="G414"/>
      <c r="H414"/>
      <c r="I414"/>
    </row>
    <row r="415" spans="1:9" x14ac:dyDescent="0.25">
      <c r="A415" s="29">
        <v>45913</v>
      </c>
      <c r="B415" s="47">
        <v>9</v>
      </c>
      <c r="C415" s="47">
        <v>6</v>
      </c>
      <c r="D415" s="47">
        <v>6</v>
      </c>
      <c r="E415" s="37">
        <v>32.9101</v>
      </c>
      <c r="F415" s="47" t="str">
        <f>IF(AND(RTO__35[[#This Row],[Month]]&gt;4,RTO__35[[#This Row],[Month]]&lt;9,RTO__35[[#This Row],[Day of Week]]&lt;=5,RTO__35[[#This Row],[Hour]]&gt;=16,RTO__35[[#This Row],[Hour]]&lt;=19),"ON","OFF")</f>
        <v>OFF</v>
      </c>
      <c r="G415"/>
      <c r="H415"/>
      <c r="I415"/>
    </row>
    <row r="416" spans="1:9" x14ac:dyDescent="0.25">
      <c r="A416" s="29">
        <v>45913</v>
      </c>
      <c r="B416" s="47">
        <v>9</v>
      </c>
      <c r="C416" s="47">
        <v>6</v>
      </c>
      <c r="D416" s="47">
        <v>7</v>
      </c>
      <c r="E416" s="37">
        <v>19.347899999999999</v>
      </c>
      <c r="F416" s="47" t="str">
        <f>IF(AND(RTO__35[[#This Row],[Month]]&gt;4,RTO__35[[#This Row],[Month]]&lt;9,RTO__35[[#This Row],[Day of Week]]&lt;=5,RTO__35[[#This Row],[Hour]]&gt;=16,RTO__35[[#This Row],[Hour]]&lt;=19),"ON","OFF")</f>
        <v>OFF</v>
      </c>
      <c r="G416"/>
      <c r="H416"/>
      <c r="I416"/>
    </row>
    <row r="417" spans="1:9" x14ac:dyDescent="0.25">
      <c r="A417" s="29">
        <v>45913</v>
      </c>
      <c r="B417" s="47">
        <v>9</v>
      </c>
      <c r="C417" s="47">
        <v>6</v>
      </c>
      <c r="D417" s="47">
        <v>8</v>
      </c>
      <c r="E417" s="37">
        <v>25.235099999999999</v>
      </c>
      <c r="F417" s="47" t="str">
        <f>IF(AND(RTO__35[[#This Row],[Month]]&gt;4,RTO__35[[#This Row],[Month]]&lt;9,RTO__35[[#This Row],[Day of Week]]&lt;=5,RTO__35[[#This Row],[Hour]]&gt;=16,RTO__35[[#This Row],[Hour]]&lt;=19),"ON","OFF")</f>
        <v>OFF</v>
      </c>
      <c r="G417"/>
      <c r="H417"/>
      <c r="I417"/>
    </row>
    <row r="418" spans="1:9" x14ac:dyDescent="0.25">
      <c r="A418" s="29">
        <v>45913</v>
      </c>
      <c r="B418" s="47">
        <v>9</v>
      </c>
      <c r="C418" s="47">
        <v>6</v>
      </c>
      <c r="D418" s="47">
        <v>9</v>
      </c>
      <c r="E418" s="37">
        <v>16.624600000000001</v>
      </c>
      <c r="F418" s="47" t="str">
        <f>IF(AND(RTO__35[[#This Row],[Month]]&gt;4,RTO__35[[#This Row],[Month]]&lt;9,RTO__35[[#This Row],[Day of Week]]&lt;=5,RTO__35[[#This Row],[Hour]]&gt;=16,RTO__35[[#This Row],[Hour]]&lt;=19),"ON","OFF")</f>
        <v>OFF</v>
      </c>
      <c r="G418"/>
      <c r="H418"/>
      <c r="I418"/>
    </row>
    <row r="419" spans="1:9" x14ac:dyDescent="0.25">
      <c r="A419" s="29">
        <v>45913</v>
      </c>
      <c r="B419" s="47">
        <v>9</v>
      </c>
      <c r="C419" s="47">
        <v>6</v>
      </c>
      <c r="D419" s="47">
        <v>10</v>
      </c>
      <c r="E419" s="37">
        <v>15.357799999999999</v>
      </c>
      <c r="F419" s="47" t="str">
        <f>IF(AND(RTO__35[[#This Row],[Month]]&gt;4,RTO__35[[#This Row],[Month]]&lt;9,RTO__35[[#This Row],[Day of Week]]&lt;=5,RTO__35[[#This Row],[Hour]]&gt;=16,RTO__35[[#This Row],[Hour]]&lt;=19),"ON","OFF")</f>
        <v>OFF</v>
      </c>
      <c r="G419"/>
      <c r="H419"/>
      <c r="I419"/>
    </row>
    <row r="420" spans="1:9" x14ac:dyDescent="0.25">
      <c r="A420" s="29">
        <v>45913</v>
      </c>
      <c r="B420" s="47">
        <v>9</v>
      </c>
      <c r="C420" s="47">
        <v>6</v>
      </c>
      <c r="D420" s="47">
        <v>11</v>
      </c>
      <c r="E420" s="37">
        <v>13.0558</v>
      </c>
      <c r="F420" s="47" t="str">
        <f>IF(AND(RTO__35[[#This Row],[Month]]&gt;4,RTO__35[[#This Row],[Month]]&lt;9,RTO__35[[#This Row],[Day of Week]]&lt;=5,RTO__35[[#This Row],[Hour]]&gt;=16,RTO__35[[#This Row],[Hour]]&lt;=19),"ON","OFF")</f>
        <v>OFF</v>
      </c>
      <c r="G420"/>
      <c r="H420"/>
      <c r="I420"/>
    </row>
    <row r="421" spans="1:9" x14ac:dyDescent="0.25">
      <c r="A421" s="29">
        <v>45913</v>
      </c>
      <c r="B421" s="47">
        <v>9</v>
      </c>
      <c r="C421" s="47">
        <v>6</v>
      </c>
      <c r="D421" s="47">
        <v>12</v>
      </c>
      <c r="E421" s="37">
        <v>7.0789</v>
      </c>
      <c r="F421" s="47" t="str">
        <f>IF(AND(RTO__35[[#This Row],[Month]]&gt;4,RTO__35[[#This Row],[Month]]&lt;9,RTO__35[[#This Row],[Day of Week]]&lt;=5,RTO__35[[#This Row],[Hour]]&gt;=16,RTO__35[[#This Row],[Hour]]&lt;=19),"ON","OFF")</f>
        <v>OFF</v>
      </c>
      <c r="G421"/>
      <c r="H421"/>
      <c r="I421"/>
    </row>
    <row r="422" spans="1:9" x14ac:dyDescent="0.25">
      <c r="A422" s="29">
        <v>45913</v>
      </c>
      <c r="B422" s="47">
        <v>9</v>
      </c>
      <c r="C422" s="47">
        <v>6</v>
      </c>
      <c r="D422" s="47">
        <v>13</v>
      </c>
      <c r="E422" s="37">
        <v>13.2431</v>
      </c>
      <c r="F422" s="47" t="str">
        <f>IF(AND(RTO__35[[#This Row],[Month]]&gt;4,RTO__35[[#This Row],[Month]]&lt;9,RTO__35[[#This Row],[Day of Week]]&lt;=5,RTO__35[[#This Row],[Hour]]&gt;=16,RTO__35[[#This Row],[Hour]]&lt;=19),"ON","OFF")</f>
        <v>OFF</v>
      </c>
      <c r="G422"/>
      <c r="H422"/>
      <c r="I422"/>
    </row>
    <row r="423" spans="1:9" x14ac:dyDescent="0.25">
      <c r="A423" s="29">
        <v>45913</v>
      </c>
      <c r="B423" s="47">
        <v>9</v>
      </c>
      <c r="C423" s="47">
        <v>6</v>
      </c>
      <c r="D423" s="47">
        <v>14</v>
      </c>
      <c r="E423" s="37">
        <v>17.279</v>
      </c>
      <c r="F423" s="47" t="str">
        <f>IF(AND(RTO__35[[#This Row],[Month]]&gt;4,RTO__35[[#This Row],[Month]]&lt;9,RTO__35[[#This Row],[Day of Week]]&lt;=5,RTO__35[[#This Row],[Hour]]&gt;=16,RTO__35[[#This Row],[Hour]]&lt;=19),"ON","OFF")</f>
        <v>OFF</v>
      </c>
      <c r="G423"/>
      <c r="H423"/>
      <c r="I423"/>
    </row>
    <row r="424" spans="1:9" x14ac:dyDescent="0.25">
      <c r="A424" s="29">
        <v>45913</v>
      </c>
      <c r="B424" s="47">
        <v>9</v>
      </c>
      <c r="C424" s="47">
        <v>6</v>
      </c>
      <c r="D424" s="47">
        <v>15</v>
      </c>
      <c r="E424" s="37">
        <v>117.6395</v>
      </c>
      <c r="F424" s="47" t="str">
        <f>IF(AND(RTO__35[[#This Row],[Month]]&gt;4,RTO__35[[#This Row],[Month]]&lt;9,RTO__35[[#This Row],[Day of Week]]&lt;=5,RTO__35[[#This Row],[Hour]]&gt;=16,RTO__35[[#This Row],[Hour]]&lt;=19),"ON","OFF")</f>
        <v>OFF</v>
      </c>
      <c r="G424"/>
      <c r="H424"/>
      <c r="I424"/>
    </row>
    <row r="425" spans="1:9" x14ac:dyDescent="0.25">
      <c r="A425" s="29">
        <v>45913</v>
      </c>
      <c r="B425" s="47">
        <v>9</v>
      </c>
      <c r="C425" s="47">
        <v>6</v>
      </c>
      <c r="D425" s="47">
        <v>16</v>
      </c>
      <c r="E425" s="37">
        <v>14.426600000000001</v>
      </c>
      <c r="F425" s="47" t="str">
        <f>IF(AND(RTO__35[[#This Row],[Month]]&gt;4,RTO__35[[#This Row],[Month]]&lt;9,RTO__35[[#This Row],[Day of Week]]&lt;=5,RTO__35[[#This Row],[Hour]]&gt;=16,RTO__35[[#This Row],[Hour]]&lt;=19),"ON","OFF")</f>
        <v>OFF</v>
      </c>
      <c r="G425"/>
      <c r="H425"/>
      <c r="I425"/>
    </row>
    <row r="426" spans="1:9" x14ac:dyDescent="0.25">
      <c r="A426" s="29">
        <v>45913</v>
      </c>
      <c r="B426" s="47">
        <v>9</v>
      </c>
      <c r="C426" s="47">
        <v>6</v>
      </c>
      <c r="D426" s="47">
        <v>17</v>
      </c>
      <c r="E426" s="37">
        <v>15.467599999999999</v>
      </c>
      <c r="F426" s="47" t="str">
        <f>IF(AND(RTO__35[[#This Row],[Month]]&gt;4,RTO__35[[#This Row],[Month]]&lt;9,RTO__35[[#This Row],[Day of Week]]&lt;=5,RTO__35[[#This Row],[Hour]]&gt;=16,RTO__35[[#This Row],[Hour]]&lt;=19),"ON","OFF")</f>
        <v>OFF</v>
      </c>
      <c r="G426"/>
      <c r="H426"/>
      <c r="I426"/>
    </row>
    <row r="427" spans="1:9" x14ac:dyDescent="0.25">
      <c r="A427" s="29">
        <v>45913</v>
      </c>
      <c r="B427" s="47">
        <v>9</v>
      </c>
      <c r="C427" s="47">
        <v>6</v>
      </c>
      <c r="D427" s="47">
        <v>18</v>
      </c>
      <c r="E427" s="37">
        <v>35.725499999999997</v>
      </c>
      <c r="F427" s="47" t="str">
        <f>IF(AND(RTO__35[[#This Row],[Month]]&gt;4,RTO__35[[#This Row],[Month]]&lt;9,RTO__35[[#This Row],[Day of Week]]&lt;=5,RTO__35[[#This Row],[Hour]]&gt;=16,RTO__35[[#This Row],[Hour]]&lt;=19),"ON","OFF")</f>
        <v>OFF</v>
      </c>
      <c r="G427"/>
      <c r="H427"/>
      <c r="I427"/>
    </row>
    <row r="428" spans="1:9" x14ac:dyDescent="0.25">
      <c r="A428" s="29">
        <v>45913</v>
      </c>
      <c r="B428" s="47">
        <v>9</v>
      </c>
      <c r="C428" s="47">
        <v>6</v>
      </c>
      <c r="D428" s="47">
        <v>19</v>
      </c>
      <c r="E428" s="37">
        <v>32.7256</v>
      </c>
      <c r="F428" s="47" t="str">
        <f>IF(AND(RTO__35[[#This Row],[Month]]&gt;4,RTO__35[[#This Row],[Month]]&lt;9,RTO__35[[#This Row],[Day of Week]]&lt;=5,RTO__35[[#This Row],[Hour]]&gt;=16,RTO__35[[#This Row],[Hour]]&lt;=19),"ON","OFF")</f>
        <v>OFF</v>
      </c>
      <c r="G428"/>
      <c r="H428"/>
      <c r="I428"/>
    </row>
    <row r="429" spans="1:9" x14ac:dyDescent="0.25">
      <c r="A429" s="29">
        <v>45913</v>
      </c>
      <c r="B429" s="47">
        <v>9</v>
      </c>
      <c r="C429" s="47">
        <v>6</v>
      </c>
      <c r="D429" s="47">
        <v>20</v>
      </c>
      <c r="E429" s="37">
        <v>21.2166</v>
      </c>
      <c r="F429" s="47" t="str">
        <f>IF(AND(RTO__35[[#This Row],[Month]]&gt;4,RTO__35[[#This Row],[Month]]&lt;9,RTO__35[[#This Row],[Day of Week]]&lt;=5,RTO__35[[#This Row],[Hour]]&gt;=16,RTO__35[[#This Row],[Hour]]&lt;=19),"ON","OFF")</f>
        <v>OFF</v>
      </c>
      <c r="G429"/>
      <c r="H429"/>
      <c r="I429"/>
    </row>
    <row r="430" spans="1:9" x14ac:dyDescent="0.25">
      <c r="A430" s="29">
        <v>45913</v>
      </c>
      <c r="B430" s="47">
        <v>9</v>
      </c>
      <c r="C430" s="47">
        <v>6</v>
      </c>
      <c r="D430" s="47">
        <v>21</v>
      </c>
      <c r="E430" s="37">
        <v>9.1430000000000007</v>
      </c>
      <c r="F430" s="47" t="str">
        <f>IF(AND(RTO__35[[#This Row],[Month]]&gt;4,RTO__35[[#This Row],[Month]]&lt;9,RTO__35[[#This Row],[Day of Week]]&lt;=5,RTO__35[[#This Row],[Hour]]&gt;=16,RTO__35[[#This Row],[Hour]]&lt;=19),"ON","OFF")</f>
        <v>OFF</v>
      </c>
      <c r="G430"/>
      <c r="H430"/>
      <c r="I430"/>
    </row>
    <row r="431" spans="1:9" x14ac:dyDescent="0.25">
      <c r="A431" s="29">
        <v>45913</v>
      </c>
      <c r="B431" s="47">
        <v>9</v>
      </c>
      <c r="C431" s="47">
        <v>6</v>
      </c>
      <c r="D431" s="47">
        <v>22</v>
      </c>
      <c r="E431" s="37">
        <v>26.912600000000001</v>
      </c>
      <c r="F431" s="47" t="str">
        <f>IF(AND(RTO__35[[#This Row],[Month]]&gt;4,RTO__35[[#This Row],[Month]]&lt;9,RTO__35[[#This Row],[Day of Week]]&lt;=5,RTO__35[[#This Row],[Hour]]&gt;=16,RTO__35[[#This Row],[Hour]]&lt;=19),"ON","OFF")</f>
        <v>OFF</v>
      </c>
      <c r="G431"/>
      <c r="H431"/>
      <c r="I431"/>
    </row>
    <row r="432" spans="1:9" x14ac:dyDescent="0.25">
      <c r="A432" s="29">
        <v>45913</v>
      </c>
      <c r="B432" s="47">
        <v>9</v>
      </c>
      <c r="C432" s="47">
        <v>6</v>
      </c>
      <c r="D432" s="47">
        <v>23</v>
      </c>
      <c r="E432" s="37">
        <v>28.376799999999999</v>
      </c>
      <c r="F432" s="47" t="str">
        <f>IF(AND(RTO__35[[#This Row],[Month]]&gt;4,RTO__35[[#This Row],[Month]]&lt;9,RTO__35[[#This Row],[Day of Week]]&lt;=5,RTO__35[[#This Row],[Hour]]&gt;=16,RTO__35[[#This Row],[Hour]]&lt;=19),"ON","OFF")</f>
        <v>OFF</v>
      </c>
      <c r="G432"/>
      <c r="H432"/>
      <c r="I432"/>
    </row>
    <row r="433" spans="1:9" x14ac:dyDescent="0.25">
      <c r="A433" s="29">
        <v>45913</v>
      </c>
      <c r="B433" s="47">
        <v>9</v>
      </c>
      <c r="C433" s="47">
        <v>6</v>
      </c>
      <c r="D433" s="47">
        <v>24</v>
      </c>
      <c r="E433" s="37">
        <v>28.9833</v>
      </c>
      <c r="F433" s="47" t="str">
        <f>IF(AND(RTO__35[[#This Row],[Month]]&gt;4,RTO__35[[#This Row],[Month]]&lt;9,RTO__35[[#This Row],[Day of Week]]&lt;=5,RTO__35[[#This Row],[Hour]]&gt;=16,RTO__35[[#This Row],[Hour]]&lt;=19),"ON","OFF")</f>
        <v>OFF</v>
      </c>
      <c r="G433"/>
      <c r="H433"/>
      <c r="I433"/>
    </row>
    <row r="434" spans="1:9" x14ac:dyDescent="0.25">
      <c r="A434" s="29">
        <v>45914</v>
      </c>
      <c r="B434" s="47">
        <v>9</v>
      </c>
      <c r="C434" s="47">
        <v>7</v>
      </c>
      <c r="D434" s="47">
        <v>1</v>
      </c>
      <c r="E434" s="37">
        <v>27.3643</v>
      </c>
      <c r="F434" s="47" t="str">
        <f>IF(AND(RTO__35[[#This Row],[Month]]&gt;4,RTO__35[[#This Row],[Month]]&lt;9,RTO__35[[#This Row],[Day of Week]]&lt;=5,RTO__35[[#This Row],[Hour]]&gt;=16,RTO__35[[#This Row],[Hour]]&lt;=19),"ON","OFF")</f>
        <v>OFF</v>
      </c>
      <c r="G434"/>
      <c r="H434"/>
      <c r="I434"/>
    </row>
    <row r="435" spans="1:9" x14ac:dyDescent="0.25">
      <c r="A435" s="29">
        <v>45914</v>
      </c>
      <c r="B435" s="47">
        <v>9</v>
      </c>
      <c r="C435" s="47">
        <v>7</v>
      </c>
      <c r="D435" s="47">
        <v>2</v>
      </c>
      <c r="E435" s="37">
        <v>25.716699999999999</v>
      </c>
      <c r="F435" s="47" t="str">
        <f>IF(AND(RTO__35[[#This Row],[Month]]&gt;4,RTO__35[[#This Row],[Month]]&lt;9,RTO__35[[#This Row],[Day of Week]]&lt;=5,RTO__35[[#This Row],[Hour]]&gt;=16,RTO__35[[#This Row],[Hour]]&lt;=19),"ON","OFF")</f>
        <v>OFF</v>
      </c>
      <c r="G435"/>
      <c r="H435"/>
      <c r="I435"/>
    </row>
    <row r="436" spans="1:9" x14ac:dyDescent="0.25">
      <c r="A436" s="29">
        <v>45914</v>
      </c>
      <c r="B436" s="47">
        <v>9</v>
      </c>
      <c r="C436" s="47">
        <v>7</v>
      </c>
      <c r="D436" s="47">
        <v>3</v>
      </c>
      <c r="E436" s="37">
        <v>23.606999999999999</v>
      </c>
      <c r="F436" s="47" t="str">
        <f>IF(AND(RTO__35[[#This Row],[Month]]&gt;4,RTO__35[[#This Row],[Month]]&lt;9,RTO__35[[#This Row],[Day of Week]]&lt;=5,RTO__35[[#This Row],[Hour]]&gt;=16,RTO__35[[#This Row],[Hour]]&lt;=19),"ON","OFF")</f>
        <v>OFF</v>
      </c>
      <c r="G436"/>
      <c r="H436"/>
      <c r="I436"/>
    </row>
    <row r="437" spans="1:9" x14ac:dyDescent="0.25">
      <c r="A437" s="29">
        <v>45914</v>
      </c>
      <c r="B437" s="47">
        <v>9</v>
      </c>
      <c r="C437" s="47">
        <v>7</v>
      </c>
      <c r="D437" s="47">
        <v>4</v>
      </c>
      <c r="E437" s="37">
        <v>16.822399999999998</v>
      </c>
      <c r="F437" s="47" t="str">
        <f>IF(AND(RTO__35[[#This Row],[Month]]&gt;4,RTO__35[[#This Row],[Month]]&lt;9,RTO__35[[#This Row],[Day of Week]]&lt;=5,RTO__35[[#This Row],[Hour]]&gt;=16,RTO__35[[#This Row],[Hour]]&lt;=19),"ON","OFF")</f>
        <v>OFF</v>
      </c>
      <c r="G437"/>
      <c r="H437"/>
      <c r="I437"/>
    </row>
    <row r="438" spans="1:9" x14ac:dyDescent="0.25">
      <c r="A438" s="29">
        <v>45914</v>
      </c>
      <c r="B438" s="47">
        <v>9</v>
      </c>
      <c r="C438" s="47">
        <v>7</v>
      </c>
      <c r="D438" s="47">
        <v>5</v>
      </c>
      <c r="E438" s="37">
        <v>22.3064</v>
      </c>
      <c r="F438" s="47" t="str">
        <f>IF(AND(RTO__35[[#This Row],[Month]]&gt;4,RTO__35[[#This Row],[Month]]&lt;9,RTO__35[[#This Row],[Day of Week]]&lt;=5,RTO__35[[#This Row],[Hour]]&gt;=16,RTO__35[[#This Row],[Hour]]&lt;=19),"ON","OFF")</f>
        <v>OFF</v>
      </c>
      <c r="G438"/>
      <c r="H438"/>
      <c r="I438"/>
    </row>
    <row r="439" spans="1:9" x14ac:dyDescent="0.25">
      <c r="A439" s="29">
        <v>45914</v>
      </c>
      <c r="B439" s="47">
        <v>9</v>
      </c>
      <c r="C439" s="47">
        <v>7</v>
      </c>
      <c r="D439" s="47">
        <v>6</v>
      </c>
      <c r="E439" s="37">
        <v>23.166899999999998</v>
      </c>
      <c r="F439" s="47" t="str">
        <f>IF(AND(RTO__35[[#This Row],[Month]]&gt;4,RTO__35[[#This Row],[Month]]&lt;9,RTO__35[[#This Row],[Day of Week]]&lt;=5,RTO__35[[#This Row],[Hour]]&gt;=16,RTO__35[[#This Row],[Hour]]&lt;=19),"ON","OFF")</f>
        <v>OFF</v>
      </c>
      <c r="G439"/>
      <c r="H439"/>
      <c r="I439"/>
    </row>
    <row r="440" spans="1:9" x14ac:dyDescent="0.25">
      <c r="A440" s="29">
        <v>45914</v>
      </c>
      <c r="B440" s="47">
        <v>9</v>
      </c>
      <c r="C440" s="47">
        <v>7</v>
      </c>
      <c r="D440" s="47">
        <v>7</v>
      </c>
      <c r="E440" s="37">
        <v>24.706</v>
      </c>
      <c r="F440" s="47" t="str">
        <f>IF(AND(RTO__35[[#This Row],[Month]]&gt;4,RTO__35[[#This Row],[Month]]&lt;9,RTO__35[[#This Row],[Day of Week]]&lt;=5,RTO__35[[#This Row],[Hour]]&gt;=16,RTO__35[[#This Row],[Hour]]&lt;=19),"ON","OFF")</f>
        <v>OFF</v>
      </c>
      <c r="G440"/>
      <c r="H440"/>
      <c r="I440"/>
    </row>
    <row r="441" spans="1:9" x14ac:dyDescent="0.25">
      <c r="A441" s="29">
        <v>45914</v>
      </c>
      <c r="B441" s="47">
        <v>9</v>
      </c>
      <c r="C441" s="47">
        <v>7</v>
      </c>
      <c r="D441" s="47">
        <v>8</v>
      </c>
      <c r="E441" s="37">
        <v>17.2912</v>
      </c>
      <c r="F441" s="47" t="str">
        <f>IF(AND(RTO__35[[#This Row],[Month]]&gt;4,RTO__35[[#This Row],[Month]]&lt;9,RTO__35[[#This Row],[Day of Week]]&lt;=5,RTO__35[[#This Row],[Hour]]&gt;=16,RTO__35[[#This Row],[Hour]]&lt;=19),"ON","OFF")</f>
        <v>OFF</v>
      </c>
      <c r="G441"/>
      <c r="H441"/>
      <c r="I441"/>
    </row>
    <row r="442" spans="1:9" x14ac:dyDescent="0.25">
      <c r="A442" s="29">
        <v>45914</v>
      </c>
      <c r="B442" s="47">
        <v>9</v>
      </c>
      <c r="C442" s="47">
        <v>7</v>
      </c>
      <c r="D442" s="47">
        <v>9</v>
      </c>
      <c r="E442" s="37">
        <v>4.2118000000000002</v>
      </c>
      <c r="F442" s="47" t="str">
        <f>IF(AND(RTO__35[[#This Row],[Month]]&gt;4,RTO__35[[#This Row],[Month]]&lt;9,RTO__35[[#This Row],[Day of Week]]&lt;=5,RTO__35[[#This Row],[Hour]]&gt;=16,RTO__35[[#This Row],[Hour]]&lt;=19),"ON","OFF")</f>
        <v>OFF</v>
      </c>
      <c r="G442"/>
      <c r="H442"/>
      <c r="I442"/>
    </row>
    <row r="443" spans="1:9" x14ac:dyDescent="0.25">
      <c r="A443" s="29">
        <v>45914</v>
      </c>
      <c r="B443" s="47">
        <v>9</v>
      </c>
      <c r="C443" s="47">
        <v>7</v>
      </c>
      <c r="D443" s="47">
        <v>10</v>
      </c>
      <c r="E443" s="37">
        <v>-1.0254000000000001</v>
      </c>
      <c r="F443" s="47" t="str">
        <f>IF(AND(RTO__35[[#This Row],[Month]]&gt;4,RTO__35[[#This Row],[Month]]&lt;9,RTO__35[[#This Row],[Day of Week]]&lt;=5,RTO__35[[#This Row],[Hour]]&gt;=16,RTO__35[[#This Row],[Hour]]&lt;=19),"ON","OFF")</f>
        <v>OFF</v>
      </c>
      <c r="G443"/>
      <c r="H443"/>
      <c r="I443"/>
    </row>
    <row r="444" spans="1:9" x14ac:dyDescent="0.25">
      <c r="A444" s="29">
        <v>45914</v>
      </c>
      <c r="B444" s="47">
        <v>9</v>
      </c>
      <c r="C444" s="47">
        <v>7</v>
      </c>
      <c r="D444" s="47">
        <v>11</v>
      </c>
      <c r="E444" s="37">
        <v>2.8229000000000002</v>
      </c>
      <c r="F444" s="47" t="str">
        <f>IF(AND(RTO__35[[#This Row],[Month]]&gt;4,RTO__35[[#This Row],[Month]]&lt;9,RTO__35[[#This Row],[Day of Week]]&lt;=5,RTO__35[[#This Row],[Hour]]&gt;=16,RTO__35[[#This Row],[Hour]]&lt;=19),"ON","OFF")</f>
        <v>OFF</v>
      </c>
      <c r="G444"/>
      <c r="H444"/>
      <c r="I444"/>
    </row>
    <row r="445" spans="1:9" x14ac:dyDescent="0.25">
      <c r="A445" s="29">
        <v>45914</v>
      </c>
      <c r="B445" s="47">
        <v>9</v>
      </c>
      <c r="C445" s="47">
        <v>7</v>
      </c>
      <c r="D445" s="47">
        <v>12</v>
      </c>
      <c r="E445" s="37">
        <v>-1.8237000000000001</v>
      </c>
      <c r="F445" s="47" t="str">
        <f>IF(AND(RTO__35[[#This Row],[Month]]&gt;4,RTO__35[[#This Row],[Month]]&lt;9,RTO__35[[#This Row],[Day of Week]]&lt;=5,RTO__35[[#This Row],[Hour]]&gt;=16,RTO__35[[#This Row],[Hour]]&lt;=19),"ON","OFF")</f>
        <v>OFF</v>
      </c>
      <c r="G445"/>
      <c r="H445"/>
      <c r="I445"/>
    </row>
    <row r="446" spans="1:9" x14ac:dyDescent="0.25">
      <c r="A446" s="29">
        <v>45914</v>
      </c>
      <c r="B446" s="47">
        <v>9</v>
      </c>
      <c r="C446" s="47">
        <v>7</v>
      </c>
      <c r="D446" s="47">
        <v>13</v>
      </c>
      <c r="E446" s="37">
        <v>-1.4608000000000001</v>
      </c>
      <c r="F446" s="47" t="str">
        <f>IF(AND(RTO__35[[#This Row],[Month]]&gt;4,RTO__35[[#This Row],[Month]]&lt;9,RTO__35[[#This Row],[Day of Week]]&lt;=5,RTO__35[[#This Row],[Hour]]&gt;=16,RTO__35[[#This Row],[Hour]]&lt;=19),"ON","OFF")</f>
        <v>OFF</v>
      </c>
      <c r="G446"/>
      <c r="H446"/>
      <c r="I446"/>
    </row>
    <row r="447" spans="1:9" x14ac:dyDescent="0.25">
      <c r="A447" s="29">
        <v>45914</v>
      </c>
      <c r="B447" s="47">
        <v>9</v>
      </c>
      <c r="C447" s="47">
        <v>7</v>
      </c>
      <c r="D447" s="47">
        <v>14</v>
      </c>
      <c r="E447" s="37">
        <v>-3.0705</v>
      </c>
      <c r="F447" s="47" t="str">
        <f>IF(AND(RTO__35[[#This Row],[Month]]&gt;4,RTO__35[[#This Row],[Month]]&lt;9,RTO__35[[#This Row],[Day of Week]]&lt;=5,RTO__35[[#This Row],[Hour]]&gt;=16,RTO__35[[#This Row],[Hour]]&lt;=19),"ON","OFF")</f>
        <v>OFF</v>
      </c>
      <c r="G447"/>
      <c r="H447"/>
      <c r="I447"/>
    </row>
    <row r="448" spans="1:9" x14ac:dyDescent="0.25">
      <c r="A448" s="29">
        <v>45914</v>
      </c>
      <c r="B448" s="47">
        <v>9</v>
      </c>
      <c r="C448" s="47">
        <v>7</v>
      </c>
      <c r="D448" s="47">
        <v>15</v>
      </c>
      <c r="E448" s="37">
        <v>-3.5103</v>
      </c>
      <c r="F448" s="47" t="str">
        <f>IF(AND(RTO__35[[#This Row],[Month]]&gt;4,RTO__35[[#This Row],[Month]]&lt;9,RTO__35[[#This Row],[Day of Week]]&lt;=5,RTO__35[[#This Row],[Hour]]&gt;=16,RTO__35[[#This Row],[Hour]]&lt;=19),"ON","OFF")</f>
        <v>OFF</v>
      </c>
      <c r="G448"/>
      <c r="H448"/>
      <c r="I448"/>
    </row>
    <row r="449" spans="1:9" x14ac:dyDescent="0.25">
      <c r="A449" s="29">
        <v>45914</v>
      </c>
      <c r="B449" s="47">
        <v>9</v>
      </c>
      <c r="C449" s="47">
        <v>7</v>
      </c>
      <c r="D449" s="47">
        <v>16</v>
      </c>
      <c r="E449" s="37">
        <v>1.3009999999999999</v>
      </c>
      <c r="F449" s="47" t="str">
        <f>IF(AND(RTO__35[[#This Row],[Month]]&gt;4,RTO__35[[#This Row],[Month]]&lt;9,RTO__35[[#This Row],[Day of Week]]&lt;=5,RTO__35[[#This Row],[Hour]]&gt;=16,RTO__35[[#This Row],[Hour]]&lt;=19),"ON","OFF")</f>
        <v>OFF</v>
      </c>
      <c r="G449"/>
      <c r="H449"/>
      <c r="I449"/>
    </row>
    <row r="450" spans="1:9" x14ac:dyDescent="0.25">
      <c r="A450" s="29">
        <v>45914</v>
      </c>
      <c r="B450" s="47">
        <v>9</v>
      </c>
      <c r="C450" s="47">
        <v>7</v>
      </c>
      <c r="D450" s="47">
        <v>17</v>
      </c>
      <c r="E450" s="37">
        <v>12.309900000000001</v>
      </c>
      <c r="F450" s="47" t="str">
        <f>IF(AND(RTO__35[[#This Row],[Month]]&gt;4,RTO__35[[#This Row],[Month]]&lt;9,RTO__35[[#This Row],[Day of Week]]&lt;=5,RTO__35[[#This Row],[Hour]]&gt;=16,RTO__35[[#This Row],[Hour]]&lt;=19),"ON","OFF")</f>
        <v>OFF</v>
      </c>
      <c r="G450"/>
      <c r="H450"/>
      <c r="I450"/>
    </row>
    <row r="451" spans="1:9" x14ac:dyDescent="0.25">
      <c r="A451" s="29">
        <v>45914</v>
      </c>
      <c r="B451" s="47">
        <v>9</v>
      </c>
      <c r="C451" s="47">
        <v>7</v>
      </c>
      <c r="D451" s="47">
        <v>18</v>
      </c>
      <c r="E451" s="37">
        <v>28.1813</v>
      </c>
      <c r="F451" s="47" t="str">
        <f>IF(AND(RTO__35[[#This Row],[Month]]&gt;4,RTO__35[[#This Row],[Month]]&lt;9,RTO__35[[#This Row],[Day of Week]]&lt;=5,RTO__35[[#This Row],[Hour]]&gt;=16,RTO__35[[#This Row],[Hour]]&lt;=19),"ON","OFF")</f>
        <v>OFF</v>
      </c>
      <c r="G451"/>
      <c r="H451"/>
      <c r="I451"/>
    </row>
    <row r="452" spans="1:9" x14ac:dyDescent="0.25">
      <c r="A452" s="29">
        <v>45914</v>
      </c>
      <c r="B452" s="47">
        <v>9</v>
      </c>
      <c r="C452" s="47">
        <v>7</v>
      </c>
      <c r="D452" s="47">
        <v>19</v>
      </c>
      <c r="E452" s="37">
        <v>34.903399999999998</v>
      </c>
      <c r="F452" s="47" t="str">
        <f>IF(AND(RTO__35[[#This Row],[Month]]&gt;4,RTO__35[[#This Row],[Month]]&lt;9,RTO__35[[#This Row],[Day of Week]]&lt;=5,RTO__35[[#This Row],[Hour]]&gt;=16,RTO__35[[#This Row],[Hour]]&lt;=19),"ON","OFF")</f>
        <v>OFF</v>
      </c>
      <c r="G452"/>
      <c r="H452"/>
      <c r="I452"/>
    </row>
    <row r="453" spans="1:9" x14ac:dyDescent="0.25">
      <c r="A453" s="29">
        <v>45914</v>
      </c>
      <c r="B453" s="47">
        <v>9</v>
      </c>
      <c r="C453" s="47">
        <v>7</v>
      </c>
      <c r="D453" s="47">
        <v>20</v>
      </c>
      <c r="E453" s="37">
        <v>30.955400000000001</v>
      </c>
      <c r="F453" s="47" t="str">
        <f>IF(AND(RTO__35[[#This Row],[Month]]&gt;4,RTO__35[[#This Row],[Month]]&lt;9,RTO__35[[#This Row],[Day of Week]]&lt;=5,RTO__35[[#This Row],[Hour]]&gt;=16,RTO__35[[#This Row],[Hour]]&lt;=19),"ON","OFF")</f>
        <v>OFF</v>
      </c>
      <c r="G453"/>
      <c r="H453"/>
      <c r="I453"/>
    </row>
    <row r="454" spans="1:9" x14ac:dyDescent="0.25">
      <c r="A454" s="29">
        <v>45914</v>
      </c>
      <c r="B454" s="47">
        <v>9</v>
      </c>
      <c r="C454" s="47">
        <v>7</v>
      </c>
      <c r="D454" s="47">
        <v>21</v>
      </c>
      <c r="E454" s="37">
        <v>28.046700000000001</v>
      </c>
      <c r="F454" s="47" t="str">
        <f>IF(AND(RTO__35[[#This Row],[Month]]&gt;4,RTO__35[[#This Row],[Month]]&lt;9,RTO__35[[#This Row],[Day of Week]]&lt;=5,RTO__35[[#This Row],[Hour]]&gt;=16,RTO__35[[#This Row],[Hour]]&lt;=19),"ON","OFF")</f>
        <v>OFF</v>
      </c>
      <c r="G454"/>
      <c r="H454"/>
      <c r="I454"/>
    </row>
    <row r="455" spans="1:9" x14ac:dyDescent="0.25">
      <c r="A455" s="29">
        <v>45914</v>
      </c>
      <c r="B455" s="47">
        <v>9</v>
      </c>
      <c r="C455" s="47">
        <v>7</v>
      </c>
      <c r="D455" s="47">
        <v>22</v>
      </c>
      <c r="E455" s="37">
        <v>24.971</v>
      </c>
      <c r="F455" s="47" t="str">
        <f>IF(AND(RTO__35[[#This Row],[Month]]&gt;4,RTO__35[[#This Row],[Month]]&lt;9,RTO__35[[#This Row],[Day of Week]]&lt;=5,RTO__35[[#This Row],[Hour]]&gt;=16,RTO__35[[#This Row],[Hour]]&lt;=19),"ON","OFF")</f>
        <v>OFF</v>
      </c>
      <c r="G455"/>
      <c r="H455"/>
      <c r="I455"/>
    </row>
    <row r="456" spans="1:9" x14ac:dyDescent="0.25">
      <c r="A456" s="29">
        <v>45914</v>
      </c>
      <c r="B456" s="47">
        <v>9</v>
      </c>
      <c r="C456" s="47">
        <v>7</v>
      </c>
      <c r="D456" s="47">
        <v>23</v>
      </c>
      <c r="E456" s="37">
        <v>25.282399999999999</v>
      </c>
      <c r="F456" s="47" t="str">
        <f>IF(AND(RTO__35[[#This Row],[Month]]&gt;4,RTO__35[[#This Row],[Month]]&lt;9,RTO__35[[#This Row],[Day of Week]]&lt;=5,RTO__35[[#This Row],[Hour]]&gt;=16,RTO__35[[#This Row],[Hour]]&lt;=19),"ON","OFF")</f>
        <v>OFF</v>
      </c>
      <c r="G456"/>
      <c r="H456"/>
      <c r="I456"/>
    </row>
    <row r="457" spans="1:9" x14ac:dyDescent="0.25">
      <c r="A457" s="29">
        <v>45914</v>
      </c>
      <c r="B457" s="47">
        <v>9</v>
      </c>
      <c r="C457" s="47">
        <v>7</v>
      </c>
      <c r="D457" s="47">
        <v>24</v>
      </c>
      <c r="E457" s="37">
        <v>25.891500000000001</v>
      </c>
      <c r="F457" s="47" t="str">
        <f>IF(AND(RTO__35[[#This Row],[Month]]&gt;4,RTO__35[[#This Row],[Month]]&lt;9,RTO__35[[#This Row],[Day of Week]]&lt;=5,RTO__35[[#This Row],[Hour]]&gt;=16,RTO__35[[#This Row],[Hour]]&lt;=19),"ON","OFF")</f>
        <v>OFF</v>
      </c>
      <c r="G457"/>
      <c r="H457"/>
      <c r="I457"/>
    </row>
    <row r="458" spans="1:9" x14ac:dyDescent="0.25">
      <c r="A458" s="29">
        <v>45915</v>
      </c>
      <c r="B458" s="47">
        <v>9</v>
      </c>
      <c r="C458" s="47">
        <v>1</v>
      </c>
      <c r="D458" s="47">
        <v>1</v>
      </c>
      <c r="E458" s="37">
        <v>24.579799999999999</v>
      </c>
      <c r="F458" s="47" t="str">
        <f>IF(AND(RTO__35[[#This Row],[Month]]&gt;4,RTO__35[[#This Row],[Month]]&lt;9,RTO__35[[#This Row],[Day of Week]]&lt;=5,RTO__35[[#This Row],[Hour]]&gt;=16,RTO__35[[#This Row],[Hour]]&lt;=19),"ON","OFF")</f>
        <v>OFF</v>
      </c>
      <c r="G458"/>
      <c r="H458"/>
      <c r="I458"/>
    </row>
    <row r="459" spans="1:9" x14ac:dyDescent="0.25">
      <c r="A459" s="29">
        <v>45915</v>
      </c>
      <c r="B459" s="47">
        <v>9</v>
      </c>
      <c r="C459" s="47">
        <v>1</v>
      </c>
      <c r="D459" s="47">
        <v>2</v>
      </c>
      <c r="E459" s="37">
        <v>24.063500000000001</v>
      </c>
      <c r="F459" s="47" t="str">
        <f>IF(AND(RTO__35[[#This Row],[Month]]&gt;4,RTO__35[[#This Row],[Month]]&lt;9,RTO__35[[#This Row],[Day of Week]]&lt;=5,RTO__35[[#This Row],[Hour]]&gt;=16,RTO__35[[#This Row],[Hour]]&lt;=19),"ON","OFF")</f>
        <v>OFF</v>
      </c>
      <c r="G459"/>
      <c r="H459"/>
      <c r="I459"/>
    </row>
    <row r="460" spans="1:9" x14ac:dyDescent="0.25">
      <c r="A460" s="29">
        <v>45915</v>
      </c>
      <c r="B460" s="47">
        <v>9</v>
      </c>
      <c r="C460" s="47">
        <v>1</v>
      </c>
      <c r="D460" s="47">
        <v>3</v>
      </c>
      <c r="E460" s="37">
        <v>23.871099999999998</v>
      </c>
      <c r="F460" s="47" t="str">
        <f>IF(AND(RTO__35[[#This Row],[Month]]&gt;4,RTO__35[[#This Row],[Month]]&lt;9,RTO__35[[#This Row],[Day of Week]]&lt;=5,RTO__35[[#This Row],[Hour]]&gt;=16,RTO__35[[#This Row],[Hour]]&lt;=19),"ON","OFF")</f>
        <v>OFF</v>
      </c>
      <c r="G460"/>
      <c r="H460"/>
      <c r="I460"/>
    </row>
    <row r="461" spans="1:9" x14ac:dyDescent="0.25">
      <c r="A461" s="29">
        <v>45915</v>
      </c>
      <c r="B461" s="47">
        <v>9</v>
      </c>
      <c r="C461" s="47">
        <v>1</v>
      </c>
      <c r="D461" s="47">
        <v>4</v>
      </c>
      <c r="E461" s="37">
        <v>23.611799999999999</v>
      </c>
      <c r="F461" s="47" t="str">
        <f>IF(AND(RTO__35[[#This Row],[Month]]&gt;4,RTO__35[[#This Row],[Month]]&lt;9,RTO__35[[#This Row],[Day of Week]]&lt;=5,RTO__35[[#This Row],[Hour]]&gt;=16,RTO__35[[#This Row],[Hour]]&lt;=19),"ON","OFF")</f>
        <v>OFF</v>
      </c>
      <c r="G461"/>
      <c r="H461"/>
      <c r="I461"/>
    </row>
    <row r="462" spans="1:9" x14ac:dyDescent="0.25">
      <c r="A462" s="29">
        <v>45915</v>
      </c>
      <c r="B462" s="47">
        <v>9</v>
      </c>
      <c r="C462" s="47">
        <v>1</v>
      </c>
      <c r="D462" s="47">
        <v>5</v>
      </c>
      <c r="E462" s="37">
        <v>24.4922</v>
      </c>
      <c r="F462" s="47" t="str">
        <f>IF(AND(RTO__35[[#This Row],[Month]]&gt;4,RTO__35[[#This Row],[Month]]&lt;9,RTO__35[[#This Row],[Day of Week]]&lt;=5,RTO__35[[#This Row],[Hour]]&gt;=16,RTO__35[[#This Row],[Hour]]&lt;=19),"ON","OFF")</f>
        <v>OFF</v>
      </c>
      <c r="G462"/>
      <c r="H462"/>
      <c r="I462"/>
    </row>
    <row r="463" spans="1:9" x14ac:dyDescent="0.25">
      <c r="A463" s="29">
        <v>45915</v>
      </c>
      <c r="B463" s="47">
        <v>9</v>
      </c>
      <c r="C463" s="47">
        <v>1</v>
      </c>
      <c r="D463" s="47">
        <v>6</v>
      </c>
      <c r="E463" s="37">
        <v>27.1614</v>
      </c>
      <c r="F463" s="47" t="str">
        <f>IF(AND(RTO__35[[#This Row],[Month]]&gt;4,RTO__35[[#This Row],[Month]]&lt;9,RTO__35[[#This Row],[Day of Week]]&lt;=5,RTO__35[[#This Row],[Hour]]&gt;=16,RTO__35[[#This Row],[Hour]]&lt;=19),"ON","OFF")</f>
        <v>OFF</v>
      </c>
      <c r="G463"/>
      <c r="H463"/>
      <c r="I463"/>
    </row>
    <row r="464" spans="1:9" x14ac:dyDescent="0.25">
      <c r="A464" s="29">
        <v>45915</v>
      </c>
      <c r="B464" s="47">
        <v>9</v>
      </c>
      <c r="C464" s="47">
        <v>1</v>
      </c>
      <c r="D464" s="47">
        <v>7</v>
      </c>
      <c r="E464" s="37">
        <v>27.597200000000001</v>
      </c>
      <c r="F464" s="47" t="str">
        <f>IF(AND(RTO__35[[#This Row],[Month]]&gt;4,RTO__35[[#This Row],[Month]]&lt;9,RTO__35[[#This Row],[Day of Week]]&lt;=5,RTO__35[[#This Row],[Hour]]&gt;=16,RTO__35[[#This Row],[Hour]]&lt;=19),"ON","OFF")</f>
        <v>OFF</v>
      </c>
      <c r="G464"/>
      <c r="H464"/>
      <c r="I464"/>
    </row>
    <row r="465" spans="1:9" x14ac:dyDescent="0.25">
      <c r="A465" s="29">
        <v>45915</v>
      </c>
      <c r="B465" s="47">
        <v>9</v>
      </c>
      <c r="C465" s="47">
        <v>1</v>
      </c>
      <c r="D465" s="47">
        <v>8</v>
      </c>
      <c r="E465" s="37">
        <v>13.0578</v>
      </c>
      <c r="F465" s="47" t="str">
        <f>IF(AND(RTO__35[[#This Row],[Month]]&gt;4,RTO__35[[#This Row],[Month]]&lt;9,RTO__35[[#This Row],[Day of Week]]&lt;=5,RTO__35[[#This Row],[Hour]]&gt;=16,RTO__35[[#This Row],[Hour]]&lt;=19),"ON","OFF")</f>
        <v>OFF</v>
      </c>
      <c r="G465"/>
      <c r="H465"/>
      <c r="I465"/>
    </row>
    <row r="466" spans="1:9" x14ac:dyDescent="0.25">
      <c r="A466" s="29">
        <v>45915</v>
      </c>
      <c r="B466" s="47">
        <v>9</v>
      </c>
      <c r="C466" s="47">
        <v>1</v>
      </c>
      <c r="D466" s="47">
        <v>9</v>
      </c>
      <c r="E466" s="37">
        <v>14.895799999999999</v>
      </c>
      <c r="F466" s="47" t="str">
        <f>IF(AND(RTO__35[[#This Row],[Month]]&gt;4,RTO__35[[#This Row],[Month]]&lt;9,RTO__35[[#This Row],[Day of Week]]&lt;=5,RTO__35[[#This Row],[Hour]]&gt;=16,RTO__35[[#This Row],[Hour]]&lt;=19),"ON","OFF")</f>
        <v>OFF</v>
      </c>
      <c r="G466"/>
      <c r="H466"/>
      <c r="I466"/>
    </row>
    <row r="467" spans="1:9" x14ac:dyDescent="0.25">
      <c r="A467" s="29">
        <v>45915</v>
      </c>
      <c r="B467" s="47">
        <v>9</v>
      </c>
      <c r="C467" s="47">
        <v>1</v>
      </c>
      <c r="D467" s="47">
        <v>10</v>
      </c>
      <c r="E467" s="37">
        <v>13.920500000000001</v>
      </c>
      <c r="F467" s="47" t="str">
        <f>IF(AND(RTO__35[[#This Row],[Month]]&gt;4,RTO__35[[#This Row],[Month]]&lt;9,RTO__35[[#This Row],[Day of Week]]&lt;=5,RTO__35[[#This Row],[Hour]]&gt;=16,RTO__35[[#This Row],[Hour]]&lt;=19),"ON","OFF")</f>
        <v>OFF</v>
      </c>
      <c r="G467"/>
      <c r="H467"/>
      <c r="I467"/>
    </row>
    <row r="468" spans="1:9" x14ac:dyDescent="0.25">
      <c r="A468" s="29">
        <v>45915</v>
      </c>
      <c r="B468" s="47">
        <v>9</v>
      </c>
      <c r="C468" s="47">
        <v>1</v>
      </c>
      <c r="D468" s="47">
        <v>11</v>
      </c>
      <c r="E468" s="37">
        <v>18.764399999999998</v>
      </c>
      <c r="F468" s="47" t="str">
        <f>IF(AND(RTO__35[[#This Row],[Month]]&gt;4,RTO__35[[#This Row],[Month]]&lt;9,RTO__35[[#This Row],[Day of Week]]&lt;=5,RTO__35[[#This Row],[Hour]]&gt;=16,RTO__35[[#This Row],[Hour]]&lt;=19),"ON","OFF")</f>
        <v>OFF</v>
      </c>
      <c r="G468"/>
      <c r="H468"/>
      <c r="I468"/>
    </row>
    <row r="469" spans="1:9" x14ac:dyDescent="0.25">
      <c r="A469" s="29">
        <v>45915</v>
      </c>
      <c r="B469" s="47">
        <v>9</v>
      </c>
      <c r="C469" s="47">
        <v>1</v>
      </c>
      <c r="D469" s="47">
        <v>12</v>
      </c>
      <c r="E469" s="37">
        <v>20.017199999999999</v>
      </c>
      <c r="F469" s="47" t="str">
        <f>IF(AND(RTO__35[[#This Row],[Month]]&gt;4,RTO__35[[#This Row],[Month]]&lt;9,RTO__35[[#This Row],[Day of Week]]&lt;=5,RTO__35[[#This Row],[Hour]]&gt;=16,RTO__35[[#This Row],[Hour]]&lt;=19),"ON","OFF")</f>
        <v>OFF</v>
      </c>
      <c r="G469"/>
      <c r="H469"/>
      <c r="I469"/>
    </row>
    <row r="470" spans="1:9" x14ac:dyDescent="0.25">
      <c r="A470" s="29">
        <v>45915</v>
      </c>
      <c r="B470" s="47">
        <v>9</v>
      </c>
      <c r="C470" s="47">
        <v>1</v>
      </c>
      <c r="D470" s="47">
        <v>13</v>
      </c>
      <c r="E470" s="37">
        <v>18.977699999999999</v>
      </c>
      <c r="F470" s="47" t="str">
        <f>IF(AND(RTO__35[[#This Row],[Month]]&gt;4,RTO__35[[#This Row],[Month]]&lt;9,RTO__35[[#This Row],[Day of Week]]&lt;=5,RTO__35[[#This Row],[Hour]]&gt;=16,RTO__35[[#This Row],[Hour]]&lt;=19),"ON","OFF")</f>
        <v>OFF</v>
      </c>
      <c r="G470"/>
      <c r="H470"/>
      <c r="I470"/>
    </row>
    <row r="471" spans="1:9" x14ac:dyDescent="0.25">
      <c r="A471" s="29">
        <v>45915</v>
      </c>
      <c r="B471" s="47">
        <v>9</v>
      </c>
      <c r="C471" s="47">
        <v>1</v>
      </c>
      <c r="D471" s="47">
        <v>14</v>
      </c>
      <c r="E471" s="37">
        <v>20.577100000000002</v>
      </c>
      <c r="F471" s="47" t="str">
        <f>IF(AND(RTO__35[[#This Row],[Month]]&gt;4,RTO__35[[#This Row],[Month]]&lt;9,RTO__35[[#This Row],[Day of Week]]&lt;=5,RTO__35[[#This Row],[Hour]]&gt;=16,RTO__35[[#This Row],[Hour]]&lt;=19),"ON","OFF")</f>
        <v>OFF</v>
      </c>
      <c r="G471"/>
      <c r="H471"/>
      <c r="I471"/>
    </row>
    <row r="472" spans="1:9" x14ac:dyDescent="0.25">
      <c r="A472" s="29">
        <v>45915</v>
      </c>
      <c r="B472" s="47">
        <v>9</v>
      </c>
      <c r="C472" s="47">
        <v>1</v>
      </c>
      <c r="D472" s="47">
        <v>15</v>
      </c>
      <c r="E472" s="37">
        <v>20.132200000000001</v>
      </c>
      <c r="F472" s="47" t="str">
        <f>IF(AND(RTO__35[[#This Row],[Month]]&gt;4,RTO__35[[#This Row],[Month]]&lt;9,RTO__35[[#This Row],[Day of Week]]&lt;=5,RTO__35[[#This Row],[Hour]]&gt;=16,RTO__35[[#This Row],[Hour]]&lt;=19),"ON","OFF")</f>
        <v>OFF</v>
      </c>
      <c r="G472"/>
      <c r="H472"/>
      <c r="I472"/>
    </row>
    <row r="473" spans="1:9" x14ac:dyDescent="0.25">
      <c r="A473" s="29">
        <v>45915</v>
      </c>
      <c r="B473" s="47">
        <v>9</v>
      </c>
      <c r="C473" s="47">
        <v>1</v>
      </c>
      <c r="D473" s="47">
        <v>16</v>
      </c>
      <c r="E473" s="37">
        <v>22.967199999999998</v>
      </c>
      <c r="F473" s="47" t="str">
        <f>IF(AND(RTO__35[[#This Row],[Month]]&gt;4,RTO__35[[#This Row],[Month]]&lt;9,RTO__35[[#This Row],[Day of Week]]&lt;=5,RTO__35[[#This Row],[Hour]]&gt;=16,RTO__35[[#This Row],[Hour]]&lt;=19),"ON","OFF")</f>
        <v>OFF</v>
      </c>
      <c r="G473"/>
      <c r="H473"/>
      <c r="I473"/>
    </row>
    <row r="474" spans="1:9" x14ac:dyDescent="0.25">
      <c r="A474" s="29">
        <v>45915</v>
      </c>
      <c r="B474" s="47">
        <v>9</v>
      </c>
      <c r="C474" s="47">
        <v>1</v>
      </c>
      <c r="D474" s="47">
        <v>17</v>
      </c>
      <c r="E474" s="37">
        <v>21.338799999999999</v>
      </c>
      <c r="F474" s="47" t="str">
        <f>IF(AND(RTO__35[[#This Row],[Month]]&gt;4,RTO__35[[#This Row],[Month]]&lt;9,RTO__35[[#This Row],[Day of Week]]&lt;=5,RTO__35[[#This Row],[Hour]]&gt;=16,RTO__35[[#This Row],[Hour]]&lt;=19),"ON","OFF")</f>
        <v>OFF</v>
      </c>
      <c r="G474"/>
      <c r="H474"/>
      <c r="I474"/>
    </row>
    <row r="475" spans="1:9" x14ac:dyDescent="0.25">
      <c r="A475" s="29">
        <v>45915</v>
      </c>
      <c r="B475" s="47">
        <v>9</v>
      </c>
      <c r="C475" s="47">
        <v>1</v>
      </c>
      <c r="D475" s="47">
        <v>18</v>
      </c>
      <c r="E475" s="37">
        <v>41.627899999999997</v>
      </c>
      <c r="F475" s="47" t="str">
        <f>IF(AND(RTO__35[[#This Row],[Month]]&gt;4,RTO__35[[#This Row],[Month]]&lt;9,RTO__35[[#This Row],[Day of Week]]&lt;=5,RTO__35[[#This Row],[Hour]]&gt;=16,RTO__35[[#This Row],[Hour]]&lt;=19),"ON","OFF")</f>
        <v>OFF</v>
      </c>
      <c r="G475"/>
      <c r="H475"/>
      <c r="I475"/>
    </row>
    <row r="476" spans="1:9" x14ac:dyDescent="0.25">
      <c r="A476" s="29">
        <v>45915</v>
      </c>
      <c r="B476" s="47">
        <v>9</v>
      </c>
      <c r="C476" s="47">
        <v>1</v>
      </c>
      <c r="D476" s="47">
        <v>19</v>
      </c>
      <c r="E476" s="37">
        <v>49.578099999999999</v>
      </c>
      <c r="F476" s="47" t="str">
        <f>IF(AND(RTO__35[[#This Row],[Month]]&gt;4,RTO__35[[#This Row],[Month]]&lt;9,RTO__35[[#This Row],[Day of Week]]&lt;=5,RTO__35[[#This Row],[Hour]]&gt;=16,RTO__35[[#This Row],[Hour]]&lt;=19),"ON","OFF")</f>
        <v>OFF</v>
      </c>
      <c r="G476"/>
      <c r="H476"/>
      <c r="I476"/>
    </row>
    <row r="477" spans="1:9" x14ac:dyDescent="0.25">
      <c r="A477" s="29">
        <v>45915</v>
      </c>
      <c r="B477" s="47">
        <v>9</v>
      </c>
      <c r="C477" s="47">
        <v>1</v>
      </c>
      <c r="D477" s="47">
        <v>20</v>
      </c>
      <c r="E477" s="37">
        <v>41.7224</v>
      </c>
      <c r="F477" s="47" t="str">
        <f>IF(AND(RTO__35[[#This Row],[Month]]&gt;4,RTO__35[[#This Row],[Month]]&lt;9,RTO__35[[#This Row],[Day of Week]]&lt;=5,RTO__35[[#This Row],[Hour]]&gt;=16,RTO__35[[#This Row],[Hour]]&lt;=19),"ON","OFF")</f>
        <v>OFF</v>
      </c>
      <c r="G477"/>
      <c r="H477"/>
      <c r="I477"/>
    </row>
    <row r="478" spans="1:9" x14ac:dyDescent="0.25">
      <c r="A478" s="29">
        <v>45915</v>
      </c>
      <c r="B478" s="47">
        <v>9</v>
      </c>
      <c r="C478" s="47">
        <v>1</v>
      </c>
      <c r="D478" s="47">
        <v>21</v>
      </c>
      <c r="E478" s="37">
        <v>35.560299999999998</v>
      </c>
      <c r="F478" s="47" t="str">
        <f>IF(AND(RTO__35[[#This Row],[Month]]&gt;4,RTO__35[[#This Row],[Month]]&lt;9,RTO__35[[#This Row],[Day of Week]]&lt;=5,RTO__35[[#This Row],[Hour]]&gt;=16,RTO__35[[#This Row],[Hour]]&lt;=19),"ON","OFF")</f>
        <v>OFF</v>
      </c>
      <c r="G478"/>
      <c r="H478"/>
      <c r="I478"/>
    </row>
    <row r="479" spans="1:9" x14ac:dyDescent="0.25">
      <c r="A479" s="29">
        <v>45915</v>
      </c>
      <c r="B479" s="47">
        <v>9</v>
      </c>
      <c r="C479" s="47">
        <v>1</v>
      </c>
      <c r="D479" s="47">
        <v>22</v>
      </c>
      <c r="E479" s="37">
        <v>33.490900000000003</v>
      </c>
      <c r="F479" s="47" t="str">
        <f>IF(AND(RTO__35[[#This Row],[Month]]&gt;4,RTO__35[[#This Row],[Month]]&lt;9,RTO__35[[#This Row],[Day of Week]]&lt;=5,RTO__35[[#This Row],[Hour]]&gt;=16,RTO__35[[#This Row],[Hour]]&lt;=19),"ON","OFF")</f>
        <v>OFF</v>
      </c>
      <c r="G479"/>
      <c r="H479"/>
      <c r="I479"/>
    </row>
    <row r="480" spans="1:9" x14ac:dyDescent="0.25">
      <c r="A480" s="29">
        <v>45915</v>
      </c>
      <c r="B480" s="47">
        <v>9</v>
      </c>
      <c r="C480" s="47">
        <v>1</v>
      </c>
      <c r="D480" s="47">
        <v>23</v>
      </c>
      <c r="E480" s="37">
        <v>30.379000000000001</v>
      </c>
      <c r="F480" s="47" t="str">
        <f>IF(AND(RTO__35[[#This Row],[Month]]&gt;4,RTO__35[[#This Row],[Month]]&lt;9,RTO__35[[#This Row],[Day of Week]]&lt;=5,RTO__35[[#This Row],[Hour]]&gt;=16,RTO__35[[#This Row],[Hour]]&lt;=19),"ON","OFF")</f>
        <v>OFF</v>
      </c>
      <c r="G480"/>
      <c r="H480"/>
      <c r="I480"/>
    </row>
    <row r="481" spans="1:9" x14ac:dyDescent="0.25">
      <c r="A481" s="29">
        <v>45915</v>
      </c>
      <c r="B481" s="47">
        <v>9</v>
      </c>
      <c r="C481" s="47">
        <v>1</v>
      </c>
      <c r="D481" s="47">
        <v>24</v>
      </c>
      <c r="E481" s="37">
        <v>27.173100000000002</v>
      </c>
      <c r="F481" s="47" t="str">
        <f>IF(AND(RTO__35[[#This Row],[Month]]&gt;4,RTO__35[[#This Row],[Month]]&lt;9,RTO__35[[#This Row],[Day of Week]]&lt;=5,RTO__35[[#This Row],[Hour]]&gt;=16,RTO__35[[#This Row],[Hour]]&lt;=19),"ON","OFF")</f>
        <v>OFF</v>
      </c>
      <c r="G481"/>
      <c r="H481"/>
      <c r="I481"/>
    </row>
    <row r="482" spans="1:9" x14ac:dyDescent="0.25">
      <c r="A482" s="29">
        <v>45916</v>
      </c>
      <c r="B482" s="47">
        <v>9</v>
      </c>
      <c r="C482" s="47">
        <v>2</v>
      </c>
      <c r="D482" s="47">
        <v>1</v>
      </c>
      <c r="E482" s="37">
        <v>30.931699999999999</v>
      </c>
      <c r="F482" s="47" t="str">
        <f>IF(AND(RTO__35[[#This Row],[Month]]&gt;4,RTO__35[[#This Row],[Month]]&lt;9,RTO__35[[#This Row],[Day of Week]]&lt;=5,RTO__35[[#This Row],[Hour]]&gt;=16,RTO__35[[#This Row],[Hour]]&lt;=19),"ON","OFF")</f>
        <v>OFF</v>
      </c>
      <c r="G482"/>
      <c r="H482"/>
      <c r="I482"/>
    </row>
    <row r="483" spans="1:9" x14ac:dyDescent="0.25">
      <c r="A483" s="29">
        <v>45916</v>
      </c>
      <c r="B483" s="47">
        <v>9</v>
      </c>
      <c r="C483" s="47">
        <v>2</v>
      </c>
      <c r="D483" s="47">
        <v>2</v>
      </c>
      <c r="E483" s="37">
        <v>30.013100000000001</v>
      </c>
      <c r="F483" s="47" t="str">
        <f>IF(AND(RTO__35[[#This Row],[Month]]&gt;4,RTO__35[[#This Row],[Month]]&lt;9,RTO__35[[#This Row],[Day of Week]]&lt;=5,RTO__35[[#This Row],[Hour]]&gt;=16,RTO__35[[#This Row],[Hour]]&lt;=19),"ON","OFF")</f>
        <v>OFF</v>
      </c>
      <c r="G483"/>
      <c r="H483"/>
      <c r="I483"/>
    </row>
    <row r="484" spans="1:9" x14ac:dyDescent="0.25">
      <c r="A484" s="29">
        <v>45916</v>
      </c>
      <c r="B484" s="47">
        <v>9</v>
      </c>
      <c r="C484" s="47">
        <v>2</v>
      </c>
      <c r="D484" s="47">
        <v>3</v>
      </c>
      <c r="E484" s="37">
        <v>28.763500000000001</v>
      </c>
      <c r="F484" s="47" t="str">
        <f>IF(AND(RTO__35[[#This Row],[Month]]&gt;4,RTO__35[[#This Row],[Month]]&lt;9,RTO__35[[#This Row],[Day of Week]]&lt;=5,RTO__35[[#This Row],[Hour]]&gt;=16,RTO__35[[#This Row],[Hour]]&lt;=19),"ON","OFF")</f>
        <v>OFF</v>
      </c>
      <c r="G484"/>
      <c r="H484"/>
      <c r="I484"/>
    </row>
    <row r="485" spans="1:9" x14ac:dyDescent="0.25">
      <c r="A485" s="29">
        <v>45916</v>
      </c>
      <c r="B485" s="47">
        <v>9</v>
      </c>
      <c r="C485" s="47">
        <v>2</v>
      </c>
      <c r="D485" s="47">
        <v>4</v>
      </c>
      <c r="E485" s="37">
        <v>29.133700000000001</v>
      </c>
      <c r="F485" s="47" t="str">
        <f>IF(AND(RTO__35[[#This Row],[Month]]&gt;4,RTO__35[[#This Row],[Month]]&lt;9,RTO__35[[#This Row],[Day of Week]]&lt;=5,RTO__35[[#This Row],[Hour]]&gt;=16,RTO__35[[#This Row],[Hour]]&lt;=19),"ON","OFF")</f>
        <v>OFF</v>
      </c>
      <c r="G485"/>
      <c r="H485"/>
      <c r="I485"/>
    </row>
    <row r="486" spans="1:9" x14ac:dyDescent="0.25">
      <c r="A486" s="29">
        <v>45916</v>
      </c>
      <c r="B486" s="47">
        <v>9</v>
      </c>
      <c r="C486" s="47">
        <v>2</v>
      </c>
      <c r="D486" s="47">
        <v>5</v>
      </c>
      <c r="E486" s="37">
        <v>29.051100000000002</v>
      </c>
      <c r="F486" s="47" t="str">
        <f>IF(AND(RTO__35[[#This Row],[Month]]&gt;4,RTO__35[[#This Row],[Month]]&lt;9,RTO__35[[#This Row],[Day of Week]]&lt;=5,RTO__35[[#This Row],[Hour]]&gt;=16,RTO__35[[#This Row],[Hour]]&lt;=19),"ON","OFF")</f>
        <v>OFF</v>
      </c>
      <c r="G486"/>
      <c r="H486"/>
      <c r="I486"/>
    </row>
    <row r="487" spans="1:9" x14ac:dyDescent="0.25">
      <c r="A487" s="29">
        <v>45916</v>
      </c>
      <c r="B487" s="47">
        <v>9</v>
      </c>
      <c r="C487" s="47">
        <v>2</v>
      </c>
      <c r="D487" s="47">
        <v>6</v>
      </c>
      <c r="E487" s="37">
        <v>31.178999999999998</v>
      </c>
      <c r="F487" s="47" t="str">
        <f>IF(AND(RTO__35[[#This Row],[Month]]&gt;4,RTO__35[[#This Row],[Month]]&lt;9,RTO__35[[#This Row],[Day of Week]]&lt;=5,RTO__35[[#This Row],[Hour]]&gt;=16,RTO__35[[#This Row],[Hour]]&lt;=19),"ON","OFF")</f>
        <v>OFF</v>
      </c>
      <c r="G487"/>
      <c r="H487"/>
      <c r="I487"/>
    </row>
    <row r="488" spans="1:9" x14ac:dyDescent="0.25">
      <c r="A488" s="29">
        <v>45916</v>
      </c>
      <c r="B488" s="47">
        <v>9</v>
      </c>
      <c r="C488" s="47">
        <v>2</v>
      </c>
      <c r="D488" s="47">
        <v>7</v>
      </c>
      <c r="E488" s="37">
        <v>30.186</v>
      </c>
      <c r="F488" s="47" t="str">
        <f>IF(AND(RTO__35[[#This Row],[Month]]&gt;4,RTO__35[[#This Row],[Month]]&lt;9,RTO__35[[#This Row],[Day of Week]]&lt;=5,RTO__35[[#This Row],[Hour]]&gt;=16,RTO__35[[#This Row],[Hour]]&lt;=19),"ON","OFF")</f>
        <v>OFF</v>
      </c>
      <c r="G488"/>
      <c r="H488"/>
      <c r="I488"/>
    </row>
    <row r="489" spans="1:9" x14ac:dyDescent="0.25">
      <c r="A489" s="29">
        <v>45916</v>
      </c>
      <c r="B489" s="47">
        <v>9</v>
      </c>
      <c r="C489" s="47">
        <v>2</v>
      </c>
      <c r="D489" s="47">
        <v>8</v>
      </c>
      <c r="E489" s="37">
        <v>35.2864</v>
      </c>
      <c r="F489" s="47" t="str">
        <f>IF(AND(RTO__35[[#This Row],[Month]]&gt;4,RTO__35[[#This Row],[Month]]&lt;9,RTO__35[[#This Row],[Day of Week]]&lt;=5,RTO__35[[#This Row],[Hour]]&gt;=16,RTO__35[[#This Row],[Hour]]&lt;=19),"ON","OFF")</f>
        <v>OFF</v>
      </c>
      <c r="G489"/>
      <c r="H489"/>
      <c r="I489"/>
    </row>
    <row r="490" spans="1:9" x14ac:dyDescent="0.25">
      <c r="A490" s="29">
        <v>45916</v>
      </c>
      <c r="B490" s="47">
        <v>9</v>
      </c>
      <c r="C490" s="47">
        <v>2</v>
      </c>
      <c r="D490" s="47">
        <v>9</v>
      </c>
      <c r="E490" s="37">
        <v>23.346399999999999</v>
      </c>
      <c r="F490" s="47" t="str">
        <f>IF(AND(RTO__35[[#This Row],[Month]]&gt;4,RTO__35[[#This Row],[Month]]&lt;9,RTO__35[[#This Row],[Day of Week]]&lt;=5,RTO__35[[#This Row],[Hour]]&gt;=16,RTO__35[[#This Row],[Hour]]&lt;=19),"ON","OFF")</f>
        <v>OFF</v>
      </c>
      <c r="G490"/>
      <c r="H490"/>
      <c r="I490"/>
    </row>
    <row r="491" spans="1:9" x14ac:dyDescent="0.25">
      <c r="A491" s="29">
        <v>45916</v>
      </c>
      <c r="B491" s="47">
        <v>9</v>
      </c>
      <c r="C491" s="47">
        <v>2</v>
      </c>
      <c r="D491" s="47">
        <v>10</v>
      </c>
      <c r="E491" s="37">
        <v>23.0764</v>
      </c>
      <c r="F491" s="47" t="str">
        <f>IF(AND(RTO__35[[#This Row],[Month]]&gt;4,RTO__35[[#This Row],[Month]]&lt;9,RTO__35[[#This Row],[Day of Week]]&lt;=5,RTO__35[[#This Row],[Hour]]&gt;=16,RTO__35[[#This Row],[Hour]]&lt;=19),"ON","OFF")</f>
        <v>OFF</v>
      </c>
      <c r="G491"/>
      <c r="H491"/>
      <c r="I491"/>
    </row>
    <row r="492" spans="1:9" x14ac:dyDescent="0.25">
      <c r="A492" s="29">
        <v>45916</v>
      </c>
      <c r="B492" s="47">
        <v>9</v>
      </c>
      <c r="C492" s="47">
        <v>2</v>
      </c>
      <c r="D492" s="47">
        <v>11</v>
      </c>
      <c r="E492" s="37">
        <v>19.157699999999998</v>
      </c>
      <c r="F492" s="47" t="str">
        <f>IF(AND(RTO__35[[#This Row],[Month]]&gt;4,RTO__35[[#This Row],[Month]]&lt;9,RTO__35[[#This Row],[Day of Week]]&lt;=5,RTO__35[[#This Row],[Hour]]&gt;=16,RTO__35[[#This Row],[Hour]]&lt;=19),"ON","OFF")</f>
        <v>OFF</v>
      </c>
      <c r="G492"/>
      <c r="H492"/>
      <c r="I492"/>
    </row>
    <row r="493" spans="1:9" x14ac:dyDescent="0.25">
      <c r="A493" s="29">
        <v>45916</v>
      </c>
      <c r="B493" s="47">
        <v>9</v>
      </c>
      <c r="C493" s="47">
        <v>2</v>
      </c>
      <c r="D493" s="47">
        <v>12</v>
      </c>
      <c r="E493" s="37">
        <v>20.8261</v>
      </c>
      <c r="F493" s="47" t="str">
        <f>IF(AND(RTO__35[[#This Row],[Month]]&gt;4,RTO__35[[#This Row],[Month]]&lt;9,RTO__35[[#This Row],[Day of Week]]&lt;=5,RTO__35[[#This Row],[Hour]]&gt;=16,RTO__35[[#This Row],[Hour]]&lt;=19),"ON","OFF")</f>
        <v>OFF</v>
      </c>
      <c r="G493"/>
      <c r="H493"/>
      <c r="I493"/>
    </row>
    <row r="494" spans="1:9" x14ac:dyDescent="0.25">
      <c r="A494" s="29">
        <v>45916</v>
      </c>
      <c r="B494" s="47">
        <v>9</v>
      </c>
      <c r="C494" s="47">
        <v>2</v>
      </c>
      <c r="D494" s="47">
        <v>13</v>
      </c>
      <c r="E494" s="37">
        <v>20.07</v>
      </c>
      <c r="F494" s="47" t="str">
        <f>IF(AND(RTO__35[[#This Row],[Month]]&gt;4,RTO__35[[#This Row],[Month]]&lt;9,RTO__35[[#This Row],[Day of Week]]&lt;=5,RTO__35[[#This Row],[Hour]]&gt;=16,RTO__35[[#This Row],[Hour]]&lt;=19),"ON","OFF")</f>
        <v>OFF</v>
      </c>
      <c r="G494"/>
      <c r="H494"/>
      <c r="I494"/>
    </row>
    <row r="495" spans="1:9" x14ac:dyDescent="0.25">
      <c r="A495" s="29">
        <v>45916</v>
      </c>
      <c r="B495" s="47">
        <v>9</v>
      </c>
      <c r="C495" s="47">
        <v>2</v>
      </c>
      <c r="D495" s="47">
        <v>14</v>
      </c>
      <c r="E495" s="37">
        <v>21.968699999999998</v>
      </c>
      <c r="F495" s="47" t="str">
        <f>IF(AND(RTO__35[[#This Row],[Month]]&gt;4,RTO__35[[#This Row],[Month]]&lt;9,RTO__35[[#This Row],[Day of Week]]&lt;=5,RTO__35[[#This Row],[Hour]]&gt;=16,RTO__35[[#This Row],[Hour]]&lt;=19),"ON","OFF")</f>
        <v>OFF</v>
      </c>
      <c r="G495"/>
      <c r="H495"/>
      <c r="I495"/>
    </row>
    <row r="496" spans="1:9" x14ac:dyDescent="0.25">
      <c r="A496" s="29">
        <v>45916</v>
      </c>
      <c r="B496" s="47">
        <v>9</v>
      </c>
      <c r="C496" s="47">
        <v>2</v>
      </c>
      <c r="D496" s="47">
        <v>15</v>
      </c>
      <c r="E496" s="37">
        <v>23.93</v>
      </c>
      <c r="F496" s="47" t="str">
        <f>IF(AND(RTO__35[[#This Row],[Month]]&gt;4,RTO__35[[#This Row],[Month]]&lt;9,RTO__35[[#This Row],[Day of Week]]&lt;=5,RTO__35[[#This Row],[Hour]]&gt;=16,RTO__35[[#This Row],[Hour]]&lt;=19),"ON","OFF")</f>
        <v>OFF</v>
      </c>
      <c r="G496"/>
      <c r="H496"/>
      <c r="I496"/>
    </row>
    <row r="497" spans="1:9" x14ac:dyDescent="0.25">
      <c r="A497" s="29">
        <v>45916</v>
      </c>
      <c r="B497" s="47">
        <v>9</v>
      </c>
      <c r="C497" s="47">
        <v>2</v>
      </c>
      <c r="D497" s="47">
        <v>16</v>
      </c>
      <c r="E497" s="37">
        <v>25.8249</v>
      </c>
      <c r="F497" s="47" t="str">
        <f>IF(AND(RTO__35[[#This Row],[Month]]&gt;4,RTO__35[[#This Row],[Month]]&lt;9,RTO__35[[#This Row],[Day of Week]]&lt;=5,RTO__35[[#This Row],[Hour]]&gt;=16,RTO__35[[#This Row],[Hour]]&lt;=19),"ON","OFF")</f>
        <v>OFF</v>
      </c>
      <c r="G497"/>
      <c r="H497"/>
      <c r="I497"/>
    </row>
    <row r="498" spans="1:9" x14ac:dyDescent="0.25">
      <c r="A498" s="29">
        <v>45916</v>
      </c>
      <c r="B498" s="47">
        <v>9</v>
      </c>
      <c r="C498" s="47">
        <v>2</v>
      </c>
      <c r="D498" s="47">
        <v>17</v>
      </c>
      <c r="E498" s="37">
        <v>23.523900000000001</v>
      </c>
      <c r="F498" s="47" t="str">
        <f>IF(AND(RTO__35[[#This Row],[Month]]&gt;4,RTO__35[[#This Row],[Month]]&lt;9,RTO__35[[#This Row],[Day of Week]]&lt;=5,RTO__35[[#This Row],[Hour]]&gt;=16,RTO__35[[#This Row],[Hour]]&lt;=19),"ON","OFF")</f>
        <v>OFF</v>
      </c>
      <c r="G498"/>
      <c r="H498"/>
      <c r="I498"/>
    </row>
    <row r="499" spans="1:9" x14ac:dyDescent="0.25">
      <c r="A499" s="29">
        <v>45916</v>
      </c>
      <c r="B499" s="47">
        <v>9</v>
      </c>
      <c r="C499" s="47">
        <v>2</v>
      </c>
      <c r="D499" s="47">
        <v>18</v>
      </c>
      <c r="E499" s="37">
        <v>42.351999999999997</v>
      </c>
      <c r="F499" s="47" t="str">
        <f>IF(AND(RTO__35[[#This Row],[Month]]&gt;4,RTO__35[[#This Row],[Month]]&lt;9,RTO__35[[#This Row],[Day of Week]]&lt;=5,RTO__35[[#This Row],[Hour]]&gt;=16,RTO__35[[#This Row],[Hour]]&lt;=19),"ON","OFF")</f>
        <v>OFF</v>
      </c>
      <c r="G499"/>
      <c r="H499"/>
      <c r="I499"/>
    </row>
    <row r="500" spans="1:9" x14ac:dyDescent="0.25">
      <c r="A500" s="29">
        <v>45916</v>
      </c>
      <c r="B500" s="47">
        <v>9</v>
      </c>
      <c r="C500" s="47">
        <v>2</v>
      </c>
      <c r="D500" s="47">
        <v>19</v>
      </c>
      <c r="E500" s="37">
        <v>45.3949</v>
      </c>
      <c r="F500" s="47" t="str">
        <f>IF(AND(RTO__35[[#This Row],[Month]]&gt;4,RTO__35[[#This Row],[Month]]&lt;9,RTO__35[[#This Row],[Day of Week]]&lt;=5,RTO__35[[#This Row],[Hour]]&gt;=16,RTO__35[[#This Row],[Hour]]&lt;=19),"ON","OFF")</f>
        <v>OFF</v>
      </c>
      <c r="G500"/>
      <c r="H500"/>
      <c r="I500"/>
    </row>
    <row r="501" spans="1:9" x14ac:dyDescent="0.25">
      <c r="A501" s="29">
        <v>45916</v>
      </c>
      <c r="B501" s="47">
        <v>9</v>
      </c>
      <c r="C501" s="47">
        <v>2</v>
      </c>
      <c r="D501" s="47">
        <v>20</v>
      </c>
      <c r="E501" s="37">
        <v>43.0458</v>
      </c>
      <c r="F501" s="47" t="str">
        <f>IF(AND(RTO__35[[#This Row],[Month]]&gt;4,RTO__35[[#This Row],[Month]]&lt;9,RTO__35[[#This Row],[Day of Week]]&lt;=5,RTO__35[[#This Row],[Hour]]&gt;=16,RTO__35[[#This Row],[Hour]]&lt;=19),"ON","OFF")</f>
        <v>OFF</v>
      </c>
      <c r="G501"/>
      <c r="H501"/>
      <c r="I501"/>
    </row>
    <row r="502" spans="1:9" x14ac:dyDescent="0.25">
      <c r="A502" s="29">
        <v>45916</v>
      </c>
      <c r="B502" s="47">
        <v>9</v>
      </c>
      <c r="C502" s="47">
        <v>2</v>
      </c>
      <c r="D502" s="47">
        <v>21</v>
      </c>
      <c r="E502" s="37">
        <v>36.7119</v>
      </c>
      <c r="F502" s="47" t="str">
        <f>IF(AND(RTO__35[[#This Row],[Month]]&gt;4,RTO__35[[#This Row],[Month]]&lt;9,RTO__35[[#This Row],[Day of Week]]&lt;=5,RTO__35[[#This Row],[Hour]]&gt;=16,RTO__35[[#This Row],[Hour]]&lt;=19),"ON","OFF")</f>
        <v>OFF</v>
      </c>
      <c r="G502"/>
      <c r="H502"/>
      <c r="I502"/>
    </row>
    <row r="503" spans="1:9" x14ac:dyDescent="0.25">
      <c r="A503" s="29">
        <v>45916</v>
      </c>
      <c r="B503" s="47">
        <v>9</v>
      </c>
      <c r="C503" s="47">
        <v>2</v>
      </c>
      <c r="D503" s="47">
        <v>22</v>
      </c>
      <c r="E503" s="37">
        <v>33.593200000000003</v>
      </c>
      <c r="F503" s="47" t="str">
        <f>IF(AND(RTO__35[[#This Row],[Month]]&gt;4,RTO__35[[#This Row],[Month]]&lt;9,RTO__35[[#This Row],[Day of Week]]&lt;=5,RTO__35[[#This Row],[Hour]]&gt;=16,RTO__35[[#This Row],[Hour]]&lt;=19),"ON","OFF")</f>
        <v>OFF</v>
      </c>
      <c r="G503"/>
      <c r="H503"/>
      <c r="I503"/>
    </row>
    <row r="504" spans="1:9" x14ac:dyDescent="0.25">
      <c r="A504" s="29">
        <v>45916</v>
      </c>
      <c r="B504" s="47">
        <v>9</v>
      </c>
      <c r="C504" s="47">
        <v>2</v>
      </c>
      <c r="D504" s="47">
        <v>23</v>
      </c>
      <c r="E504" s="37">
        <v>34.200600000000001</v>
      </c>
      <c r="F504" s="47" t="str">
        <f>IF(AND(RTO__35[[#This Row],[Month]]&gt;4,RTO__35[[#This Row],[Month]]&lt;9,RTO__35[[#This Row],[Day of Week]]&lt;=5,RTO__35[[#This Row],[Hour]]&gt;=16,RTO__35[[#This Row],[Hour]]&lt;=19),"ON","OFF")</f>
        <v>OFF</v>
      </c>
      <c r="G504"/>
      <c r="H504"/>
      <c r="I504"/>
    </row>
    <row r="505" spans="1:9" x14ac:dyDescent="0.25">
      <c r="A505" s="29">
        <v>45916</v>
      </c>
      <c r="B505" s="47">
        <v>9</v>
      </c>
      <c r="C505" s="47">
        <v>2</v>
      </c>
      <c r="D505" s="47">
        <v>24</v>
      </c>
      <c r="E505" s="37">
        <v>34.670299999999997</v>
      </c>
      <c r="F505" s="47" t="str">
        <f>IF(AND(RTO__35[[#This Row],[Month]]&gt;4,RTO__35[[#This Row],[Month]]&lt;9,RTO__35[[#This Row],[Day of Week]]&lt;=5,RTO__35[[#This Row],[Hour]]&gt;=16,RTO__35[[#This Row],[Hour]]&lt;=19),"ON","OFF")</f>
        <v>OFF</v>
      </c>
      <c r="G505"/>
      <c r="H505"/>
      <c r="I505"/>
    </row>
    <row r="506" spans="1:9" x14ac:dyDescent="0.25">
      <c r="A506" s="29">
        <v>45917</v>
      </c>
      <c r="B506" s="47">
        <v>9</v>
      </c>
      <c r="C506" s="47">
        <v>3</v>
      </c>
      <c r="D506" s="47">
        <v>1</v>
      </c>
      <c r="E506" s="37">
        <v>36.1663</v>
      </c>
      <c r="F506" s="47" t="str">
        <f>IF(AND(RTO__35[[#This Row],[Month]]&gt;4,RTO__35[[#This Row],[Month]]&lt;9,RTO__35[[#This Row],[Day of Week]]&lt;=5,RTO__35[[#This Row],[Hour]]&gt;=16,RTO__35[[#This Row],[Hour]]&lt;=19),"ON","OFF")</f>
        <v>OFF</v>
      </c>
      <c r="G506"/>
      <c r="H506"/>
      <c r="I506"/>
    </row>
    <row r="507" spans="1:9" x14ac:dyDescent="0.25">
      <c r="A507" s="29">
        <v>45917</v>
      </c>
      <c r="B507" s="47">
        <v>9</v>
      </c>
      <c r="C507" s="47">
        <v>3</v>
      </c>
      <c r="D507" s="47">
        <v>2</v>
      </c>
      <c r="E507" s="37">
        <v>34.313200000000002</v>
      </c>
      <c r="F507" s="47" t="str">
        <f>IF(AND(RTO__35[[#This Row],[Month]]&gt;4,RTO__35[[#This Row],[Month]]&lt;9,RTO__35[[#This Row],[Day of Week]]&lt;=5,RTO__35[[#This Row],[Hour]]&gt;=16,RTO__35[[#This Row],[Hour]]&lt;=19),"ON","OFF")</f>
        <v>OFF</v>
      </c>
      <c r="G507"/>
      <c r="H507"/>
      <c r="I507"/>
    </row>
    <row r="508" spans="1:9" x14ac:dyDescent="0.25">
      <c r="A508" s="29">
        <v>45917</v>
      </c>
      <c r="B508" s="47">
        <v>9</v>
      </c>
      <c r="C508" s="47">
        <v>3</v>
      </c>
      <c r="D508" s="47">
        <v>3</v>
      </c>
      <c r="E508" s="37">
        <v>32.074399999999997</v>
      </c>
      <c r="F508" s="47" t="str">
        <f>IF(AND(RTO__35[[#This Row],[Month]]&gt;4,RTO__35[[#This Row],[Month]]&lt;9,RTO__35[[#This Row],[Day of Week]]&lt;=5,RTO__35[[#This Row],[Hour]]&gt;=16,RTO__35[[#This Row],[Hour]]&lt;=19),"ON","OFF")</f>
        <v>OFF</v>
      </c>
      <c r="G508"/>
      <c r="H508"/>
      <c r="I508"/>
    </row>
    <row r="509" spans="1:9" x14ac:dyDescent="0.25">
      <c r="A509" s="29">
        <v>45917</v>
      </c>
      <c r="B509" s="47">
        <v>9</v>
      </c>
      <c r="C509" s="47">
        <v>3</v>
      </c>
      <c r="D509" s="47">
        <v>4</v>
      </c>
      <c r="E509" s="37">
        <v>32.731099999999998</v>
      </c>
      <c r="F509" s="47" t="str">
        <f>IF(AND(RTO__35[[#This Row],[Month]]&gt;4,RTO__35[[#This Row],[Month]]&lt;9,RTO__35[[#This Row],[Day of Week]]&lt;=5,RTO__35[[#This Row],[Hour]]&gt;=16,RTO__35[[#This Row],[Hour]]&lt;=19),"ON","OFF")</f>
        <v>OFF</v>
      </c>
      <c r="G509"/>
      <c r="H509"/>
      <c r="I509"/>
    </row>
    <row r="510" spans="1:9" x14ac:dyDescent="0.25">
      <c r="A510" s="29">
        <v>45917</v>
      </c>
      <c r="B510" s="47">
        <v>9</v>
      </c>
      <c r="C510" s="47">
        <v>3</v>
      </c>
      <c r="D510" s="47">
        <v>5</v>
      </c>
      <c r="E510" s="37">
        <v>31.441199999999998</v>
      </c>
      <c r="F510" s="47" t="str">
        <f>IF(AND(RTO__35[[#This Row],[Month]]&gt;4,RTO__35[[#This Row],[Month]]&lt;9,RTO__35[[#This Row],[Day of Week]]&lt;=5,RTO__35[[#This Row],[Hour]]&gt;=16,RTO__35[[#This Row],[Hour]]&lt;=19),"ON","OFF")</f>
        <v>OFF</v>
      </c>
      <c r="G510"/>
      <c r="H510"/>
      <c r="I510"/>
    </row>
    <row r="511" spans="1:9" x14ac:dyDescent="0.25">
      <c r="A511" s="29">
        <v>45917</v>
      </c>
      <c r="B511" s="47">
        <v>9</v>
      </c>
      <c r="C511" s="47">
        <v>3</v>
      </c>
      <c r="D511" s="47">
        <v>6</v>
      </c>
      <c r="E511" s="37">
        <v>32.9253</v>
      </c>
      <c r="F511" s="47" t="str">
        <f>IF(AND(RTO__35[[#This Row],[Month]]&gt;4,RTO__35[[#This Row],[Month]]&lt;9,RTO__35[[#This Row],[Day of Week]]&lt;=5,RTO__35[[#This Row],[Hour]]&gt;=16,RTO__35[[#This Row],[Hour]]&lt;=19),"ON","OFF")</f>
        <v>OFF</v>
      </c>
      <c r="G511"/>
      <c r="H511"/>
      <c r="I511"/>
    </row>
    <row r="512" spans="1:9" x14ac:dyDescent="0.25">
      <c r="A512" s="29">
        <v>45917</v>
      </c>
      <c r="B512" s="47">
        <v>9</v>
      </c>
      <c r="C512" s="47">
        <v>3</v>
      </c>
      <c r="D512" s="47">
        <v>7</v>
      </c>
      <c r="E512" s="37">
        <v>33.033099999999997</v>
      </c>
      <c r="F512" s="47" t="str">
        <f>IF(AND(RTO__35[[#This Row],[Month]]&gt;4,RTO__35[[#This Row],[Month]]&lt;9,RTO__35[[#This Row],[Day of Week]]&lt;=5,RTO__35[[#This Row],[Hour]]&gt;=16,RTO__35[[#This Row],[Hour]]&lt;=19),"ON","OFF")</f>
        <v>OFF</v>
      </c>
      <c r="G512"/>
      <c r="H512"/>
      <c r="I512"/>
    </row>
    <row r="513" spans="1:9" x14ac:dyDescent="0.25">
      <c r="A513" s="29">
        <v>45917</v>
      </c>
      <c r="B513" s="47">
        <v>9</v>
      </c>
      <c r="C513" s="47">
        <v>3</v>
      </c>
      <c r="D513" s="47">
        <v>8</v>
      </c>
      <c r="E513" s="37">
        <v>36.0854</v>
      </c>
      <c r="F513" s="47" t="str">
        <f>IF(AND(RTO__35[[#This Row],[Month]]&gt;4,RTO__35[[#This Row],[Month]]&lt;9,RTO__35[[#This Row],[Day of Week]]&lt;=5,RTO__35[[#This Row],[Hour]]&gt;=16,RTO__35[[#This Row],[Hour]]&lt;=19),"ON","OFF")</f>
        <v>OFF</v>
      </c>
      <c r="G513"/>
      <c r="H513"/>
      <c r="I513"/>
    </row>
    <row r="514" spans="1:9" x14ac:dyDescent="0.25">
      <c r="A514" s="29">
        <v>45917</v>
      </c>
      <c r="B514" s="47">
        <v>9</v>
      </c>
      <c r="C514" s="47">
        <v>3</v>
      </c>
      <c r="D514" s="47">
        <v>9</v>
      </c>
      <c r="E514" s="37">
        <v>28.273199999999999</v>
      </c>
      <c r="F514" s="47" t="str">
        <f>IF(AND(RTO__35[[#This Row],[Month]]&gt;4,RTO__35[[#This Row],[Month]]&lt;9,RTO__35[[#This Row],[Day of Week]]&lt;=5,RTO__35[[#This Row],[Hour]]&gt;=16,RTO__35[[#This Row],[Hour]]&lt;=19),"ON","OFF")</f>
        <v>OFF</v>
      </c>
      <c r="G514"/>
      <c r="H514"/>
      <c r="I514"/>
    </row>
    <row r="515" spans="1:9" x14ac:dyDescent="0.25">
      <c r="A515" s="29">
        <v>45917</v>
      </c>
      <c r="B515" s="47">
        <v>9</v>
      </c>
      <c r="C515" s="47">
        <v>3</v>
      </c>
      <c r="D515" s="47">
        <v>10</v>
      </c>
      <c r="E515" s="37">
        <v>29.473400000000002</v>
      </c>
      <c r="F515" s="47" t="str">
        <f>IF(AND(RTO__35[[#This Row],[Month]]&gt;4,RTO__35[[#This Row],[Month]]&lt;9,RTO__35[[#This Row],[Day of Week]]&lt;=5,RTO__35[[#This Row],[Hour]]&gt;=16,RTO__35[[#This Row],[Hour]]&lt;=19),"ON","OFF")</f>
        <v>OFF</v>
      </c>
      <c r="G515"/>
      <c r="H515"/>
      <c r="I515"/>
    </row>
    <row r="516" spans="1:9" x14ac:dyDescent="0.25">
      <c r="A516" s="29">
        <v>45917</v>
      </c>
      <c r="B516" s="47">
        <v>9</v>
      </c>
      <c r="C516" s="47">
        <v>3</v>
      </c>
      <c r="D516" s="47">
        <v>11</v>
      </c>
      <c r="E516" s="37">
        <v>29.093399999999999</v>
      </c>
      <c r="F516" s="47" t="str">
        <f>IF(AND(RTO__35[[#This Row],[Month]]&gt;4,RTO__35[[#This Row],[Month]]&lt;9,RTO__35[[#This Row],[Day of Week]]&lt;=5,RTO__35[[#This Row],[Hour]]&gt;=16,RTO__35[[#This Row],[Hour]]&lt;=19),"ON","OFF")</f>
        <v>OFF</v>
      </c>
      <c r="G516"/>
      <c r="H516"/>
      <c r="I516"/>
    </row>
    <row r="517" spans="1:9" x14ac:dyDescent="0.25">
      <c r="A517" s="29">
        <v>45917</v>
      </c>
      <c r="B517" s="47">
        <v>9</v>
      </c>
      <c r="C517" s="47">
        <v>3</v>
      </c>
      <c r="D517" s="47">
        <v>12</v>
      </c>
      <c r="E517" s="37">
        <v>27.450600000000001</v>
      </c>
      <c r="F517" s="47" t="str">
        <f>IF(AND(RTO__35[[#This Row],[Month]]&gt;4,RTO__35[[#This Row],[Month]]&lt;9,RTO__35[[#This Row],[Day of Week]]&lt;=5,RTO__35[[#This Row],[Hour]]&gt;=16,RTO__35[[#This Row],[Hour]]&lt;=19),"ON","OFF")</f>
        <v>OFF</v>
      </c>
      <c r="G517"/>
      <c r="H517"/>
      <c r="I517"/>
    </row>
    <row r="518" spans="1:9" x14ac:dyDescent="0.25">
      <c r="A518" s="29">
        <v>45917</v>
      </c>
      <c r="B518" s="47">
        <v>9</v>
      </c>
      <c r="C518" s="47">
        <v>3</v>
      </c>
      <c r="D518" s="47">
        <v>13</v>
      </c>
      <c r="E518" s="37">
        <v>30.313400000000001</v>
      </c>
      <c r="F518" s="47" t="str">
        <f>IF(AND(RTO__35[[#This Row],[Month]]&gt;4,RTO__35[[#This Row],[Month]]&lt;9,RTO__35[[#This Row],[Day of Week]]&lt;=5,RTO__35[[#This Row],[Hour]]&gt;=16,RTO__35[[#This Row],[Hour]]&lt;=19),"ON","OFF")</f>
        <v>OFF</v>
      </c>
      <c r="G518"/>
      <c r="H518"/>
      <c r="I518"/>
    </row>
    <row r="519" spans="1:9" x14ac:dyDescent="0.25">
      <c r="A519" s="29">
        <v>45917</v>
      </c>
      <c r="B519" s="47">
        <v>9</v>
      </c>
      <c r="C519" s="47">
        <v>3</v>
      </c>
      <c r="D519" s="47">
        <v>14</v>
      </c>
      <c r="E519" s="37">
        <v>33.85</v>
      </c>
      <c r="F519" s="47" t="str">
        <f>IF(AND(RTO__35[[#This Row],[Month]]&gt;4,RTO__35[[#This Row],[Month]]&lt;9,RTO__35[[#This Row],[Day of Week]]&lt;=5,RTO__35[[#This Row],[Hour]]&gt;=16,RTO__35[[#This Row],[Hour]]&lt;=19),"ON","OFF")</f>
        <v>OFF</v>
      </c>
      <c r="G519"/>
      <c r="H519"/>
      <c r="I519"/>
    </row>
    <row r="520" spans="1:9" x14ac:dyDescent="0.25">
      <c r="A520" s="29">
        <v>45917</v>
      </c>
      <c r="B520" s="47">
        <v>9</v>
      </c>
      <c r="C520" s="47">
        <v>3</v>
      </c>
      <c r="D520" s="47">
        <v>15</v>
      </c>
      <c r="E520" s="37">
        <v>38.355200000000004</v>
      </c>
      <c r="F520" s="47" t="str">
        <f>IF(AND(RTO__35[[#This Row],[Month]]&gt;4,RTO__35[[#This Row],[Month]]&lt;9,RTO__35[[#This Row],[Day of Week]]&lt;=5,RTO__35[[#This Row],[Hour]]&gt;=16,RTO__35[[#This Row],[Hour]]&lt;=19),"ON","OFF")</f>
        <v>OFF</v>
      </c>
      <c r="G520"/>
      <c r="H520"/>
      <c r="I520"/>
    </row>
    <row r="521" spans="1:9" x14ac:dyDescent="0.25">
      <c r="A521" s="29">
        <v>45917</v>
      </c>
      <c r="B521" s="47">
        <v>9</v>
      </c>
      <c r="C521" s="47">
        <v>3</v>
      </c>
      <c r="D521" s="47">
        <v>16</v>
      </c>
      <c r="E521" s="37">
        <v>44.378700000000002</v>
      </c>
      <c r="F521" s="47" t="str">
        <f>IF(AND(RTO__35[[#This Row],[Month]]&gt;4,RTO__35[[#This Row],[Month]]&lt;9,RTO__35[[#This Row],[Day of Week]]&lt;=5,RTO__35[[#This Row],[Hour]]&gt;=16,RTO__35[[#This Row],[Hour]]&lt;=19),"ON","OFF")</f>
        <v>OFF</v>
      </c>
      <c r="G521"/>
      <c r="H521"/>
      <c r="I521"/>
    </row>
    <row r="522" spans="1:9" x14ac:dyDescent="0.25">
      <c r="A522" s="29">
        <v>45917</v>
      </c>
      <c r="B522" s="47">
        <v>9</v>
      </c>
      <c r="C522" s="47">
        <v>3</v>
      </c>
      <c r="D522" s="47">
        <v>17</v>
      </c>
      <c r="E522" s="37">
        <v>106.0988</v>
      </c>
      <c r="F522" s="47" t="str">
        <f>IF(AND(RTO__35[[#This Row],[Month]]&gt;4,RTO__35[[#This Row],[Month]]&lt;9,RTO__35[[#This Row],[Day of Week]]&lt;=5,RTO__35[[#This Row],[Hour]]&gt;=16,RTO__35[[#This Row],[Hour]]&lt;=19),"ON","OFF")</f>
        <v>OFF</v>
      </c>
      <c r="G522"/>
      <c r="H522"/>
      <c r="I522"/>
    </row>
    <row r="523" spans="1:9" x14ac:dyDescent="0.25">
      <c r="A523" s="29">
        <v>45917</v>
      </c>
      <c r="B523" s="47">
        <v>9</v>
      </c>
      <c r="C523" s="47">
        <v>3</v>
      </c>
      <c r="D523" s="47">
        <v>18</v>
      </c>
      <c r="E523" s="37">
        <v>179.98140000000001</v>
      </c>
      <c r="F523" s="47" t="str">
        <f>IF(AND(RTO__35[[#This Row],[Month]]&gt;4,RTO__35[[#This Row],[Month]]&lt;9,RTO__35[[#This Row],[Day of Week]]&lt;=5,RTO__35[[#This Row],[Hour]]&gt;=16,RTO__35[[#This Row],[Hour]]&lt;=19),"ON","OFF")</f>
        <v>OFF</v>
      </c>
      <c r="G523"/>
      <c r="H523"/>
      <c r="I523"/>
    </row>
    <row r="524" spans="1:9" x14ac:dyDescent="0.25">
      <c r="A524" s="29">
        <v>45917</v>
      </c>
      <c r="B524" s="47">
        <v>9</v>
      </c>
      <c r="C524" s="47">
        <v>3</v>
      </c>
      <c r="D524" s="47">
        <v>19</v>
      </c>
      <c r="E524" s="37">
        <v>47.933100000000003</v>
      </c>
      <c r="F524" s="47" t="str">
        <f>IF(AND(RTO__35[[#This Row],[Month]]&gt;4,RTO__35[[#This Row],[Month]]&lt;9,RTO__35[[#This Row],[Day of Week]]&lt;=5,RTO__35[[#This Row],[Hour]]&gt;=16,RTO__35[[#This Row],[Hour]]&lt;=19),"ON","OFF")</f>
        <v>OFF</v>
      </c>
      <c r="G524"/>
      <c r="H524"/>
      <c r="I524"/>
    </row>
    <row r="525" spans="1:9" x14ac:dyDescent="0.25">
      <c r="A525" s="29">
        <v>45917</v>
      </c>
      <c r="B525" s="47">
        <v>9</v>
      </c>
      <c r="C525" s="47">
        <v>3</v>
      </c>
      <c r="D525" s="47">
        <v>20</v>
      </c>
      <c r="E525" s="37">
        <v>38.788800000000002</v>
      </c>
      <c r="F525" s="47" t="str">
        <f>IF(AND(RTO__35[[#This Row],[Month]]&gt;4,RTO__35[[#This Row],[Month]]&lt;9,RTO__35[[#This Row],[Day of Week]]&lt;=5,RTO__35[[#This Row],[Hour]]&gt;=16,RTO__35[[#This Row],[Hour]]&lt;=19),"ON","OFF")</f>
        <v>OFF</v>
      </c>
      <c r="G525"/>
      <c r="H525"/>
      <c r="I525"/>
    </row>
    <row r="526" spans="1:9" x14ac:dyDescent="0.25">
      <c r="A526" s="29">
        <v>45917</v>
      </c>
      <c r="B526" s="47">
        <v>9</v>
      </c>
      <c r="C526" s="47">
        <v>3</v>
      </c>
      <c r="D526" s="47">
        <v>21</v>
      </c>
      <c r="E526" s="37">
        <v>36.385399999999997</v>
      </c>
      <c r="F526" s="47" t="str">
        <f>IF(AND(RTO__35[[#This Row],[Month]]&gt;4,RTO__35[[#This Row],[Month]]&lt;9,RTO__35[[#This Row],[Day of Week]]&lt;=5,RTO__35[[#This Row],[Hour]]&gt;=16,RTO__35[[#This Row],[Hour]]&lt;=19),"ON","OFF")</f>
        <v>OFF</v>
      </c>
      <c r="G526"/>
      <c r="H526"/>
      <c r="I526"/>
    </row>
    <row r="527" spans="1:9" x14ac:dyDescent="0.25">
      <c r="A527" s="29">
        <v>45917</v>
      </c>
      <c r="B527" s="47">
        <v>9</v>
      </c>
      <c r="C527" s="47">
        <v>3</v>
      </c>
      <c r="D527" s="47">
        <v>22</v>
      </c>
      <c r="E527" s="37">
        <v>33.762300000000003</v>
      </c>
      <c r="F527" s="47" t="str">
        <f>IF(AND(RTO__35[[#This Row],[Month]]&gt;4,RTO__35[[#This Row],[Month]]&lt;9,RTO__35[[#This Row],[Day of Week]]&lt;=5,RTO__35[[#This Row],[Hour]]&gt;=16,RTO__35[[#This Row],[Hour]]&lt;=19),"ON","OFF")</f>
        <v>OFF</v>
      </c>
      <c r="G527"/>
      <c r="H527"/>
      <c r="I527"/>
    </row>
    <row r="528" spans="1:9" x14ac:dyDescent="0.25">
      <c r="A528" s="29">
        <v>45917</v>
      </c>
      <c r="B528" s="47">
        <v>9</v>
      </c>
      <c r="C528" s="47">
        <v>3</v>
      </c>
      <c r="D528" s="47">
        <v>23</v>
      </c>
      <c r="E528" s="37">
        <v>36.738</v>
      </c>
      <c r="F528" s="47" t="str">
        <f>IF(AND(RTO__35[[#This Row],[Month]]&gt;4,RTO__35[[#This Row],[Month]]&lt;9,RTO__35[[#This Row],[Day of Week]]&lt;=5,RTO__35[[#This Row],[Hour]]&gt;=16,RTO__35[[#This Row],[Hour]]&lt;=19),"ON","OFF")</f>
        <v>OFF</v>
      </c>
      <c r="G528"/>
      <c r="H528"/>
      <c r="I528"/>
    </row>
    <row r="529" spans="1:9" x14ac:dyDescent="0.25">
      <c r="A529" s="29">
        <v>45917</v>
      </c>
      <c r="B529" s="47">
        <v>9</v>
      </c>
      <c r="C529" s="47">
        <v>3</v>
      </c>
      <c r="D529" s="47">
        <v>24</v>
      </c>
      <c r="E529" s="37">
        <v>32.3384</v>
      </c>
      <c r="F529" s="47" t="str">
        <f>IF(AND(RTO__35[[#This Row],[Month]]&gt;4,RTO__35[[#This Row],[Month]]&lt;9,RTO__35[[#This Row],[Day of Week]]&lt;=5,RTO__35[[#This Row],[Hour]]&gt;=16,RTO__35[[#This Row],[Hour]]&lt;=19),"ON","OFF")</f>
        <v>OFF</v>
      </c>
      <c r="G529"/>
      <c r="H529"/>
      <c r="I529"/>
    </row>
    <row r="530" spans="1:9" x14ac:dyDescent="0.25">
      <c r="A530" s="29">
        <v>45918</v>
      </c>
      <c r="B530" s="47">
        <v>9</v>
      </c>
      <c r="C530" s="47">
        <v>4</v>
      </c>
      <c r="D530" s="47">
        <v>1</v>
      </c>
      <c r="E530" s="37">
        <v>55.110700000000001</v>
      </c>
      <c r="F530" s="47" t="str">
        <f>IF(AND(RTO__35[[#This Row],[Month]]&gt;4,RTO__35[[#This Row],[Month]]&lt;9,RTO__35[[#This Row],[Day of Week]]&lt;=5,RTO__35[[#This Row],[Hour]]&gt;=16,RTO__35[[#This Row],[Hour]]&lt;=19),"ON","OFF")</f>
        <v>OFF</v>
      </c>
      <c r="G530"/>
      <c r="H530"/>
      <c r="I530"/>
    </row>
    <row r="531" spans="1:9" x14ac:dyDescent="0.25">
      <c r="A531" s="29">
        <v>45918</v>
      </c>
      <c r="B531" s="47">
        <v>9</v>
      </c>
      <c r="C531" s="47">
        <v>4</v>
      </c>
      <c r="D531" s="47">
        <v>2</v>
      </c>
      <c r="E531" s="37">
        <v>23.934899999999999</v>
      </c>
      <c r="F531" s="47" t="str">
        <f>IF(AND(RTO__35[[#This Row],[Month]]&gt;4,RTO__35[[#This Row],[Month]]&lt;9,RTO__35[[#This Row],[Day of Week]]&lt;=5,RTO__35[[#This Row],[Hour]]&gt;=16,RTO__35[[#This Row],[Hour]]&lt;=19),"ON","OFF")</f>
        <v>OFF</v>
      </c>
      <c r="G531"/>
      <c r="H531"/>
      <c r="I531"/>
    </row>
    <row r="532" spans="1:9" x14ac:dyDescent="0.25">
      <c r="A532" s="29">
        <v>45918</v>
      </c>
      <c r="B532" s="47">
        <v>9</v>
      </c>
      <c r="C532" s="47">
        <v>4</v>
      </c>
      <c r="D532" s="47">
        <v>3</v>
      </c>
      <c r="E532" s="37">
        <v>15.197699999999999</v>
      </c>
      <c r="F532" s="47" t="str">
        <f>IF(AND(RTO__35[[#This Row],[Month]]&gt;4,RTO__35[[#This Row],[Month]]&lt;9,RTO__35[[#This Row],[Day of Week]]&lt;=5,RTO__35[[#This Row],[Hour]]&gt;=16,RTO__35[[#This Row],[Hour]]&lt;=19),"ON","OFF")</f>
        <v>OFF</v>
      </c>
      <c r="G532"/>
      <c r="H532"/>
      <c r="I532"/>
    </row>
    <row r="533" spans="1:9" x14ac:dyDescent="0.25">
      <c r="A533" s="29">
        <v>45918</v>
      </c>
      <c r="B533" s="47">
        <v>9</v>
      </c>
      <c r="C533" s="47">
        <v>4</v>
      </c>
      <c r="D533" s="47">
        <v>4</v>
      </c>
      <c r="E533" s="37">
        <v>30.959099999999999</v>
      </c>
      <c r="F533" s="47" t="str">
        <f>IF(AND(RTO__35[[#This Row],[Month]]&gt;4,RTO__35[[#This Row],[Month]]&lt;9,RTO__35[[#This Row],[Day of Week]]&lt;=5,RTO__35[[#This Row],[Hour]]&gt;=16,RTO__35[[#This Row],[Hour]]&lt;=19),"ON","OFF")</f>
        <v>OFF</v>
      </c>
      <c r="G533"/>
      <c r="H533"/>
      <c r="I533"/>
    </row>
    <row r="534" spans="1:9" x14ac:dyDescent="0.25">
      <c r="A534" s="29">
        <v>45918</v>
      </c>
      <c r="B534" s="47">
        <v>9</v>
      </c>
      <c r="C534" s="47">
        <v>4</v>
      </c>
      <c r="D534" s="47">
        <v>5</v>
      </c>
      <c r="E534" s="37">
        <v>30.2834</v>
      </c>
      <c r="F534" s="47" t="str">
        <f>IF(AND(RTO__35[[#This Row],[Month]]&gt;4,RTO__35[[#This Row],[Month]]&lt;9,RTO__35[[#This Row],[Day of Week]]&lt;=5,RTO__35[[#This Row],[Hour]]&gt;=16,RTO__35[[#This Row],[Hour]]&lt;=19),"ON","OFF")</f>
        <v>OFF</v>
      </c>
      <c r="G534"/>
      <c r="H534"/>
      <c r="I534"/>
    </row>
    <row r="535" spans="1:9" x14ac:dyDescent="0.25">
      <c r="A535" s="29">
        <v>45918</v>
      </c>
      <c r="B535" s="47">
        <v>9</v>
      </c>
      <c r="C535" s="47">
        <v>4</v>
      </c>
      <c r="D535" s="47">
        <v>6</v>
      </c>
      <c r="E535" s="37">
        <v>33.830800000000004</v>
      </c>
      <c r="F535" s="47" t="str">
        <f>IF(AND(RTO__35[[#This Row],[Month]]&gt;4,RTO__35[[#This Row],[Month]]&lt;9,RTO__35[[#This Row],[Day of Week]]&lt;=5,RTO__35[[#This Row],[Hour]]&gt;=16,RTO__35[[#This Row],[Hour]]&lt;=19),"ON","OFF")</f>
        <v>OFF</v>
      </c>
      <c r="G535"/>
      <c r="H535"/>
      <c r="I535"/>
    </row>
    <row r="536" spans="1:9" x14ac:dyDescent="0.25">
      <c r="A536" s="29">
        <v>45918</v>
      </c>
      <c r="B536" s="47">
        <v>9</v>
      </c>
      <c r="C536" s="47">
        <v>4</v>
      </c>
      <c r="D536" s="47">
        <v>7</v>
      </c>
      <c r="E536" s="37">
        <v>38.825899999999997</v>
      </c>
      <c r="F536" s="47" t="str">
        <f>IF(AND(RTO__35[[#This Row],[Month]]&gt;4,RTO__35[[#This Row],[Month]]&lt;9,RTO__35[[#This Row],[Day of Week]]&lt;=5,RTO__35[[#This Row],[Hour]]&gt;=16,RTO__35[[#This Row],[Hour]]&lt;=19),"ON","OFF")</f>
        <v>OFF</v>
      </c>
      <c r="G536"/>
      <c r="H536"/>
      <c r="I536"/>
    </row>
    <row r="537" spans="1:9" x14ac:dyDescent="0.25">
      <c r="A537" s="29">
        <v>45918</v>
      </c>
      <c r="B537" s="47">
        <v>9</v>
      </c>
      <c r="C537" s="47">
        <v>4</v>
      </c>
      <c r="D537" s="47">
        <v>8</v>
      </c>
      <c r="E537" s="37">
        <v>39.786499999999997</v>
      </c>
      <c r="F537" s="47" t="str">
        <f>IF(AND(RTO__35[[#This Row],[Month]]&gt;4,RTO__35[[#This Row],[Month]]&lt;9,RTO__35[[#This Row],[Day of Week]]&lt;=5,RTO__35[[#This Row],[Hour]]&gt;=16,RTO__35[[#This Row],[Hour]]&lt;=19),"ON","OFF")</f>
        <v>OFF</v>
      </c>
      <c r="G537"/>
      <c r="H537"/>
      <c r="I537"/>
    </row>
    <row r="538" spans="1:9" x14ac:dyDescent="0.25">
      <c r="A538" s="29">
        <v>45918</v>
      </c>
      <c r="B538" s="47">
        <v>9</v>
      </c>
      <c r="C538" s="47">
        <v>4</v>
      </c>
      <c r="D538" s="47">
        <v>9</v>
      </c>
      <c r="E538" s="37">
        <v>38.712000000000003</v>
      </c>
      <c r="F538" s="47" t="str">
        <f>IF(AND(RTO__35[[#This Row],[Month]]&gt;4,RTO__35[[#This Row],[Month]]&lt;9,RTO__35[[#This Row],[Day of Week]]&lt;=5,RTO__35[[#This Row],[Hour]]&gt;=16,RTO__35[[#This Row],[Hour]]&lt;=19),"ON","OFF")</f>
        <v>OFF</v>
      </c>
      <c r="G538"/>
      <c r="H538"/>
      <c r="I538"/>
    </row>
    <row r="539" spans="1:9" x14ac:dyDescent="0.25">
      <c r="A539" s="29">
        <v>45918</v>
      </c>
      <c r="B539" s="47">
        <v>9</v>
      </c>
      <c r="C539" s="47">
        <v>4</v>
      </c>
      <c r="D539" s="47">
        <v>10</v>
      </c>
      <c r="E539" s="37">
        <v>31.529800000000002</v>
      </c>
      <c r="F539" s="47" t="str">
        <f>IF(AND(RTO__35[[#This Row],[Month]]&gt;4,RTO__35[[#This Row],[Month]]&lt;9,RTO__35[[#This Row],[Day of Week]]&lt;=5,RTO__35[[#This Row],[Hour]]&gt;=16,RTO__35[[#This Row],[Hour]]&lt;=19),"ON","OFF")</f>
        <v>OFF</v>
      </c>
      <c r="G539"/>
      <c r="H539"/>
      <c r="I539"/>
    </row>
    <row r="540" spans="1:9" x14ac:dyDescent="0.25">
      <c r="A540" s="29">
        <v>45918</v>
      </c>
      <c r="B540" s="47">
        <v>9</v>
      </c>
      <c r="C540" s="47">
        <v>4</v>
      </c>
      <c r="D540" s="47">
        <v>11</v>
      </c>
      <c r="E540" s="37">
        <v>383.41250000000002</v>
      </c>
      <c r="F540" s="47" t="str">
        <f>IF(AND(RTO__35[[#This Row],[Month]]&gt;4,RTO__35[[#This Row],[Month]]&lt;9,RTO__35[[#This Row],[Day of Week]]&lt;=5,RTO__35[[#This Row],[Hour]]&gt;=16,RTO__35[[#This Row],[Hour]]&lt;=19),"ON","OFF")</f>
        <v>OFF</v>
      </c>
      <c r="G540"/>
      <c r="H540"/>
      <c r="I540"/>
    </row>
    <row r="541" spans="1:9" x14ac:dyDescent="0.25">
      <c r="A541" s="29">
        <v>45918</v>
      </c>
      <c r="B541" s="47">
        <v>9</v>
      </c>
      <c r="C541" s="47">
        <v>4</v>
      </c>
      <c r="D541" s="47">
        <v>12</v>
      </c>
      <c r="E541" s="37">
        <v>208.6918</v>
      </c>
      <c r="F541" s="47" t="str">
        <f>IF(AND(RTO__35[[#This Row],[Month]]&gt;4,RTO__35[[#This Row],[Month]]&lt;9,RTO__35[[#This Row],[Day of Week]]&lt;=5,RTO__35[[#This Row],[Hour]]&gt;=16,RTO__35[[#This Row],[Hour]]&lt;=19),"ON","OFF")</f>
        <v>OFF</v>
      </c>
      <c r="G541"/>
      <c r="H541"/>
      <c r="I541"/>
    </row>
    <row r="542" spans="1:9" x14ac:dyDescent="0.25">
      <c r="A542" s="29">
        <v>45918</v>
      </c>
      <c r="B542" s="47">
        <v>9</v>
      </c>
      <c r="C542" s="47">
        <v>4</v>
      </c>
      <c r="D542" s="47">
        <v>13</v>
      </c>
      <c r="E542" s="37">
        <v>292.23239999999998</v>
      </c>
      <c r="F542" s="47" t="str">
        <f>IF(AND(RTO__35[[#This Row],[Month]]&gt;4,RTO__35[[#This Row],[Month]]&lt;9,RTO__35[[#This Row],[Day of Week]]&lt;=5,RTO__35[[#This Row],[Hour]]&gt;=16,RTO__35[[#This Row],[Hour]]&lt;=19),"ON","OFF")</f>
        <v>OFF</v>
      </c>
      <c r="G542"/>
      <c r="H542"/>
      <c r="I542"/>
    </row>
    <row r="543" spans="1:9" x14ac:dyDescent="0.25">
      <c r="A543" s="29">
        <v>45918</v>
      </c>
      <c r="B543" s="47">
        <v>9</v>
      </c>
      <c r="C543" s="47">
        <v>4</v>
      </c>
      <c r="D543" s="47">
        <v>14</v>
      </c>
      <c r="E543" s="37">
        <v>511.41950000000003</v>
      </c>
      <c r="F543" s="47" t="str">
        <f>IF(AND(RTO__35[[#This Row],[Month]]&gt;4,RTO__35[[#This Row],[Month]]&lt;9,RTO__35[[#This Row],[Day of Week]]&lt;=5,RTO__35[[#This Row],[Hour]]&gt;=16,RTO__35[[#This Row],[Hour]]&lt;=19),"ON","OFF")</f>
        <v>OFF</v>
      </c>
      <c r="G543"/>
      <c r="H543"/>
      <c r="I543"/>
    </row>
    <row r="544" spans="1:9" x14ac:dyDescent="0.25">
      <c r="A544" s="29">
        <v>45918</v>
      </c>
      <c r="B544" s="47">
        <v>9</v>
      </c>
      <c r="C544" s="47">
        <v>4</v>
      </c>
      <c r="D544" s="47">
        <v>15</v>
      </c>
      <c r="E544" s="37">
        <v>38.456400000000002</v>
      </c>
      <c r="F544" s="47" t="str">
        <f>IF(AND(RTO__35[[#This Row],[Month]]&gt;4,RTO__35[[#This Row],[Month]]&lt;9,RTO__35[[#This Row],[Day of Week]]&lt;=5,RTO__35[[#This Row],[Hour]]&gt;=16,RTO__35[[#This Row],[Hour]]&lt;=19),"ON","OFF")</f>
        <v>OFF</v>
      </c>
      <c r="G544"/>
      <c r="H544"/>
      <c r="I544"/>
    </row>
    <row r="545" spans="1:9" x14ac:dyDescent="0.25">
      <c r="A545" s="29">
        <v>45918</v>
      </c>
      <c r="B545" s="47">
        <v>9</v>
      </c>
      <c r="C545" s="47">
        <v>4</v>
      </c>
      <c r="D545" s="47">
        <v>16</v>
      </c>
      <c r="E545" s="37">
        <v>38.835099999999997</v>
      </c>
      <c r="F545" s="47" t="str">
        <f>IF(AND(RTO__35[[#This Row],[Month]]&gt;4,RTO__35[[#This Row],[Month]]&lt;9,RTO__35[[#This Row],[Day of Week]]&lt;=5,RTO__35[[#This Row],[Hour]]&gt;=16,RTO__35[[#This Row],[Hour]]&lt;=19),"ON","OFF")</f>
        <v>OFF</v>
      </c>
      <c r="G545"/>
      <c r="H545"/>
      <c r="I545"/>
    </row>
    <row r="546" spans="1:9" x14ac:dyDescent="0.25">
      <c r="A546" s="29">
        <v>45918</v>
      </c>
      <c r="B546" s="47">
        <v>9</v>
      </c>
      <c r="C546" s="47">
        <v>4</v>
      </c>
      <c r="D546" s="47">
        <v>17</v>
      </c>
      <c r="E546" s="37">
        <v>22.870699999999999</v>
      </c>
      <c r="F546" s="47" t="str">
        <f>IF(AND(RTO__35[[#This Row],[Month]]&gt;4,RTO__35[[#This Row],[Month]]&lt;9,RTO__35[[#This Row],[Day of Week]]&lt;=5,RTO__35[[#This Row],[Hour]]&gt;=16,RTO__35[[#This Row],[Hour]]&lt;=19),"ON","OFF")</f>
        <v>OFF</v>
      </c>
      <c r="G546"/>
      <c r="H546"/>
      <c r="I546"/>
    </row>
    <row r="547" spans="1:9" x14ac:dyDescent="0.25">
      <c r="A547" s="29">
        <v>45918</v>
      </c>
      <c r="B547" s="47">
        <v>9</v>
      </c>
      <c r="C547" s="47">
        <v>4</v>
      </c>
      <c r="D547" s="47">
        <v>18</v>
      </c>
      <c r="E547" s="37">
        <v>37.292200000000001</v>
      </c>
      <c r="F547" s="47" t="str">
        <f>IF(AND(RTO__35[[#This Row],[Month]]&gt;4,RTO__35[[#This Row],[Month]]&lt;9,RTO__35[[#This Row],[Day of Week]]&lt;=5,RTO__35[[#This Row],[Hour]]&gt;=16,RTO__35[[#This Row],[Hour]]&lt;=19),"ON","OFF")</f>
        <v>OFF</v>
      </c>
      <c r="G547"/>
      <c r="H547"/>
      <c r="I547"/>
    </row>
    <row r="548" spans="1:9" x14ac:dyDescent="0.25">
      <c r="A548" s="29">
        <v>45918</v>
      </c>
      <c r="B548" s="47">
        <v>9</v>
      </c>
      <c r="C548" s="47">
        <v>4</v>
      </c>
      <c r="D548" s="47">
        <v>19</v>
      </c>
      <c r="E548" s="37">
        <v>31.8932</v>
      </c>
      <c r="F548" s="47" t="str">
        <f>IF(AND(RTO__35[[#This Row],[Month]]&gt;4,RTO__35[[#This Row],[Month]]&lt;9,RTO__35[[#This Row],[Day of Week]]&lt;=5,RTO__35[[#This Row],[Hour]]&gt;=16,RTO__35[[#This Row],[Hour]]&lt;=19),"ON","OFF")</f>
        <v>OFF</v>
      </c>
      <c r="G548"/>
      <c r="H548"/>
      <c r="I548"/>
    </row>
    <row r="549" spans="1:9" x14ac:dyDescent="0.25">
      <c r="A549" s="29">
        <v>45918</v>
      </c>
      <c r="B549" s="47">
        <v>9</v>
      </c>
      <c r="C549" s="47">
        <v>4</v>
      </c>
      <c r="D549" s="47">
        <v>20</v>
      </c>
      <c r="E549" s="37">
        <v>25.9739</v>
      </c>
      <c r="F549" s="47" t="str">
        <f>IF(AND(RTO__35[[#This Row],[Month]]&gt;4,RTO__35[[#This Row],[Month]]&lt;9,RTO__35[[#This Row],[Day of Week]]&lt;=5,RTO__35[[#This Row],[Hour]]&gt;=16,RTO__35[[#This Row],[Hour]]&lt;=19),"ON","OFF")</f>
        <v>OFF</v>
      </c>
      <c r="G549"/>
      <c r="H549"/>
      <c r="I549"/>
    </row>
    <row r="550" spans="1:9" x14ac:dyDescent="0.25">
      <c r="A550" s="29">
        <v>45918</v>
      </c>
      <c r="B550" s="47">
        <v>9</v>
      </c>
      <c r="C550" s="47">
        <v>4</v>
      </c>
      <c r="D550" s="47">
        <v>21</v>
      </c>
      <c r="E550" s="37">
        <v>25.099499999999999</v>
      </c>
      <c r="F550" s="47" t="str">
        <f>IF(AND(RTO__35[[#This Row],[Month]]&gt;4,RTO__35[[#This Row],[Month]]&lt;9,RTO__35[[#This Row],[Day of Week]]&lt;=5,RTO__35[[#This Row],[Hour]]&gt;=16,RTO__35[[#This Row],[Hour]]&lt;=19),"ON","OFF")</f>
        <v>OFF</v>
      </c>
      <c r="G550"/>
      <c r="H550"/>
      <c r="I550"/>
    </row>
    <row r="551" spans="1:9" x14ac:dyDescent="0.25">
      <c r="A551" s="29">
        <v>45918</v>
      </c>
      <c r="B551" s="47">
        <v>9</v>
      </c>
      <c r="C551" s="47">
        <v>4</v>
      </c>
      <c r="D551" s="47">
        <v>22</v>
      </c>
      <c r="E551" s="37">
        <v>31.685400000000001</v>
      </c>
      <c r="F551" s="47" t="str">
        <f>IF(AND(RTO__35[[#This Row],[Month]]&gt;4,RTO__35[[#This Row],[Month]]&lt;9,RTO__35[[#This Row],[Day of Week]]&lt;=5,RTO__35[[#This Row],[Hour]]&gt;=16,RTO__35[[#This Row],[Hour]]&lt;=19),"ON","OFF")</f>
        <v>OFF</v>
      </c>
      <c r="G551"/>
      <c r="H551"/>
      <c r="I551"/>
    </row>
    <row r="552" spans="1:9" x14ac:dyDescent="0.25">
      <c r="A552" s="29">
        <v>45918</v>
      </c>
      <c r="B552" s="47">
        <v>9</v>
      </c>
      <c r="C552" s="47">
        <v>4</v>
      </c>
      <c r="D552" s="47">
        <v>23</v>
      </c>
      <c r="E552" s="37">
        <v>34.402200000000001</v>
      </c>
      <c r="F552" s="47" t="str">
        <f>IF(AND(RTO__35[[#This Row],[Month]]&gt;4,RTO__35[[#This Row],[Month]]&lt;9,RTO__35[[#This Row],[Day of Week]]&lt;=5,RTO__35[[#This Row],[Hour]]&gt;=16,RTO__35[[#This Row],[Hour]]&lt;=19),"ON","OFF")</f>
        <v>OFF</v>
      </c>
      <c r="G552"/>
      <c r="H552"/>
      <c r="I552"/>
    </row>
    <row r="553" spans="1:9" x14ac:dyDescent="0.25">
      <c r="A553" s="29">
        <v>45918</v>
      </c>
      <c r="B553" s="47">
        <v>9</v>
      </c>
      <c r="C553" s="47">
        <v>4</v>
      </c>
      <c r="D553" s="47">
        <v>24</v>
      </c>
      <c r="E553" s="37">
        <v>28.562799999999999</v>
      </c>
      <c r="F553" s="47" t="str">
        <f>IF(AND(RTO__35[[#This Row],[Month]]&gt;4,RTO__35[[#This Row],[Month]]&lt;9,RTO__35[[#This Row],[Day of Week]]&lt;=5,RTO__35[[#This Row],[Hour]]&gt;=16,RTO__35[[#This Row],[Hour]]&lt;=19),"ON","OFF")</f>
        <v>OFF</v>
      </c>
      <c r="G553"/>
      <c r="H553"/>
      <c r="I553"/>
    </row>
    <row r="554" spans="1:9" x14ac:dyDescent="0.25">
      <c r="A554" s="29">
        <v>45919</v>
      </c>
      <c r="B554" s="47">
        <v>9</v>
      </c>
      <c r="C554" s="47">
        <v>5</v>
      </c>
      <c r="D554" s="47">
        <v>1</v>
      </c>
      <c r="E554" s="37">
        <v>30.364000000000001</v>
      </c>
      <c r="F554" s="47" t="str">
        <f>IF(AND(RTO__35[[#This Row],[Month]]&gt;4,RTO__35[[#This Row],[Month]]&lt;9,RTO__35[[#This Row],[Day of Week]]&lt;=5,RTO__35[[#This Row],[Hour]]&gt;=16,RTO__35[[#This Row],[Hour]]&lt;=19),"ON","OFF")</f>
        <v>OFF</v>
      </c>
      <c r="G554"/>
      <c r="H554"/>
      <c r="I554"/>
    </row>
    <row r="555" spans="1:9" x14ac:dyDescent="0.25">
      <c r="A555" s="29">
        <v>45919</v>
      </c>
      <c r="B555" s="47">
        <v>9</v>
      </c>
      <c r="C555" s="47">
        <v>5</v>
      </c>
      <c r="D555" s="47">
        <v>2</v>
      </c>
      <c r="E555" s="37">
        <v>30.287800000000001</v>
      </c>
      <c r="F555" s="47" t="str">
        <f>IF(AND(RTO__35[[#This Row],[Month]]&gt;4,RTO__35[[#This Row],[Month]]&lt;9,RTO__35[[#This Row],[Day of Week]]&lt;=5,RTO__35[[#This Row],[Hour]]&gt;=16,RTO__35[[#This Row],[Hour]]&lt;=19),"ON","OFF")</f>
        <v>OFF</v>
      </c>
      <c r="G555"/>
      <c r="H555"/>
      <c r="I555"/>
    </row>
    <row r="556" spans="1:9" x14ac:dyDescent="0.25">
      <c r="A556" s="29">
        <v>45919</v>
      </c>
      <c r="B556" s="47">
        <v>9</v>
      </c>
      <c r="C556" s="47">
        <v>5</v>
      </c>
      <c r="D556" s="47">
        <v>3</v>
      </c>
      <c r="E556" s="37">
        <v>30.567599999999999</v>
      </c>
      <c r="F556" s="47" t="str">
        <f>IF(AND(RTO__35[[#This Row],[Month]]&gt;4,RTO__35[[#This Row],[Month]]&lt;9,RTO__35[[#This Row],[Day of Week]]&lt;=5,RTO__35[[#This Row],[Hour]]&gt;=16,RTO__35[[#This Row],[Hour]]&lt;=19),"ON","OFF")</f>
        <v>OFF</v>
      </c>
      <c r="G556"/>
      <c r="H556"/>
      <c r="I556"/>
    </row>
    <row r="557" spans="1:9" x14ac:dyDescent="0.25">
      <c r="A557" s="29">
        <v>45919</v>
      </c>
      <c r="B557" s="47">
        <v>9</v>
      </c>
      <c r="C557" s="47">
        <v>5</v>
      </c>
      <c r="D557" s="47">
        <v>4</v>
      </c>
      <c r="E557" s="37">
        <v>31.622599999999998</v>
      </c>
      <c r="F557" s="47" t="str">
        <f>IF(AND(RTO__35[[#This Row],[Month]]&gt;4,RTO__35[[#This Row],[Month]]&lt;9,RTO__35[[#This Row],[Day of Week]]&lt;=5,RTO__35[[#This Row],[Hour]]&gt;=16,RTO__35[[#This Row],[Hour]]&lt;=19),"ON","OFF")</f>
        <v>OFF</v>
      </c>
      <c r="G557"/>
      <c r="H557"/>
      <c r="I557"/>
    </row>
    <row r="558" spans="1:9" x14ac:dyDescent="0.25">
      <c r="A558" s="29">
        <v>45919</v>
      </c>
      <c r="B558" s="47">
        <v>9</v>
      </c>
      <c r="C558" s="47">
        <v>5</v>
      </c>
      <c r="D558" s="47">
        <v>5</v>
      </c>
      <c r="E558" s="37">
        <v>33.636899999999997</v>
      </c>
      <c r="F558" s="47" t="str">
        <f>IF(AND(RTO__35[[#This Row],[Month]]&gt;4,RTO__35[[#This Row],[Month]]&lt;9,RTO__35[[#This Row],[Day of Week]]&lt;=5,RTO__35[[#This Row],[Hour]]&gt;=16,RTO__35[[#This Row],[Hour]]&lt;=19),"ON","OFF")</f>
        <v>OFF</v>
      </c>
      <c r="G558"/>
      <c r="H558"/>
      <c r="I558"/>
    </row>
    <row r="559" spans="1:9" x14ac:dyDescent="0.25">
      <c r="A559" s="29">
        <v>45919</v>
      </c>
      <c r="B559" s="47">
        <v>9</v>
      </c>
      <c r="C559" s="47">
        <v>5</v>
      </c>
      <c r="D559" s="47">
        <v>6</v>
      </c>
      <c r="E559" s="37">
        <v>36.546199999999999</v>
      </c>
      <c r="F559" s="47" t="str">
        <f>IF(AND(RTO__35[[#This Row],[Month]]&gt;4,RTO__35[[#This Row],[Month]]&lt;9,RTO__35[[#This Row],[Day of Week]]&lt;=5,RTO__35[[#This Row],[Hour]]&gt;=16,RTO__35[[#This Row],[Hour]]&lt;=19),"ON","OFF")</f>
        <v>OFF</v>
      </c>
      <c r="G559"/>
      <c r="H559"/>
      <c r="I559"/>
    </row>
    <row r="560" spans="1:9" x14ac:dyDescent="0.25">
      <c r="A560" s="29">
        <v>45919</v>
      </c>
      <c r="B560" s="47">
        <v>9</v>
      </c>
      <c r="C560" s="47">
        <v>5</v>
      </c>
      <c r="D560" s="47">
        <v>7</v>
      </c>
      <c r="E560" s="37">
        <v>447.33609999999999</v>
      </c>
      <c r="F560" s="47" t="str">
        <f>IF(AND(RTO__35[[#This Row],[Month]]&gt;4,RTO__35[[#This Row],[Month]]&lt;9,RTO__35[[#This Row],[Day of Week]]&lt;=5,RTO__35[[#This Row],[Hour]]&gt;=16,RTO__35[[#This Row],[Hour]]&lt;=19),"ON","OFF")</f>
        <v>OFF</v>
      </c>
      <c r="G560"/>
      <c r="H560"/>
      <c r="I560"/>
    </row>
    <row r="561" spans="1:9" x14ac:dyDescent="0.25">
      <c r="A561" s="29">
        <v>45919</v>
      </c>
      <c r="B561" s="47">
        <v>9</v>
      </c>
      <c r="C561" s="47">
        <v>5</v>
      </c>
      <c r="D561" s="47">
        <v>8</v>
      </c>
      <c r="E561" s="37">
        <v>40.938699999999997</v>
      </c>
      <c r="F561" s="47" t="str">
        <f>IF(AND(RTO__35[[#This Row],[Month]]&gt;4,RTO__35[[#This Row],[Month]]&lt;9,RTO__35[[#This Row],[Day of Week]]&lt;=5,RTO__35[[#This Row],[Hour]]&gt;=16,RTO__35[[#This Row],[Hour]]&lt;=19),"ON","OFF")</f>
        <v>OFF</v>
      </c>
      <c r="G561"/>
      <c r="H561"/>
      <c r="I561"/>
    </row>
    <row r="562" spans="1:9" x14ac:dyDescent="0.25">
      <c r="A562" s="29">
        <v>45919</v>
      </c>
      <c r="B562" s="47">
        <v>9</v>
      </c>
      <c r="C562" s="47">
        <v>5</v>
      </c>
      <c r="D562" s="47">
        <v>9</v>
      </c>
      <c r="E562" s="37">
        <v>33.094799999999999</v>
      </c>
      <c r="F562" s="47" t="str">
        <f>IF(AND(RTO__35[[#This Row],[Month]]&gt;4,RTO__35[[#This Row],[Month]]&lt;9,RTO__35[[#This Row],[Day of Week]]&lt;=5,RTO__35[[#This Row],[Hour]]&gt;=16,RTO__35[[#This Row],[Hour]]&lt;=19),"ON","OFF")</f>
        <v>OFF</v>
      </c>
      <c r="G562"/>
      <c r="H562"/>
      <c r="I562"/>
    </row>
    <row r="563" spans="1:9" x14ac:dyDescent="0.25">
      <c r="A563" s="29">
        <v>45919</v>
      </c>
      <c r="B563" s="47">
        <v>9</v>
      </c>
      <c r="C563" s="47">
        <v>5</v>
      </c>
      <c r="D563" s="47">
        <v>10</v>
      </c>
      <c r="E563" s="37">
        <v>28.991099999999999</v>
      </c>
      <c r="F563" s="47" t="str">
        <f>IF(AND(RTO__35[[#This Row],[Month]]&gt;4,RTO__35[[#This Row],[Month]]&lt;9,RTO__35[[#This Row],[Day of Week]]&lt;=5,RTO__35[[#This Row],[Hour]]&gt;=16,RTO__35[[#This Row],[Hour]]&lt;=19),"ON","OFF")</f>
        <v>OFF</v>
      </c>
      <c r="G563"/>
      <c r="H563"/>
      <c r="I563"/>
    </row>
    <row r="564" spans="1:9" x14ac:dyDescent="0.25">
      <c r="A564" s="29">
        <v>45919</v>
      </c>
      <c r="B564" s="47">
        <v>9</v>
      </c>
      <c r="C564" s="47">
        <v>5</v>
      </c>
      <c r="D564" s="47">
        <v>11</v>
      </c>
      <c r="E564" s="37">
        <v>27.6067</v>
      </c>
      <c r="F564" s="47" t="str">
        <f>IF(AND(RTO__35[[#This Row],[Month]]&gt;4,RTO__35[[#This Row],[Month]]&lt;9,RTO__35[[#This Row],[Day of Week]]&lt;=5,RTO__35[[#This Row],[Hour]]&gt;=16,RTO__35[[#This Row],[Hour]]&lt;=19),"ON","OFF")</f>
        <v>OFF</v>
      </c>
      <c r="G564"/>
      <c r="H564"/>
      <c r="I564"/>
    </row>
    <row r="565" spans="1:9" x14ac:dyDescent="0.25">
      <c r="A565" s="29">
        <v>45919</v>
      </c>
      <c r="B565" s="47">
        <v>9</v>
      </c>
      <c r="C565" s="47">
        <v>5</v>
      </c>
      <c r="D565" s="47">
        <v>12</v>
      </c>
      <c r="E565" s="37">
        <v>29.159300000000002</v>
      </c>
      <c r="F565" s="47" t="str">
        <f>IF(AND(RTO__35[[#This Row],[Month]]&gt;4,RTO__35[[#This Row],[Month]]&lt;9,RTO__35[[#This Row],[Day of Week]]&lt;=5,RTO__35[[#This Row],[Hour]]&gt;=16,RTO__35[[#This Row],[Hour]]&lt;=19),"ON","OFF")</f>
        <v>OFF</v>
      </c>
      <c r="G565"/>
      <c r="H565"/>
      <c r="I565"/>
    </row>
    <row r="566" spans="1:9" x14ac:dyDescent="0.25">
      <c r="A566" s="29">
        <v>45919</v>
      </c>
      <c r="B566" s="47">
        <v>9</v>
      </c>
      <c r="C566" s="47">
        <v>5</v>
      </c>
      <c r="D566" s="47">
        <v>13</v>
      </c>
      <c r="E566" s="37">
        <v>29.6706</v>
      </c>
      <c r="F566" s="47" t="str">
        <f>IF(AND(RTO__35[[#This Row],[Month]]&gt;4,RTO__35[[#This Row],[Month]]&lt;9,RTO__35[[#This Row],[Day of Week]]&lt;=5,RTO__35[[#This Row],[Hour]]&gt;=16,RTO__35[[#This Row],[Hour]]&lt;=19),"ON","OFF")</f>
        <v>OFF</v>
      </c>
      <c r="G566"/>
      <c r="H566"/>
      <c r="I566"/>
    </row>
    <row r="567" spans="1:9" x14ac:dyDescent="0.25">
      <c r="A567" s="29">
        <v>45919</v>
      </c>
      <c r="B567" s="47">
        <v>9</v>
      </c>
      <c r="C567" s="47">
        <v>5</v>
      </c>
      <c r="D567" s="47">
        <v>14</v>
      </c>
      <c r="E567" s="37">
        <v>32.947699999999998</v>
      </c>
      <c r="F567" s="47" t="str">
        <f>IF(AND(RTO__35[[#This Row],[Month]]&gt;4,RTO__35[[#This Row],[Month]]&lt;9,RTO__35[[#This Row],[Day of Week]]&lt;=5,RTO__35[[#This Row],[Hour]]&gt;=16,RTO__35[[#This Row],[Hour]]&lt;=19),"ON","OFF")</f>
        <v>OFF</v>
      </c>
      <c r="G567"/>
      <c r="H567"/>
      <c r="I567"/>
    </row>
    <row r="568" spans="1:9" x14ac:dyDescent="0.25">
      <c r="A568" s="29">
        <v>45919</v>
      </c>
      <c r="B568" s="47">
        <v>9</v>
      </c>
      <c r="C568" s="47">
        <v>5</v>
      </c>
      <c r="D568" s="47">
        <v>15</v>
      </c>
      <c r="E568" s="37">
        <v>37.579500000000003</v>
      </c>
      <c r="F568" s="47" t="str">
        <f>IF(AND(RTO__35[[#This Row],[Month]]&gt;4,RTO__35[[#This Row],[Month]]&lt;9,RTO__35[[#This Row],[Day of Week]]&lt;=5,RTO__35[[#This Row],[Hour]]&gt;=16,RTO__35[[#This Row],[Hour]]&lt;=19),"ON","OFF")</f>
        <v>OFF</v>
      </c>
      <c r="G568"/>
      <c r="H568"/>
      <c r="I568"/>
    </row>
    <row r="569" spans="1:9" x14ac:dyDescent="0.25">
      <c r="A569" s="29">
        <v>45919</v>
      </c>
      <c r="B569" s="47">
        <v>9</v>
      </c>
      <c r="C569" s="47">
        <v>5</v>
      </c>
      <c r="D569" s="47">
        <v>16</v>
      </c>
      <c r="E569" s="37">
        <v>28.3461</v>
      </c>
      <c r="F569" s="47" t="str">
        <f>IF(AND(RTO__35[[#This Row],[Month]]&gt;4,RTO__35[[#This Row],[Month]]&lt;9,RTO__35[[#This Row],[Day of Week]]&lt;=5,RTO__35[[#This Row],[Hour]]&gt;=16,RTO__35[[#This Row],[Hour]]&lt;=19),"ON","OFF")</f>
        <v>OFF</v>
      </c>
      <c r="G569"/>
      <c r="H569"/>
      <c r="I569"/>
    </row>
    <row r="570" spans="1:9" x14ac:dyDescent="0.25">
      <c r="A570" s="29">
        <v>45919</v>
      </c>
      <c r="B570" s="47">
        <v>9</v>
      </c>
      <c r="C570" s="47">
        <v>5</v>
      </c>
      <c r="D570" s="47">
        <v>17</v>
      </c>
      <c r="E570" s="37">
        <v>35.645499999999998</v>
      </c>
      <c r="F570" s="47" t="str">
        <f>IF(AND(RTO__35[[#This Row],[Month]]&gt;4,RTO__35[[#This Row],[Month]]&lt;9,RTO__35[[#This Row],[Day of Week]]&lt;=5,RTO__35[[#This Row],[Hour]]&gt;=16,RTO__35[[#This Row],[Hour]]&lt;=19),"ON","OFF")</f>
        <v>OFF</v>
      </c>
      <c r="G570"/>
      <c r="H570"/>
      <c r="I570"/>
    </row>
    <row r="571" spans="1:9" x14ac:dyDescent="0.25">
      <c r="A571" s="29">
        <v>45919</v>
      </c>
      <c r="B571" s="47">
        <v>9</v>
      </c>
      <c r="C571" s="47">
        <v>5</v>
      </c>
      <c r="D571" s="47">
        <v>18</v>
      </c>
      <c r="E571" s="37">
        <v>43.279899999999998</v>
      </c>
      <c r="F571" s="47" t="str">
        <f>IF(AND(RTO__35[[#This Row],[Month]]&gt;4,RTO__35[[#This Row],[Month]]&lt;9,RTO__35[[#This Row],[Day of Week]]&lt;=5,RTO__35[[#This Row],[Hour]]&gt;=16,RTO__35[[#This Row],[Hour]]&lt;=19),"ON","OFF")</f>
        <v>OFF</v>
      </c>
      <c r="G571"/>
      <c r="H571"/>
      <c r="I571"/>
    </row>
    <row r="572" spans="1:9" x14ac:dyDescent="0.25">
      <c r="A572" s="29">
        <v>45919</v>
      </c>
      <c r="B572" s="47">
        <v>9</v>
      </c>
      <c r="C572" s="47">
        <v>5</v>
      </c>
      <c r="D572" s="47">
        <v>19</v>
      </c>
      <c r="E572" s="37">
        <v>41.723500000000001</v>
      </c>
      <c r="F572" s="47" t="str">
        <f>IF(AND(RTO__35[[#This Row],[Month]]&gt;4,RTO__35[[#This Row],[Month]]&lt;9,RTO__35[[#This Row],[Day of Week]]&lt;=5,RTO__35[[#This Row],[Hour]]&gt;=16,RTO__35[[#This Row],[Hour]]&lt;=19),"ON","OFF")</f>
        <v>OFF</v>
      </c>
      <c r="G572"/>
      <c r="H572"/>
      <c r="I572"/>
    </row>
    <row r="573" spans="1:9" x14ac:dyDescent="0.25">
      <c r="A573" s="29">
        <v>45919</v>
      </c>
      <c r="B573" s="47">
        <v>9</v>
      </c>
      <c r="C573" s="47">
        <v>5</v>
      </c>
      <c r="D573" s="47">
        <v>20</v>
      </c>
      <c r="E573" s="37">
        <v>38.5717</v>
      </c>
      <c r="F573" s="47" t="str">
        <f>IF(AND(RTO__35[[#This Row],[Month]]&gt;4,RTO__35[[#This Row],[Month]]&lt;9,RTO__35[[#This Row],[Day of Week]]&lt;=5,RTO__35[[#This Row],[Hour]]&gt;=16,RTO__35[[#This Row],[Hour]]&lt;=19),"ON","OFF")</f>
        <v>OFF</v>
      </c>
      <c r="G573"/>
      <c r="H573"/>
      <c r="I573"/>
    </row>
    <row r="574" spans="1:9" x14ac:dyDescent="0.25">
      <c r="A574" s="29">
        <v>45919</v>
      </c>
      <c r="B574" s="47">
        <v>9</v>
      </c>
      <c r="C574" s="47">
        <v>5</v>
      </c>
      <c r="D574" s="47">
        <v>21</v>
      </c>
      <c r="E574" s="37">
        <v>38.066200000000002</v>
      </c>
      <c r="F574" s="47" t="str">
        <f>IF(AND(RTO__35[[#This Row],[Month]]&gt;4,RTO__35[[#This Row],[Month]]&lt;9,RTO__35[[#This Row],[Day of Week]]&lt;=5,RTO__35[[#This Row],[Hour]]&gt;=16,RTO__35[[#This Row],[Hour]]&lt;=19),"ON","OFF")</f>
        <v>OFF</v>
      </c>
      <c r="G574"/>
      <c r="H574"/>
      <c r="I574"/>
    </row>
    <row r="575" spans="1:9" x14ac:dyDescent="0.25">
      <c r="A575" s="29">
        <v>45919</v>
      </c>
      <c r="B575" s="47">
        <v>9</v>
      </c>
      <c r="C575" s="47">
        <v>5</v>
      </c>
      <c r="D575" s="47">
        <v>22</v>
      </c>
      <c r="E575" s="37">
        <v>37.0426</v>
      </c>
      <c r="F575" s="47" t="str">
        <f>IF(AND(RTO__35[[#This Row],[Month]]&gt;4,RTO__35[[#This Row],[Month]]&lt;9,RTO__35[[#This Row],[Day of Week]]&lt;=5,RTO__35[[#This Row],[Hour]]&gt;=16,RTO__35[[#This Row],[Hour]]&lt;=19),"ON","OFF")</f>
        <v>OFF</v>
      </c>
      <c r="G575"/>
      <c r="H575"/>
      <c r="I575"/>
    </row>
    <row r="576" spans="1:9" x14ac:dyDescent="0.25">
      <c r="A576" s="29">
        <v>45919</v>
      </c>
      <c r="B576" s="47">
        <v>9</v>
      </c>
      <c r="C576" s="47">
        <v>5</v>
      </c>
      <c r="D576" s="47">
        <v>23</v>
      </c>
      <c r="E576" s="37">
        <v>44.981699999999996</v>
      </c>
      <c r="F576" s="47" t="str">
        <f>IF(AND(RTO__35[[#This Row],[Month]]&gt;4,RTO__35[[#This Row],[Month]]&lt;9,RTO__35[[#This Row],[Day of Week]]&lt;=5,RTO__35[[#This Row],[Hour]]&gt;=16,RTO__35[[#This Row],[Hour]]&lt;=19),"ON","OFF")</f>
        <v>OFF</v>
      </c>
      <c r="G576"/>
      <c r="H576"/>
      <c r="I576"/>
    </row>
    <row r="577" spans="1:9" x14ac:dyDescent="0.25">
      <c r="A577" s="29">
        <v>45919</v>
      </c>
      <c r="B577" s="47">
        <v>9</v>
      </c>
      <c r="C577" s="47">
        <v>5</v>
      </c>
      <c r="D577" s="47">
        <v>24</v>
      </c>
      <c r="E577" s="37">
        <v>38.456400000000002</v>
      </c>
      <c r="F577" s="47" t="str">
        <f>IF(AND(RTO__35[[#This Row],[Month]]&gt;4,RTO__35[[#This Row],[Month]]&lt;9,RTO__35[[#This Row],[Day of Week]]&lt;=5,RTO__35[[#This Row],[Hour]]&gt;=16,RTO__35[[#This Row],[Hour]]&lt;=19),"ON","OFF")</f>
        <v>OFF</v>
      </c>
      <c r="G577"/>
      <c r="H577"/>
      <c r="I577"/>
    </row>
    <row r="578" spans="1:9" x14ac:dyDescent="0.25">
      <c r="A578" s="29">
        <v>45920</v>
      </c>
      <c r="B578" s="47">
        <v>9</v>
      </c>
      <c r="C578" s="47">
        <v>6</v>
      </c>
      <c r="D578" s="47">
        <v>1</v>
      </c>
      <c r="E578" s="37">
        <v>44.120600000000003</v>
      </c>
      <c r="F578" s="47" t="str">
        <f>IF(AND(RTO__35[[#This Row],[Month]]&gt;4,RTO__35[[#This Row],[Month]]&lt;9,RTO__35[[#This Row],[Day of Week]]&lt;=5,RTO__35[[#This Row],[Hour]]&gt;=16,RTO__35[[#This Row],[Hour]]&lt;=19),"ON","OFF")</f>
        <v>OFF</v>
      </c>
      <c r="G578"/>
      <c r="H578"/>
      <c r="I578"/>
    </row>
    <row r="579" spans="1:9" x14ac:dyDescent="0.25">
      <c r="A579" s="29">
        <v>45920</v>
      </c>
      <c r="B579" s="47">
        <v>9</v>
      </c>
      <c r="C579" s="47">
        <v>6</v>
      </c>
      <c r="D579" s="47">
        <v>2</v>
      </c>
      <c r="E579" s="37">
        <v>36.483199999999997</v>
      </c>
      <c r="F579" s="47" t="str">
        <f>IF(AND(RTO__35[[#This Row],[Month]]&gt;4,RTO__35[[#This Row],[Month]]&lt;9,RTO__35[[#This Row],[Day of Week]]&lt;=5,RTO__35[[#This Row],[Hour]]&gt;=16,RTO__35[[#This Row],[Hour]]&lt;=19),"ON","OFF")</f>
        <v>OFF</v>
      </c>
      <c r="G579"/>
      <c r="H579"/>
      <c r="I579"/>
    </row>
    <row r="580" spans="1:9" x14ac:dyDescent="0.25">
      <c r="A580" s="29">
        <v>45920</v>
      </c>
      <c r="B580" s="47">
        <v>9</v>
      </c>
      <c r="C580" s="47">
        <v>6</v>
      </c>
      <c r="D580" s="47">
        <v>3</v>
      </c>
      <c r="E580" s="37">
        <v>39.970100000000002</v>
      </c>
      <c r="F580" s="47" t="str">
        <f>IF(AND(RTO__35[[#This Row],[Month]]&gt;4,RTO__35[[#This Row],[Month]]&lt;9,RTO__35[[#This Row],[Day of Week]]&lt;=5,RTO__35[[#This Row],[Hour]]&gt;=16,RTO__35[[#This Row],[Hour]]&lt;=19),"ON","OFF")</f>
        <v>OFF</v>
      </c>
      <c r="G580"/>
      <c r="H580"/>
      <c r="I580"/>
    </row>
    <row r="581" spans="1:9" x14ac:dyDescent="0.25">
      <c r="A581" s="29">
        <v>45920</v>
      </c>
      <c r="B581" s="47">
        <v>9</v>
      </c>
      <c r="C581" s="47">
        <v>6</v>
      </c>
      <c r="D581" s="47">
        <v>4</v>
      </c>
      <c r="E581" s="37">
        <v>37.446100000000001</v>
      </c>
      <c r="F581" s="47" t="str">
        <f>IF(AND(RTO__35[[#This Row],[Month]]&gt;4,RTO__35[[#This Row],[Month]]&lt;9,RTO__35[[#This Row],[Day of Week]]&lt;=5,RTO__35[[#This Row],[Hour]]&gt;=16,RTO__35[[#This Row],[Hour]]&lt;=19),"ON","OFF")</f>
        <v>OFF</v>
      </c>
      <c r="G581"/>
      <c r="H581"/>
      <c r="I581"/>
    </row>
    <row r="582" spans="1:9" x14ac:dyDescent="0.25">
      <c r="A582" s="29">
        <v>45920</v>
      </c>
      <c r="B582" s="47">
        <v>9</v>
      </c>
      <c r="C582" s="47">
        <v>6</v>
      </c>
      <c r="D582" s="47">
        <v>5</v>
      </c>
      <c r="E582" s="37">
        <v>35.063899999999997</v>
      </c>
      <c r="F582" s="47" t="str">
        <f>IF(AND(RTO__35[[#This Row],[Month]]&gt;4,RTO__35[[#This Row],[Month]]&lt;9,RTO__35[[#This Row],[Day of Week]]&lt;=5,RTO__35[[#This Row],[Hour]]&gt;=16,RTO__35[[#This Row],[Hour]]&lt;=19),"ON","OFF")</f>
        <v>OFF</v>
      </c>
      <c r="G582"/>
      <c r="H582"/>
      <c r="I582"/>
    </row>
    <row r="583" spans="1:9" x14ac:dyDescent="0.25">
      <c r="A583" s="29">
        <v>45920</v>
      </c>
      <c r="B583" s="47">
        <v>9</v>
      </c>
      <c r="C583" s="47">
        <v>6</v>
      </c>
      <c r="D583" s="47">
        <v>6</v>
      </c>
      <c r="E583" s="37">
        <v>39.910899999999998</v>
      </c>
      <c r="F583" s="47" t="str">
        <f>IF(AND(RTO__35[[#This Row],[Month]]&gt;4,RTO__35[[#This Row],[Month]]&lt;9,RTO__35[[#This Row],[Day of Week]]&lt;=5,RTO__35[[#This Row],[Hour]]&gt;=16,RTO__35[[#This Row],[Hour]]&lt;=19),"ON","OFF")</f>
        <v>OFF</v>
      </c>
      <c r="G583"/>
      <c r="H583"/>
      <c r="I583"/>
    </row>
    <row r="584" spans="1:9" x14ac:dyDescent="0.25">
      <c r="A584" s="29">
        <v>45920</v>
      </c>
      <c r="B584" s="47">
        <v>9</v>
      </c>
      <c r="C584" s="47">
        <v>6</v>
      </c>
      <c r="D584" s="47">
        <v>7</v>
      </c>
      <c r="E584" s="37">
        <v>29.245200000000001</v>
      </c>
      <c r="F584" s="47" t="str">
        <f>IF(AND(RTO__35[[#This Row],[Month]]&gt;4,RTO__35[[#This Row],[Month]]&lt;9,RTO__35[[#This Row],[Day of Week]]&lt;=5,RTO__35[[#This Row],[Hour]]&gt;=16,RTO__35[[#This Row],[Hour]]&lt;=19),"ON","OFF")</f>
        <v>OFF</v>
      </c>
      <c r="G584"/>
      <c r="H584"/>
      <c r="I584"/>
    </row>
    <row r="585" spans="1:9" x14ac:dyDescent="0.25">
      <c r="A585" s="29">
        <v>45920</v>
      </c>
      <c r="B585" s="47">
        <v>9</v>
      </c>
      <c r="C585" s="47">
        <v>6</v>
      </c>
      <c r="D585" s="47">
        <v>8</v>
      </c>
      <c r="E585" s="37">
        <v>19.188300000000002</v>
      </c>
      <c r="F585" s="47" t="str">
        <f>IF(AND(RTO__35[[#This Row],[Month]]&gt;4,RTO__35[[#This Row],[Month]]&lt;9,RTO__35[[#This Row],[Day of Week]]&lt;=5,RTO__35[[#This Row],[Hour]]&gt;=16,RTO__35[[#This Row],[Hour]]&lt;=19),"ON","OFF")</f>
        <v>OFF</v>
      </c>
      <c r="G585"/>
      <c r="H585"/>
      <c r="I585"/>
    </row>
    <row r="586" spans="1:9" x14ac:dyDescent="0.25">
      <c r="A586" s="29">
        <v>45920</v>
      </c>
      <c r="B586" s="47">
        <v>9</v>
      </c>
      <c r="C586" s="47">
        <v>6</v>
      </c>
      <c r="D586" s="47">
        <v>9</v>
      </c>
      <c r="E586" s="37">
        <v>19.046199999999999</v>
      </c>
      <c r="F586" s="47" t="str">
        <f>IF(AND(RTO__35[[#This Row],[Month]]&gt;4,RTO__35[[#This Row],[Month]]&lt;9,RTO__35[[#This Row],[Day of Week]]&lt;=5,RTO__35[[#This Row],[Hour]]&gt;=16,RTO__35[[#This Row],[Hour]]&lt;=19),"ON","OFF")</f>
        <v>OFF</v>
      </c>
      <c r="G586"/>
      <c r="H586"/>
      <c r="I586"/>
    </row>
    <row r="587" spans="1:9" x14ac:dyDescent="0.25">
      <c r="A587" s="29">
        <v>45920</v>
      </c>
      <c r="B587" s="47">
        <v>9</v>
      </c>
      <c r="C587" s="47">
        <v>6</v>
      </c>
      <c r="D587" s="47">
        <v>10</v>
      </c>
      <c r="E587" s="37">
        <v>19.347000000000001</v>
      </c>
      <c r="F587" s="47" t="str">
        <f>IF(AND(RTO__35[[#This Row],[Month]]&gt;4,RTO__35[[#This Row],[Month]]&lt;9,RTO__35[[#This Row],[Day of Week]]&lt;=5,RTO__35[[#This Row],[Hour]]&gt;=16,RTO__35[[#This Row],[Hour]]&lt;=19),"ON","OFF")</f>
        <v>OFF</v>
      </c>
      <c r="G587"/>
      <c r="H587"/>
      <c r="I587"/>
    </row>
    <row r="588" spans="1:9" x14ac:dyDescent="0.25">
      <c r="A588" s="29">
        <v>45920</v>
      </c>
      <c r="B588" s="47">
        <v>9</v>
      </c>
      <c r="C588" s="47">
        <v>6</v>
      </c>
      <c r="D588" s="47">
        <v>11</v>
      </c>
      <c r="E588" s="37">
        <v>17.881900000000002</v>
      </c>
      <c r="F588" s="47" t="str">
        <f>IF(AND(RTO__35[[#This Row],[Month]]&gt;4,RTO__35[[#This Row],[Month]]&lt;9,RTO__35[[#This Row],[Day of Week]]&lt;=5,RTO__35[[#This Row],[Hour]]&gt;=16,RTO__35[[#This Row],[Hour]]&lt;=19),"ON","OFF")</f>
        <v>OFF</v>
      </c>
      <c r="G588"/>
      <c r="H588"/>
      <c r="I588"/>
    </row>
    <row r="589" spans="1:9" x14ac:dyDescent="0.25">
      <c r="A589" s="29">
        <v>45920</v>
      </c>
      <c r="B589" s="47">
        <v>9</v>
      </c>
      <c r="C589" s="47">
        <v>6</v>
      </c>
      <c r="D589" s="47">
        <v>12</v>
      </c>
      <c r="E589" s="37">
        <v>23.0032</v>
      </c>
      <c r="F589" s="47" t="str">
        <f>IF(AND(RTO__35[[#This Row],[Month]]&gt;4,RTO__35[[#This Row],[Month]]&lt;9,RTO__35[[#This Row],[Day of Week]]&lt;=5,RTO__35[[#This Row],[Hour]]&gt;=16,RTO__35[[#This Row],[Hour]]&lt;=19),"ON","OFF")</f>
        <v>OFF</v>
      </c>
      <c r="G589"/>
      <c r="H589"/>
      <c r="I589"/>
    </row>
    <row r="590" spans="1:9" x14ac:dyDescent="0.25">
      <c r="A590" s="29">
        <v>45920</v>
      </c>
      <c r="B590" s="47">
        <v>9</v>
      </c>
      <c r="C590" s="47">
        <v>6</v>
      </c>
      <c r="D590" s="47">
        <v>13</v>
      </c>
      <c r="E590" s="37">
        <v>27.2743</v>
      </c>
      <c r="F590" s="47" t="str">
        <f>IF(AND(RTO__35[[#This Row],[Month]]&gt;4,RTO__35[[#This Row],[Month]]&lt;9,RTO__35[[#This Row],[Day of Week]]&lt;=5,RTO__35[[#This Row],[Hour]]&gt;=16,RTO__35[[#This Row],[Hour]]&lt;=19),"ON","OFF")</f>
        <v>OFF</v>
      </c>
      <c r="G590"/>
      <c r="H590"/>
      <c r="I590"/>
    </row>
    <row r="591" spans="1:9" x14ac:dyDescent="0.25">
      <c r="A591" s="29">
        <v>45920</v>
      </c>
      <c r="B591" s="47">
        <v>9</v>
      </c>
      <c r="C591" s="47">
        <v>6</v>
      </c>
      <c r="D591" s="47">
        <v>14</v>
      </c>
      <c r="E591" s="37">
        <v>160.87289999999999</v>
      </c>
      <c r="F591" s="47" t="str">
        <f>IF(AND(RTO__35[[#This Row],[Month]]&gt;4,RTO__35[[#This Row],[Month]]&lt;9,RTO__35[[#This Row],[Day of Week]]&lt;=5,RTO__35[[#This Row],[Hour]]&gt;=16,RTO__35[[#This Row],[Hour]]&lt;=19),"ON","OFF")</f>
        <v>OFF</v>
      </c>
      <c r="G591"/>
      <c r="H591"/>
      <c r="I591"/>
    </row>
    <row r="592" spans="1:9" x14ac:dyDescent="0.25">
      <c r="A592" s="29">
        <v>45920</v>
      </c>
      <c r="B592" s="47">
        <v>9</v>
      </c>
      <c r="C592" s="47">
        <v>6</v>
      </c>
      <c r="D592" s="47">
        <v>15</v>
      </c>
      <c r="E592" s="37">
        <v>31.874500000000001</v>
      </c>
      <c r="F592" s="47" t="str">
        <f>IF(AND(RTO__35[[#This Row],[Month]]&gt;4,RTO__35[[#This Row],[Month]]&lt;9,RTO__35[[#This Row],[Day of Week]]&lt;=5,RTO__35[[#This Row],[Hour]]&gt;=16,RTO__35[[#This Row],[Hour]]&lt;=19),"ON","OFF")</f>
        <v>OFF</v>
      </c>
      <c r="G592"/>
      <c r="H592"/>
      <c r="I592"/>
    </row>
    <row r="593" spans="1:9" x14ac:dyDescent="0.25">
      <c r="A593" s="29">
        <v>45920</v>
      </c>
      <c r="B593" s="47">
        <v>9</v>
      </c>
      <c r="C593" s="47">
        <v>6</v>
      </c>
      <c r="D593" s="47">
        <v>16</v>
      </c>
      <c r="E593" s="37">
        <v>28.805700000000002</v>
      </c>
      <c r="F593" s="47" t="str">
        <f>IF(AND(RTO__35[[#This Row],[Month]]&gt;4,RTO__35[[#This Row],[Month]]&lt;9,RTO__35[[#This Row],[Day of Week]]&lt;=5,RTO__35[[#This Row],[Hour]]&gt;=16,RTO__35[[#This Row],[Hour]]&lt;=19),"ON","OFF")</f>
        <v>OFF</v>
      </c>
      <c r="G593"/>
      <c r="H593"/>
      <c r="I593"/>
    </row>
    <row r="594" spans="1:9" x14ac:dyDescent="0.25">
      <c r="A594" s="29">
        <v>45920</v>
      </c>
      <c r="B594" s="47">
        <v>9</v>
      </c>
      <c r="C594" s="47">
        <v>6</v>
      </c>
      <c r="D594" s="47">
        <v>17</v>
      </c>
      <c r="E594" s="37">
        <v>31.929200000000002</v>
      </c>
      <c r="F594" s="47" t="str">
        <f>IF(AND(RTO__35[[#This Row],[Month]]&gt;4,RTO__35[[#This Row],[Month]]&lt;9,RTO__35[[#This Row],[Day of Week]]&lt;=5,RTO__35[[#This Row],[Hour]]&gt;=16,RTO__35[[#This Row],[Hour]]&lt;=19),"ON","OFF")</f>
        <v>OFF</v>
      </c>
      <c r="G594"/>
      <c r="H594"/>
      <c r="I594"/>
    </row>
    <row r="595" spans="1:9" x14ac:dyDescent="0.25">
      <c r="A595" s="29">
        <v>45920</v>
      </c>
      <c r="B595" s="47">
        <v>9</v>
      </c>
      <c r="C595" s="47">
        <v>6</v>
      </c>
      <c r="D595" s="47">
        <v>18</v>
      </c>
      <c r="E595" s="37">
        <v>74.002099999999999</v>
      </c>
      <c r="F595" s="47" t="str">
        <f>IF(AND(RTO__35[[#This Row],[Month]]&gt;4,RTO__35[[#This Row],[Month]]&lt;9,RTO__35[[#This Row],[Day of Week]]&lt;=5,RTO__35[[#This Row],[Hour]]&gt;=16,RTO__35[[#This Row],[Hour]]&lt;=19),"ON","OFF")</f>
        <v>OFF</v>
      </c>
      <c r="G595"/>
      <c r="H595"/>
      <c r="I595"/>
    </row>
    <row r="596" spans="1:9" x14ac:dyDescent="0.25">
      <c r="A596" s="29">
        <v>45920</v>
      </c>
      <c r="B596" s="47">
        <v>9</v>
      </c>
      <c r="C596" s="47">
        <v>6</v>
      </c>
      <c r="D596" s="47">
        <v>19</v>
      </c>
      <c r="E596" s="37">
        <v>36.398499999999999</v>
      </c>
      <c r="F596" s="47" t="str">
        <f>IF(AND(RTO__35[[#This Row],[Month]]&gt;4,RTO__35[[#This Row],[Month]]&lt;9,RTO__35[[#This Row],[Day of Week]]&lt;=5,RTO__35[[#This Row],[Hour]]&gt;=16,RTO__35[[#This Row],[Hour]]&lt;=19),"ON","OFF")</f>
        <v>OFF</v>
      </c>
      <c r="G596"/>
      <c r="H596"/>
      <c r="I596"/>
    </row>
    <row r="597" spans="1:9" x14ac:dyDescent="0.25">
      <c r="A597" s="29">
        <v>45920</v>
      </c>
      <c r="B597" s="47">
        <v>9</v>
      </c>
      <c r="C597" s="47">
        <v>6</v>
      </c>
      <c r="D597" s="47">
        <v>20</v>
      </c>
      <c r="E597" s="37">
        <v>35.193100000000001</v>
      </c>
      <c r="F597" s="47" t="str">
        <f>IF(AND(RTO__35[[#This Row],[Month]]&gt;4,RTO__35[[#This Row],[Month]]&lt;9,RTO__35[[#This Row],[Day of Week]]&lt;=5,RTO__35[[#This Row],[Hour]]&gt;=16,RTO__35[[#This Row],[Hour]]&lt;=19),"ON","OFF")</f>
        <v>OFF</v>
      </c>
      <c r="G597"/>
      <c r="H597"/>
      <c r="I597"/>
    </row>
    <row r="598" spans="1:9" x14ac:dyDescent="0.25">
      <c r="A598" s="29">
        <v>45920</v>
      </c>
      <c r="B598" s="47">
        <v>9</v>
      </c>
      <c r="C598" s="47">
        <v>6</v>
      </c>
      <c r="D598" s="47">
        <v>21</v>
      </c>
      <c r="E598" s="37">
        <v>29.242799999999999</v>
      </c>
      <c r="F598" s="47" t="str">
        <f>IF(AND(RTO__35[[#This Row],[Month]]&gt;4,RTO__35[[#This Row],[Month]]&lt;9,RTO__35[[#This Row],[Day of Week]]&lt;=5,RTO__35[[#This Row],[Hour]]&gt;=16,RTO__35[[#This Row],[Hour]]&lt;=19),"ON","OFF")</f>
        <v>OFF</v>
      </c>
      <c r="G598"/>
      <c r="H598"/>
      <c r="I598"/>
    </row>
    <row r="599" spans="1:9" x14ac:dyDescent="0.25">
      <c r="A599" s="29">
        <v>45920</v>
      </c>
      <c r="B599" s="47">
        <v>9</v>
      </c>
      <c r="C599" s="47">
        <v>6</v>
      </c>
      <c r="D599" s="47">
        <v>22</v>
      </c>
      <c r="E599" s="37">
        <v>27.943000000000001</v>
      </c>
      <c r="F599" s="47" t="str">
        <f>IF(AND(RTO__35[[#This Row],[Month]]&gt;4,RTO__35[[#This Row],[Month]]&lt;9,RTO__35[[#This Row],[Day of Week]]&lt;=5,RTO__35[[#This Row],[Hour]]&gt;=16,RTO__35[[#This Row],[Hour]]&lt;=19),"ON","OFF")</f>
        <v>OFF</v>
      </c>
      <c r="G599"/>
      <c r="H599"/>
      <c r="I599"/>
    </row>
    <row r="600" spans="1:9" x14ac:dyDescent="0.25">
      <c r="A600" s="29">
        <v>45920</v>
      </c>
      <c r="B600" s="47">
        <v>9</v>
      </c>
      <c r="C600" s="47">
        <v>6</v>
      </c>
      <c r="D600" s="47">
        <v>23</v>
      </c>
      <c r="E600" s="37">
        <v>27.895900000000001</v>
      </c>
      <c r="F600" s="47" t="str">
        <f>IF(AND(RTO__35[[#This Row],[Month]]&gt;4,RTO__35[[#This Row],[Month]]&lt;9,RTO__35[[#This Row],[Day of Week]]&lt;=5,RTO__35[[#This Row],[Hour]]&gt;=16,RTO__35[[#This Row],[Hour]]&lt;=19),"ON","OFF")</f>
        <v>OFF</v>
      </c>
      <c r="G600"/>
      <c r="H600"/>
      <c r="I600"/>
    </row>
    <row r="601" spans="1:9" x14ac:dyDescent="0.25">
      <c r="A601" s="29">
        <v>45920</v>
      </c>
      <c r="B601" s="47">
        <v>9</v>
      </c>
      <c r="C601" s="47">
        <v>6</v>
      </c>
      <c r="D601" s="47">
        <v>24</v>
      </c>
      <c r="E601" s="37">
        <v>31.661899999999999</v>
      </c>
      <c r="F601" s="47" t="str">
        <f>IF(AND(RTO__35[[#This Row],[Month]]&gt;4,RTO__35[[#This Row],[Month]]&lt;9,RTO__35[[#This Row],[Day of Week]]&lt;=5,RTO__35[[#This Row],[Hour]]&gt;=16,RTO__35[[#This Row],[Hour]]&lt;=19),"ON","OFF")</f>
        <v>OFF</v>
      </c>
      <c r="G601"/>
      <c r="H601"/>
      <c r="I601"/>
    </row>
    <row r="602" spans="1:9" x14ac:dyDescent="0.25">
      <c r="A602" s="29">
        <v>45921</v>
      </c>
      <c r="B602" s="47">
        <v>9</v>
      </c>
      <c r="C602" s="47">
        <v>7</v>
      </c>
      <c r="D602" s="47">
        <v>1</v>
      </c>
      <c r="E602" s="37">
        <v>33.982100000000003</v>
      </c>
      <c r="F602" s="47" t="str">
        <f>IF(AND(RTO__35[[#This Row],[Month]]&gt;4,RTO__35[[#This Row],[Month]]&lt;9,RTO__35[[#This Row],[Day of Week]]&lt;=5,RTO__35[[#This Row],[Hour]]&gt;=16,RTO__35[[#This Row],[Hour]]&lt;=19),"ON","OFF")</f>
        <v>OFF</v>
      </c>
      <c r="G602"/>
      <c r="H602"/>
      <c r="I602"/>
    </row>
    <row r="603" spans="1:9" x14ac:dyDescent="0.25">
      <c r="A603" s="29">
        <v>45921</v>
      </c>
      <c r="B603" s="47">
        <v>9</v>
      </c>
      <c r="C603" s="47">
        <v>7</v>
      </c>
      <c r="D603" s="47">
        <v>2</v>
      </c>
      <c r="E603" s="37">
        <v>31.995799999999999</v>
      </c>
      <c r="F603" s="47" t="str">
        <f>IF(AND(RTO__35[[#This Row],[Month]]&gt;4,RTO__35[[#This Row],[Month]]&lt;9,RTO__35[[#This Row],[Day of Week]]&lt;=5,RTO__35[[#This Row],[Hour]]&gt;=16,RTO__35[[#This Row],[Hour]]&lt;=19),"ON","OFF")</f>
        <v>OFF</v>
      </c>
      <c r="G603"/>
      <c r="H603"/>
      <c r="I603"/>
    </row>
    <row r="604" spans="1:9" x14ac:dyDescent="0.25">
      <c r="A604" s="29">
        <v>45921</v>
      </c>
      <c r="B604" s="47">
        <v>9</v>
      </c>
      <c r="C604" s="47">
        <v>7</v>
      </c>
      <c r="D604" s="47">
        <v>3</v>
      </c>
      <c r="E604" s="37">
        <v>28.8324</v>
      </c>
      <c r="F604" s="47" t="str">
        <f>IF(AND(RTO__35[[#This Row],[Month]]&gt;4,RTO__35[[#This Row],[Month]]&lt;9,RTO__35[[#This Row],[Day of Week]]&lt;=5,RTO__35[[#This Row],[Hour]]&gt;=16,RTO__35[[#This Row],[Hour]]&lt;=19),"ON","OFF")</f>
        <v>OFF</v>
      </c>
      <c r="G604"/>
      <c r="H604"/>
      <c r="I604"/>
    </row>
    <row r="605" spans="1:9" x14ac:dyDescent="0.25">
      <c r="A605" s="29">
        <v>45921</v>
      </c>
      <c r="B605" s="47">
        <v>9</v>
      </c>
      <c r="C605" s="47">
        <v>7</v>
      </c>
      <c r="D605" s="47">
        <v>4</v>
      </c>
      <c r="E605" s="37">
        <v>27.983699999999999</v>
      </c>
      <c r="F605" s="47" t="str">
        <f>IF(AND(RTO__35[[#This Row],[Month]]&gt;4,RTO__35[[#This Row],[Month]]&lt;9,RTO__35[[#This Row],[Day of Week]]&lt;=5,RTO__35[[#This Row],[Hour]]&gt;=16,RTO__35[[#This Row],[Hour]]&lt;=19),"ON","OFF")</f>
        <v>OFF</v>
      </c>
      <c r="G605"/>
      <c r="H605"/>
      <c r="I605"/>
    </row>
    <row r="606" spans="1:9" x14ac:dyDescent="0.25">
      <c r="A606" s="29">
        <v>45921</v>
      </c>
      <c r="B606" s="47">
        <v>9</v>
      </c>
      <c r="C606" s="47">
        <v>7</v>
      </c>
      <c r="D606" s="47">
        <v>5</v>
      </c>
      <c r="E606" s="37">
        <v>27.415600000000001</v>
      </c>
      <c r="F606" s="47" t="str">
        <f>IF(AND(RTO__35[[#This Row],[Month]]&gt;4,RTO__35[[#This Row],[Month]]&lt;9,RTO__35[[#This Row],[Day of Week]]&lt;=5,RTO__35[[#This Row],[Hour]]&gt;=16,RTO__35[[#This Row],[Hour]]&lt;=19),"ON","OFF")</f>
        <v>OFF</v>
      </c>
      <c r="G606"/>
      <c r="H606"/>
      <c r="I606"/>
    </row>
    <row r="607" spans="1:9" x14ac:dyDescent="0.25">
      <c r="A607" s="29">
        <v>45921</v>
      </c>
      <c r="B607" s="47">
        <v>9</v>
      </c>
      <c r="C607" s="47">
        <v>7</v>
      </c>
      <c r="D607" s="47">
        <v>6</v>
      </c>
      <c r="E607" s="37">
        <v>27.622900000000001</v>
      </c>
      <c r="F607" s="47" t="str">
        <f>IF(AND(RTO__35[[#This Row],[Month]]&gt;4,RTO__35[[#This Row],[Month]]&lt;9,RTO__35[[#This Row],[Day of Week]]&lt;=5,RTO__35[[#This Row],[Hour]]&gt;=16,RTO__35[[#This Row],[Hour]]&lt;=19),"ON","OFF")</f>
        <v>OFF</v>
      </c>
      <c r="G607"/>
      <c r="H607"/>
      <c r="I607"/>
    </row>
    <row r="608" spans="1:9" x14ac:dyDescent="0.25">
      <c r="A608" s="29">
        <v>45921</v>
      </c>
      <c r="B608" s="47">
        <v>9</v>
      </c>
      <c r="C608" s="47">
        <v>7</v>
      </c>
      <c r="D608" s="47">
        <v>7</v>
      </c>
      <c r="E608" s="37">
        <v>27.4099</v>
      </c>
      <c r="F608" s="47" t="str">
        <f>IF(AND(RTO__35[[#This Row],[Month]]&gt;4,RTO__35[[#This Row],[Month]]&lt;9,RTO__35[[#This Row],[Day of Week]]&lt;=5,RTO__35[[#This Row],[Hour]]&gt;=16,RTO__35[[#This Row],[Hour]]&lt;=19),"ON","OFF")</f>
        <v>OFF</v>
      </c>
      <c r="G608"/>
      <c r="H608"/>
      <c r="I608"/>
    </row>
    <row r="609" spans="1:9" x14ac:dyDescent="0.25">
      <c r="A609" s="29">
        <v>45921</v>
      </c>
      <c r="B609" s="47">
        <v>9</v>
      </c>
      <c r="C609" s="47">
        <v>7</v>
      </c>
      <c r="D609" s="47">
        <v>8</v>
      </c>
      <c r="E609" s="37">
        <v>25.9755</v>
      </c>
      <c r="F609" s="47" t="str">
        <f>IF(AND(RTO__35[[#This Row],[Month]]&gt;4,RTO__35[[#This Row],[Month]]&lt;9,RTO__35[[#This Row],[Day of Week]]&lt;=5,RTO__35[[#This Row],[Hour]]&gt;=16,RTO__35[[#This Row],[Hour]]&lt;=19),"ON","OFF")</f>
        <v>OFF</v>
      </c>
      <c r="G609"/>
      <c r="H609"/>
      <c r="I609"/>
    </row>
    <row r="610" spans="1:9" x14ac:dyDescent="0.25">
      <c r="A610" s="29">
        <v>45921</v>
      </c>
      <c r="B610" s="47">
        <v>9</v>
      </c>
      <c r="C610" s="47">
        <v>7</v>
      </c>
      <c r="D610" s="47">
        <v>9</v>
      </c>
      <c r="E610" s="37">
        <v>17.419899999999998</v>
      </c>
      <c r="F610" s="47" t="str">
        <f>IF(AND(RTO__35[[#This Row],[Month]]&gt;4,RTO__35[[#This Row],[Month]]&lt;9,RTO__35[[#This Row],[Day of Week]]&lt;=5,RTO__35[[#This Row],[Hour]]&gt;=16,RTO__35[[#This Row],[Hour]]&lt;=19),"ON","OFF")</f>
        <v>OFF</v>
      </c>
      <c r="G610"/>
      <c r="H610"/>
      <c r="I610"/>
    </row>
    <row r="611" spans="1:9" x14ac:dyDescent="0.25">
      <c r="A611" s="29">
        <v>45921</v>
      </c>
      <c r="B611" s="47">
        <v>9</v>
      </c>
      <c r="C611" s="47">
        <v>7</v>
      </c>
      <c r="D611" s="47">
        <v>10</v>
      </c>
      <c r="E611" s="37">
        <v>24.0656</v>
      </c>
      <c r="F611" s="47" t="str">
        <f>IF(AND(RTO__35[[#This Row],[Month]]&gt;4,RTO__35[[#This Row],[Month]]&lt;9,RTO__35[[#This Row],[Day of Week]]&lt;=5,RTO__35[[#This Row],[Hour]]&gt;=16,RTO__35[[#This Row],[Hour]]&lt;=19),"ON","OFF")</f>
        <v>OFF</v>
      </c>
      <c r="G611"/>
      <c r="H611"/>
      <c r="I611"/>
    </row>
    <row r="612" spans="1:9" x14ac:dyDescent="0.25">
      <c r="A612" s="29">
        <v>45921</v>
      </c>
      <c r="B612" s="47">
        <v>9</v>
      </c>
      <c r="C612" s="47">
        <v>7</v>
      </c>
      <c r="D612" s="47">
        <v>11</v>
      </c>
      <c r="E612" s="37">
        <v>24.0655</v>
      </c>
      <c r="F612" s="47" t="str">
        <f>IF(AND(RTO__35[[#This Row],[Month]]&gt;4,RTO__35[[#This Row],[Month]]&lt;9,RTO__35[[#This Row],[Day of Week]]&lt;=5,RTO__35[[#This Row],[Hour]]&gt;=16,RTO__35[[#This Row],[Hour]]&lt;=19),"ON","OFF")</f>
        <v>OFF</v>
      </c>
      <c r="G612"/>
      <c r="H612"/>
      <c r="I612"/>
    </row>
    <row r="613" spans="1:9" x14ac:dyDescent="0.25">
      <c r="A613" s="29">
        <v>45921</v>
      </c>
      <c r="B613" s="47">
        <v>9</v>
      </c>
      <c r="C613" s="47">
        <v>7</v>
      </c>
      <c r="D613" s="47">
        <v>12</v>
      </c>
      <c r="E613" s="37">
        <v>24.480799999999999</v>
      </c>
      <c r="F613" s="47" t="str">
        <f>IF(AND(RTO__35[[#This Row],[Month]]&gt;4,RTO__35[[#This Row],[Month]]&lt;9,RTO__35[[#This Row],[Day of Week]]&lt;=5,RTO__35[[#This Row],[Hour]]&gt;=16,RTO__35[[#This Row],[Hour]]&lt;=19),"ON","OFF")</f>
        <v>OFF</v>
      </c>
      <c r="G613"/>
      <c r="H613"/>
      <c r="I613"/>
    </row>
    <row r="614" spans="1:9" x14ac:dyDescent="0.25">
      <c r="A614" s="29">
        <v>45921</v>
      </c>
      <c r="B614" s="47">
        <v>9</v>
      </c>
      <c r="C614" s="47">
        <v>7</v>
      </c>
      <c r="D614" s="47">
        <v>13</v>
      </c>
      <c r="E614" s="37">
        <v>26.035499999999999</v>
      </c>
      <c r="F614" s="47" t="str">
        <f>IF(AND(RTO__35[[#This Row],[Month]]&gt;4,RTO__35[[#This Row],[Month]]&lt;9,RTO__35[[#This Row],[Day of Week]]&lt;=5,RTO__35[[#This Row],[Hour]]&gt;=16,RTO__35[[#This Row],[Hour]]&lt;=19),"ON","OFF")</f>
        <v>OFF</v>
      </c>
      <c r="G614"/>
      <c r="H614"/>
      <c r="I614"/>
    </row>
    <row r="615" spans="1:9" x14ac:dyDescent="0.25">
      <c r="A615" s="29">
        <v>45921</v>
      </c>
      <c r="B615" s="47">
        <v>9</v>
      </c>
      <c r="C615" s="47">
        <v>7</v>
      </c>
      <c r="D615" s="47">
        <v>14</v>
      </c>
      <c r="E615" s="37">
        <v>22.1205</v>
      </c>
      <c r="F615" s="47" t="str">
        <f>IF(AND(RTO__35[[#This Row],[Month]]&gt;4,RTO__35[[#This Row],[Month]]&lt;9,RTO__35[[#This Row],[Day of Week]]&lt;=5,RTO__35[[#This Row],[Hour]]&gt;=16,RTO__35[[#This Row],[Hour]]&lt;=19),"ON","OFF")</f>
        <v>OFF</v>
      </c>
      <c r="G615"/>
      <c r="H615"/>
      <c r="I615"/>
    </row>
    <row r="616" spans="1:9" x14ac:dyDescent="0.25">
      <c r="A616" s="29">
        <v>45921</v>
      </c>
      <c r="B616" s="47">
        <v>9</v>
      </c>
      <c r="C616" s="47">
        <v>7</v>
      </c>
      <c r="D616" s="47">
        <v>15</v>
      </c>
      <c r="E616" s="37">
        <v>25.539000000000001</v>
      </c>
      <c r="F616" s="47" t="str">
        <f>IF(AND(RTO__35[[#This Row],[Month]]&gt;4,RTO__35[[#This Row],[Month]]&lt;9,RTO__35[[#This Row],[Day of Week]]&lt;=5,RTO__35[[#This Row],[Hour]]&gt;=16,RTO__35[[#This Row],[Hour]]&lt;=19),"ON","OFF")</f>
        <v>OFF</v>
      </c>
      <c r="G616"/>
      <c r="H616"/>
      <c r="I616"/>
    </row>
    <row r="617" spans="1:9" x14ac:dyDescent="0.25">
      <c r="A617" s="29">
        <v>45921</v>
      </c>
      <c r="B617" s="47">
        <v>9</v>
      </c>
      <c r="C617" s="47">
        <v>7</v>
      </c>
      <c r="D617" s="47">
        <v>16</v>
      </c>
      <c r="E617" s="37">
        <v>24.532599999999999</v>
      </c>
      <c r="F617" s="47" t="str">
        <f>IF(AND(RTO__35[[#This Row],[Month]]&gt;4,RTO__35[[#This Row],[Month]]&lt;9,RTO__35[[#This Row],[Day of Week]]&lt;=5,RTO__35[[#This Row],[Hour]]&gt;=16,RTO__35[[#This Row],[Hour]]&lt;=19),"ON","OFF")</f>
        <v>OFF</v>
      </c>
      <c r="G617"/>
      <c r="H617"/>
      <c r="I617"/>
    </row>
    <row r="618" spans="1:9" x14ac:dyDescent="0.25">
      <c r="A618" s="29">
        <v>45921</v>
      </c>
      <c r="B618" s="47">
        <v>9</v>
      </c>
      <c r="C618" s="47">
        <v>7</v>
      </c>
      <c r="D618" s="47">
        <v>17</v>
      </c>
      <c r="E618" s="37">
        <v>25.979199999999999</v>
      </c>
      <c r="F618" s="47" t="str">
        <f>IF(AND(RTO__35[[#This Row],[Month]]&gt;4,RTO__35[[#This Row],[Month]]&lt;9,RTO__35[[#This Row],[Day of Week]]&lt;=5,RTO__35[[#This Row],[Hour]]&gt;=16,RTO__35[[#This Row],[Hour]]&lt;=19),"ON","OFF")</f>
        <v>OFF</v>
      </c>
      <c r="G618"/>
      <c r="H618"/>
      <c r="I618"/>
    </row>
    <row r="619" spans="1:9" x14ac:dyDescent="0.25">
      <c r="A619" s="29">
        <v>45921</v>
      </c>
      <c r="B619" s="47">
        <v>9</v>
      </c>
      <c r="C619" s="47">
        <v>7</v>
      </c>
      <c r="D619" s="47">
        <v>18</v>
      </c>
      <c r="E619" s="37">
        <v>29.1968</v>
      </c>
      <c r="F619" s="47" t="str">
        <f>IF(AND(RTO__35[[#This Row],[Month]]&gt;4,RTO__35[[#This Row],[Month]]&lt;9,RTO__35[[#This Row],[Day of Week]]&lt;=5,RTO__35[[#This Row],[Hour]]&gt;=16,RTO__35[[#This Row],[Hour]]&lt;=19),"ON","OFF")</f>
        <v>OFF</v>
      </c>
      <c r="G619"/>
      <c r="H619"/>
      <c r="I619"/>
    </row>
    <row r="620" spans="1:9" x14ac:dyDescent="0.25">
      <c r="A620" s="29">
        <v>45921</v>
      </c>
      <c r="B620" s="47">
        <v>9</v>
      </c>
      <c r="C620" s="47">
        <v>7</v>
      </c>
      <c r="D620" s="47">
        <v>19</v>
      </c>
      <c r="E620" s="37">
        <v>30.422000000000001</v>
      </c>
      <c r="F620" s="47" t="str">
        <f>IF(AND(RTO__35[[#This Row],[Month]]&gt;4,RTO__35[[#This Row],[Month]]&lt;9,RTO__35[[#This Row],[Day of Week]]&lt;=5,RTO__35[[#This Row],[Hour]]&gt;=16,RTO__35[[#This Row],[Hour]]&lt;=19),"ON","OFF")</f>
        <v>OFF</v>
      </c>
      <c r="G620"/>
      <c r="H620"/>
      <c r="I620"/>
    </row>
    <row r="621" spans="1:9" x14ac:dyDescent="0.25">
      <c r="A621" s="29">
        <v>45921</v>
      </c>
      <c r="B621" s="47">
        <v>9</v>
      </c>
      <c r="C621" s="47">
        <v>7</v>
      </c>
      <c r="D621" s="47">
        <v>20</v>
      </c>
      <c r="E621" s="37">
        <v>31.6388</v>
      </c>
      <c r="F621" s="47" t="str">
        <f>IF(AND(RTO__35[[#This Row],[Month]]&gt;4,RTO__35[[#This Row],[Month]]&lt;9,RTO__35[[#This Row],[Day of Week]]&lt;=5,RTO__35[[#This Row],[Hour]]&gt;=16,RTO__35[[#This Row],[Hour]]&lt;=19),"ON","OFF")</f>
        <v>OFF</v>
      </c>
      <c r="G621"/>
      <c r="H621"/>
      <c r="I621"/>
    </row>
    <row r="622" spans="1:9" x14ac:dyDescent="0.25">
      <c r="A622" s="29">
        <v>45921</v>
      </c>
      <c r="B622" s="47">
        <v>9</v>
      </c>
      <c r="C622" s="47">
        <v>7</v>
      </c>
      <c r="D622" s="47">
        <v>21</v>
      </c>
      <c r="E622" s="37">
        <v>27.676300000000001</v>
      </c>
      <c r="F622" s="47" t="str">
        <f>IF(AND(RTO__35[[#This Row],[Month]]&gt;4,RTO__35[[#This Row],[Month]]&lt;9,RTO__35[[#This Row],[Day of Week]]&lt;=5,RTO__35[[#This Row],[Hour]]&gt;=16,RTO__35[[#This Row],[Hour]]&lt;=19),"ON","OFF")</f>
        <v>OFF</v>
      </c>
      <c r="G622"/>
      <c r="H622"/>
      <c r="I622"/>
    </row>
    <row r="623" spans="1:9" x14ac:dyDescent="0.25">
      <c r="A623" s="29">
        <v>45921</v>
      </c>
      <c r="B623" s="47">
        <v>9</v>
      </c>
      <c r="C623" s="47">
        <v>7</v>
      </c>
      <c r="D623" s="47">
        <v>22</v>
      </c>
      <c r="E623" s="37">
        <v>28.43</v>
      </c>
      <c r="F623" s="47" t="str">
        <f>IF(AND(RTO__35[[#This Row],[Month]]&gt;4,RTO__35[[#This Row],[Month]]&lt;9,RTO__35[[#This Row],[Day of Week]]&lt;=5,RTO__35[[#This Row],[Hour]]&gt;=16,RTO__35[[#This Row],[Hour]]&lt;=19),"ON","OFF")</f>
        <v>OFF</v>
      </c>
      <c r="G623"/>
      <c r="H623"/>
      <c r="I623"/>
    </row>
    <row r="624" spans="1:9" x14ac:dyDescent="0.25">
      <c r="A624" s="29">
        <v>45921</v>
      </c>
      <c r="B624" s="47">
        <v>9</v>
      </c>
      <c r="C624" s="47">
        <v>7</v>
      </c>
      <c r="D624" s="47">
        <v>23</v>
      </c>
      <c r="E624" s="37">
        <v>25.221</v>
      </c>
      <c r="F624" s="47" t="str">
        <f>IF(AND(RTO__35[[#This Row],[Month]]&gt;4,RTO__35[[#This Row],[Month]]&lt;9,RTO__35[[#This Row],[Day of Week]]&lt;=5,RTO__35[[#This Row],[Hour]]&gt;=16,RTO__35[[#This Row],[Hour]]&lt;=19),"ON","OFF")</f>
        <v>OFF</v>
      </c>
      <c r="G624"/>
      <c r="H624"/>
      <c r="I624"/>
    </row>
    <row r="625" spans="1:9" x14ac:dyDescent="0.25">
      <c r="A625" s="29">
        <v>45921</v>
      </c>
      <c r="B625" s="47">
        <v>9</v>
      </c>
      <c r="C625" s="47">
        <v>7</v>
      </c>
      <c r="D625" s="47">
        <v>24</v>
      </c>
      <c r="E625" s="37">
        <v>28.023700000000002</v>
      </c>
      <c r="F625" s="47" t="str">
        <f>IF(AND(RTO__35[[#This Row],[Month]]&gt;4,RTO__35[[#This Row],[Month]]&lt;9,RTO__35[[#This Row],[Day of Week]]&lt;=5,RTO__35[[#This Row],[Hour]]&gt;=16,RTO__35[[#This Row],[Hour]]&lt;=19),"ON","OFF")</f>
        <v>OFF</v>
      </c>
      <c r="G625"/>
      <c r="H625"/>
      <c r="I625"/>
    </row>
    <row r="626" spans="1:9" x14ac:dyDescent="0.25">
      <c r="A626" s="29">
        <v>45922</v>
      </c>
      <c r="B626" s="47">
        <v>9</v>
      </c>
      <c r="C626" s="47">
        <v>1</v>
      </c>
      <c r="D626" s="47">
        <v>1</v>
      </c>
      <c r="E626" s="37">
        <v>28.423300000000001</v>
      </c>
      <c r="F626" s="47" t="str">
        <f>IF(AND(RTO__35[[#This Row],[Month]]&gt;4,RTO__35[[#This Row],[Month]]&lt;9,RTO__35[[#This Row],[Day of Week]]&lt;=5,RTO__35[[#This Row],[Hour]]&gt;=16,RTO__35[[#This Row],[Hour]]&lt;=19),"ON","OFF")</f>
        <v>OFF</v>
      </c>
      <c r="G626"/>
      <c r="H626"/>
      <c r="I626"/>
    </row>
    <row r="627" spans="1:9" x14ac:dyDescent="0.25">
      <c r="A627" s="29">
        <v>45922</v>
      </c>
      <c r="B627" s="47">
        <v>9</v>
      </c>
      <c r="C627" s="47">
        <v>1</v>
      </c>
      <c r="D627" s="47">
        <v>2</v>
      </c>
      <c r="E627" s="37">
        <v>28.018899999999999</v>
      </c>
      <c r="F627" s="47" t="str">
        <f>IF(AND(RTO__35[[#This Row],[Month]]&gt;4,RTO__35[[#This Row],[Month]]&lt;9,RTO__35[[#This Row],[Day of Week]]&lt;=5,RTO__35[[#This Row],[Hour]]&gt;=16,RTO__35[[#This Row],[Hour]]&lt;=19),"ON","OFF")</f>
        <v>OFF</v>
      </c>
      <c r="G627"/>
      <c r="H627"/>
      <c r="I627"/>
    </row>
    <row r="628" spans="1:9" x14ac:dyDescent="0.25">
      <c r="A628" s="29">
        <v>45922</v>
      </c>
      <c r="B628" s="47">
        <v>9</v>
      </c>
      <c r="C628" s="47">
        <v>1</v>
      </c>
      <c r="D628" s="47">
        <v>3</v>
      </c>
      <c r="E628" s="37">
        <v>26.942</v>
      </c>
      <c r="F628" s="47" t="str">
        <f>IF(AND(RTO__35[[#This Row],[Month]]&gt;4,RTO__35[[#This Row],[Month]]&lt;9,RTO__35[[#This Row],[Day of Week]]&lt;=5,RTO__35[[#This Row],[Hour]]&gt;=16,RTO__35[[#This Row],[Hour]]&lt;=19),"ON","OFF")</f>
        <v>OFF</v>
      </c>
      <c r="G628"/>
      <c r="H628"/>
      <c r="I628"/>
    </row>
    <row r="629" spans="1:9" x14ac:dyDescent="0.25">
      <c r="A629" s="29">
        <v>45922</v>
      </c>
      <c r="B629" s="47">
        <v>9</v>
      </c>
      <c r="C629" s="47">
        <v>1</v>
      </c>
      <c r="D629" s="47">
        <v>4</v>
      </c>
      <c r="E629" s="37">
        <v>27.149699999999999</v>
      </c>
      <c r="F629" s="47" t="str">
        <f>IF(AND(RTO__35[[#This Row],[Month]]&gt;4,RTO__35[[#This Row],[Month]]&lt;9,RTO__35[[#This Row],[Day of Week]]&lt;=5,RTO__35[[#This Row],[Hour]]&gt;=16,RTO__35[[#This Row],[Hour]]&lt;=19),"ON","OFF")</f>
        <v>OFF</v>
      </c>
      <c r="G629"/>
      <c r="H629"/>
      <c r="I629"/>
    </row>
    <row r="630" spans="1:9" x14ac:dyDescent="0.25">
      <c r="A630" s="29">
        <v>45922</v>
      </c>
      <c r="B630" s="47">
        <v>9</v>
      </c>
      <c r="C630" s="47">
        <v>1</v>
      </c>
      <c r="D630" s="47">
        <v>5</v>
      </c>
      <c r="E630" s="37">
        <v>27.429600000000001</v>
      </c>
      <c r="F630" s="47" t="str">
        <f>IF(AND(RTO__35[[#This Row],[Month]]&gt;4,RTO__35[[#This Row],[Month]]&lt;9,RTO__35[[#This Row],[Day of Week]]&lt;=5,RTO__35[[#This Row],[Hour]]&gt;=16,RTO__35[[#This Row],[Hour]]&lt;=19),"ON","OFF")</f>
        <v>OFF</v>
      </c>
      <c r="G630"/>
      <c r="H630"/>
      <c r="I630"/>
    </row>
    <row r="631" spans="1:9" x14ac:dyDescent="0.25">
      <c r="A631" s="29">
        <v>45922</v>
      </c>
      <c r="B631" s="47">
        <v>9</v>
      </c>
      <c r="C631" s="47">
        <v>1</v>
      </c>
      <c r="D631" s="47">
        <v>6</v>
      </c>
      <c r="E631" s="37">
        <v>29.805299999999999</v>
      </c>
      <c r="F631" s="47" t="str">
        <f>IF(AND(RTO__35[[#This Row],[Month]]&gt;4,RTO__35[[#This Row],[Month]]&lt;9,RTO__35[[#This Row],[Day of Week]]&lt;=5,RTO__35[[#This Row],[Hour]]&gt;=16,RTO__35[[#This Row],[Hour]]&lt;=19),"ON","OFF")</f>
        <v>OFF</v>
      </c>
      <c r="G631"/>
      <c r="H631"/>
      <c r="I631"/>
    </row>
    <row r="632" spans="1:9" x14ac:dyDescent="0.25">
      <c r="A632" s="29">
        <v>45922</v>
      </c>
      <c r="B632" s="47">
        <v>9</v>
      </c>
      <c r="C632" s="47">
        <v>1</v>
      </c>
      <c r="D632" s="47">
        <v>7</v>
      </c>
      <c r="E632" s="37">
        <v>30.212800000000001</v>
      </c>
      <c r="F632" s="47" t="str">
        <f>IF(AND(RTO__35[[#This Row],[Month]]&gt;4,RTO__35[[#This Row],[Month]]&lt;9,RTO__35[[#This Row],[Day of Week]]&lt;=5,RTO__35[[#This Row],[Hour]]&gt;=16,RTO__35[[#This Row],[Hour]]&lt;=19),"ON","OFF")</f>
        <v>OFF</v>
      </c>
      <c r="G632"/>
      <c r="H632"/>
      <c r="I632"/>
    </row>
    <row r="633" spans="1:9" x14ac:dyDescent="0.25">
      <c r="A633" s="29">
        <v>45922</v>
      </c>
      <c r="B633" s="47">
        <v>9</v>
      </c>
      <c r="C633" s="47">
        <v>1</v>
      </c>
      <c r="D633" s="47">
        <v>8</v>
      </c>
      <c r="E633" s="37">
        <v>30.648900000000001</v>
      </c>
      <c r="F633" s="47" t="str">
        <f>IF(AND(RTO__35[[#This Row],[Month]]&gt;4,RTO__35[[#This Row],[Month]]&lt;9,RTO__35[[#This Row],[Day of Week]]&lt;=5,RTO__35[[#This Row],[Hour]]&gt;=16,RTO__35[[#This Row],[Hour]]&lt;=19),"ON","OFF")</f>
        <v>OFF</v>
      </c>
      <c r="G633"/>
      <c r="H633"/>
      <c r="I633"/>
    </row>
    <row r="634" spans="1:9" x14ac:dyDescent="0.25">
      <c r="A634" s="29">
        <v>45922</v>
      </c>
      <c r="B634" s="47">
        <v>9</v>
      </c>
      <c r="C634" s="47">
        <v>1</v>
      </c>
      <c r="D634" s="47">
        <v>9</v>
      </c>
      <c r="E634" s="37">
        <v>27.4</v>
      </c>
      <c r="F634" s="47" t="str">
        <f>IF(AND(RTO__35[[#This Row],[Month]]&gt;4,RTO__35[[#This Row],[Month]]&lt;9,RTO__35[[#This Row],[Day of Week]]&lt;=5,RTO__35[[#This Row],[Hour]]&gt;=16,RTO__35[[#This Row],[Hour]]&lt;=19),"ON","OFF")</f>
        <v>OFF</v>
      </c>
      <c r="G634"/>
      <c r="H634"/>
      <c r="I634"/>
    </row>
    <row r="635" spans="1:9" x14ac:dyDescent="0.25">
      <c r="A635" s="29">
        <v>45922</v>
      </c>
      <c r="B635" s="47">
        <v>9</v>
      </c>
      <c r="C635" s="47">
        <v>1</v>
      </c>
      <c r="D635" s="47">
        <v>10</v>
      </c>
      <c r="E635" s="37">
        <v>24.7041</v>
      </c>
      <c r="F635" s="47" t="str">
        <f>IF(AND(RTO__35[[#This Row],[Month]]&gt;4,RTO__35[[#This Row],[Month]]&lt;9,RTO__35[[#This Row],[Day of Week]]&lt;=5,RTO__35[[#This Row],[Hour]]&gt;=16,RTO__35[[#This Row],[Hour]]&lt;=19),"ON","OFF")</f>
        <v>OFF</v>
      </c>
      <c r="G635"/>
      <c r="H635"/>
      <c r="I635"/>
    </row>
    <row r="636" spans="1:9" x14ac:dyDescent="0.25">
      <c r="A636" s="29">
        <v>45922</v>
      </c>
      <c r="B636" s="47">
        <v>9</v>
      </c>
      <c r="C636" s="47">
        <v>1</v>
      </c>
      <c r="D636" s="47">
        <v>11</v>
      </c>
      <c r="E636" s="37">
        <v>22.078800000000001</v>
      </c>
      <c r="F636" s="47" t="str">
        <f>IF(AND(RTO__35[[#This Row],[Month]]&gt;4,RTO__35[[#This Row],[Month]]&lt;9,RTO__35[[#This Row],[Day of Week]]&lt;=5,RTO__35[[#This Row],[Hour]]&gt;=16,RTO__35[[#This Row],[Hour]]&lt;=19),"ON","OFF")</f>
        <v>OFF</v>
      </c>
      <c r="G636"/>
      <c r="H636"/>
      <c r="I636"/>
    </row>
    <row r="637" spans="1:9" x14ac:dyDescent="0.25">
      <c r="A637" s="29">
        <v>45922</v>
      </c>
      <c r="B637" s="47">
        <v>9</v>
      </c>
      <c r="C637" s="47">
        <v>1</v>
      </c>
      <c r="D637" s="47">
        <v>12</v>
      </c>
      <c r="E637" s="37">
        <v>23.611000000000001</v>
      </c>
      <c r="F637" s="47" t="str">
        <f>IF(AND(RTO__35[[#This Row],[Month]]&gt;4,RTO__35[[#This Row],[Month]]&lt;9,RTO__35[[#This Row],[Day of Week]]&lt;=5,RTO__35[[#This Row],[Hour]]&gt;=16,RTO__35[[#This Row],[Hour]]&lt;=19),"ON","OFF")</f>
        <v>OFF</v>
      </c>
      <c r="G637"/>
      <c r="H637"/>
      <c r="I637"/>
    </row>
    <row r="638" spans="1:9" x14ac:dyDescent="0.25">
      <c r="A638" s="29">
        <v>45922</v>
      </c>
      <c r="B638" s="47">
        <v>9</v>
      </c>
      <c r="C638" s="47">
        <v>1</v>
      </c>
      <c r="D638" s="47">
        <v>13</v>
      </c>
      <c r="E638" s="37">
        <v>25.7654</v>
      </c>
      <c r="F638" s="47" t="str">
        <f>IF(AND(RTO__35[[#This Row],[Month]]&gt;4,RTO__35[[#This Row],[Month]]&lt;9,RTO__35[[#This Row],[Day of Week]]&lt;=5,RTO__35[[#This Row],[Hour]]&gt;=16,RTO__35[[#This Row],[Hour]]&lt;=19),"ON","OFF")</f>
        <v>OFF</v>
      </c>
      <c r="G638"/>
      <c r="H638"/>
      <c r="I638"/>
    </row>
    <row r="639" spans="1:9" x14ac:dyDescent="0.25">
      <c r="A639" s="29">
        <v>45922</v>
      </c>
      <c r="B639" s="47">
        <v>9</v>
      </c>
      <c r="C639" s="47">
        <v>1</v>
      </c>
      <c r="D639" s="47">
        <v>14</v>
      </c>
      <c r="E639" s="37">
        <v>22.850100000000001</v>
      </c>
      <c r="F639" s="47" t="str">
        <f>IF(AND(RTO__35[[#This Row],[Month]]&gt;4,RTO__35[[#This Row],[Month]]&lt;9,RTO__35[[#This Row],[Day of Week]]&lt;=5,RTO__35[[#This Row],[Hour]]&gt;=16,RTO__35[[#This Row],[Hour]]&lt;=19),"ON","OFF")</f>
        <v>OFF</v>
      </c>
      <c r="G639"/>
      <c r="H639"/>
      <c r="I639"/>
    </row>
    <row r="640" spans="1:9" x14ac:dyDescent="0.25">
      <c r="A640" s="29">
        <v>45922</v>
      </c>
      <c r="B640" s="47">
        <v>9</v>
      </c>
      <c r="C640" s="47">
        <v>1</v>
      </c>
      <c r="D640" s="47">
        <v>15</v>
      </c>
      <c r="E640" s="37">
        <v>26.499199999999998</v>
      </c>
      <c r="F640" s="47" t="str">
        <f>IF(AND(RTO__35[[#This Row],[Month]]&gt;4,RTO__35[[#This Row],[Month]]&lt;9,RTO__35[[#This Row],[Day of Week]]&lt;=5,RTO__35[[#This Row],[Hour]]&gt;=16,RTO__35[[#This Row],[Hour]]&lt;=19),"ON","OFF")</f>
        <v>OFF</v>
      </c>
      <c r="G640"/>
      <c r="H640"/>
      <c r="I640"/>
    </row>
    <row r="641" spans="1:9" x14ac:dyDescent="0.25">
      <c r="A641" s="29">
        <v>45922</v>
      </c>
      <c r="B641" s="47">
        <v>9</v>
      </c>
      <c r="C641" s="47">
        <v>1</v>
      </c>
      <c r="D641" s="47">
        <v>16</v>
      </c>
      <c r="E641" s="37">
        <v>19.904</v>
      </c>
      <c r="F641" s="47" t="str">
        <f>IF(AND(RTO__35[[#This Row],[Month]]&gt;4,RTO__35[[#This Row],[Month]]&lt;9,RTO__35[[#This Row],[Day of Week]]&lt;=5,RTO__35[[#This Row],[Hour]]&gt;=16,RTO__35[[#This Row],[Hour]]&lt;=19),"ON","OFF")</f>
        <v>OFF</v>
      </c>
      <c r="G641"/>
      <c r="H641"/>
      <c r="I641"/>
    </row>
    <row r="642" spans="1:9" x14ac:dyDescent="0.25">
      <c r="A642" s="29">
        <v>45922</v>
      </c>
      <c r="B642" s="47">
        <v>9</v>
      </c>
      <c r="C642" s="47">
        <v>1</v>
      </c>
      <c r="D642" s="47">
        <v>17</v>
      </c>
      <c r="E642" s="37">
        <v>18.934699999999999</v>
      </c>
      <c r="F642" s="47" t="str">
        <f>IF(AND(RTO__35[[#This Row],[Month]]&gt;4,RTO__35[[#This Row],[Month]]&lt;9,RTO__35[[#This Row],[Day of Week]]&lt;=5,RTO__35[[#This Row],[Hour]]&gt;=16,RTO__35[[#This Row],[Hour]]&lt;=19),"ON","OFF")</f>
        <v>OFF</v>
      </c>
      <c r="G642"/>
      <c r="H642"/>
      <c r="I642"/>
    </row>
    <row r="643" spans="1:9" x14ac:dyDescent="0.25">
      <c r="A643" s="29">
        <v>45922</v>
      </c>
      <c r="B643" s="47">
        <v>9</v>
      </c>
      <c r="C643" s="47">
        <v>1</v>
      </c>
      <c r="D643" s="47">
        <v>18</v>
      </c>
      <c r="E643" s="37">
        <v>35.408000000000001</v>
      </c>
      <c r="F643" s="47" t="str">
        <f>IF(AND(RTO__35[[#This Row],[Month]]&gt;4,RTO__35[[#This Row],[Month]]&lt;9,RTO__35[[#This Row],[Day of Week]]&lt;=5,RTO__35[[#This Row],[Hour]]&gt;=16,RTO__35[[#This Row],[Hour]]&lt;=19),"ON","OFF")</f>
        <v>OFF</v>
      </c>
      <c r="G643"/>
      <c r="H643"/>
      <c r="I643"/>
    </row>
    <row r="644" spans="1:9" x14ac:dyDescent="0.25">
      <c r="A644" s="29">
        <v>45922</v>
      </c>
      <c r="B644" s="47">
        <v>9</v>
      </c>
      <c r="C644" s="47">
        <v>1</v>
      </c>
      <c r="D644" s="47">
        <v>19</v>
      </c>
      <c r="E644" s="37">
        <v>42.091099999999997</v>
      </c>
      <c r="F644" s="47" t="str">
        <f>IF(AND(RTO__35[[#This Row],[Month]]&gt;4,RTO__35[[#This Row],[Month]]&lt;9,RTO__35[[#This Row],[Day of Week]]&lt;=5,RTO__35[[#This Row],[Hour]]&gt;=16,RTO__35[[#This Row],[Hour]]&lt;=19),"ON","OFF")</f>
        <v>OFF</v>
      </c>
      <c r="G644"/>
      <c r="H644"/>
      <c r="I644"/>
    </row>
    <row r="645" spans="1:9" x14ac:dyDescent="0.25">
      <c r="A645" s="29">
        <v>45922</v>
      </c>
      <c r="B645" s="47">
        <v>9</v>
      </c>
      <c r="C645" s="47">
        <v>1</v>
      </c>
      <c r="D645" s="47">
        <v>20</v>
      </c>
      <c r="E645" s="37">
        <v>37.3733</v>
      </c>
      <c r="F645" s="47" t="str">
        <f>IF(AND(RTO__35[[#This Row],[Month]]&gt;4,RTO__35[[#This Row],[Month]]&lt;9,RTO__35[[#This Row],[Day of Week]]&lt;=5,RTO__35[[#This Row],[Hour]]&gt;=16,RTO__35[[#This Row],[Hour]]&lt;=19),"ON","OFF")</f>
        <v>OFF</v>
      </c>
      <c r="G645"/>
      <c r="H645"/>
      <c r="I645"/>
    </row>
    <row r="646" spans="1:9" x14ac:dyDescent="0.25">
      <c r="A646" s="29">
        <v>45922</v>
      </c>
      <c r="B646" s="47">
        <v>9</v>
      </c>
      <c r="C646" s="47">
        <v>1</v>
      </c>
      <c r="D646" s="47">
        <v>21</v>
      </c>
      <c r="E646" s="37">
        <v>30.045999999999999</v>
      </c>
      <c r="F646" s="47" t="str">
        <f>IF(AND(RTO__35[[#This Row],[Month]]&gt;4,RTO__35[[#This Row],[Month]]&lt;9,RTO__35[[#This Row],[Day of Week]]&lt;=5,RTO__35[[#This Row],[Hour]]&gt;=16,RTO__35[[#This Row],[Hour]]&lt;=19),"ON","OFF")</f>
        <v>OFF</v>
      </c>
      <c r="G646"/>
      <c r="H646"/>
      <c r="I646"/>
    </row>
    <row r="647" spans="1:9" x14ac:dyDescent="0.25">
      <c r="A647" s="29">
        <v>45922</v>
      </c>
      <c r="B647" s="47">
        <v>9</v>
      </c>
      <c r="C647" s="47">
        <v>1</v>
      </c>
      <c r="D647" s="47">
        <v>22</v>
      </c>
      <c r="E647" s="37">
        <v>28.686900000000001</v>
      </c>
      <c r="F647" s="47" t="str">
        <f>IF(AND(RTO__35[[#This Row],[Month]]&gt;4,RTO__35[[#This Row],[Month]]&lt;9,RTO__35[[#This Row],[Day of Week]]&lt;=5,RTO__35[[#This Row],[Hour]]&gt;=16,RTO__35[[#This Row],[Hour]]&lt;=19),"ON","OFF")</f>
        <v>OFF</v>
      </c>
      <c r="G647"/>
      <c r="H647"/>
      <c r="I647"/>
    </row>
    <row r="648" spans="1:9" x14ac:dyDescent="0.25">
      <c r="A648" s="29">
        <v>45922</v>
      </c>
      <c r="B648" s="47">
        <v>9</v>
      </c>
      <c r="C648" s="47">
        <v>1</v>
      </c>
      <c r="D648" s="47">
        <v>23</v>
      </c>
      <c r="E648" s="37">
        <v>29.643599999999999</v>
      </c>
      <c r="F648" s="47" t="str">
        <f>IF(AND(RTO__35[[#This Row],[Month]]&gt;4,RTO__35[[#This Row],[Month]]&lt;9,RTO__35[[#This Row],[Day of Week]]&lt;=5,RTO__35[[#This Row],[Hour]]&gt;=16,RTO__35[[#This Row],[Hour]]&lt;=19),"ON","OFF")</f>
        <v>OFF</v>
      </c>
      <c r="G648"/>
      <c r="H648"/>
      <c r="I648"/>
    </row>
    <row r="649" spans="1:9" x14ac:dyDescent="0.25">
      <c r="A649" s="29">
        <v>45922</v>
      </c>
      <c r="B649" s="47">
        <v>9</v>
      </c>
      <c r="C649" s="47">
        <v>1</v>
      </c>
      <c r="D649" s="47">
        <v>24</v>
      </c>
      <c r="E649" s="37">
        <v>28.107299999999999</v>
      </c>
      <c r="F649" s="47" t="str">
        <f>IF(AND(RTO__35[[#This Row],[Month]]&gt;4,RTO__35[[#This Row],[Month]]&lt;9,RTO__35[[#This Row],[Day of Week]]&lt;=5,RTO__35[[#This Row],[Hour]]&gt;=16,RTO__35[[#This Row],[Hour]]&lt;=19),"ON","OFF")</f>
        <v>OFF</v>
      </c>
      <c r="G649"/>
      <c r="H649"/>
      <c r="I649"/>
    </row>
    <row r="650" spans="1:9" x14ac:dyDescent="0.25">
      <c r="A650" s="29">
        <v>45923</v>
      </c>
      <c r="B650" s="47">
        <v>9</v>
      </c>
      <c r="C650" s="47">
        <v>2</v>
      </c>
      <c r="D650" s="47">
        <v>1</v>
      </c>
      <c r="E650" s="37">
        <v>28.533799999999999</v>
      </c>
      <c r="F650" s="47" t="str">
        <f>IF(AND(RTO__35[[#This Row],[Month]]&gt;4,RTO__35[[#This Row],[Month]]&lt;9,RTO__35[[#This Row],[Day of Week]]&lt;=5,RTO__35[[#This Row],[Hour]]&gt;=16,RTO__35[[#This Row],[Hour]]&lt;=19),"ON","OFF")</f>
        <v>OFF</v>
      </c>
      <c r="G650"/>
      <c r="H650"/>
      <c r="I650"/>
    </row>
    <row r="651" spans="1:9" x14ac:dyDescent="0.25">
      <c r="A651" s="29">
        <v>45923</v>
      </c>
      <c r="B651" s="47">
        <v>9</v>
      </c>
      <c r="C651" s="47">
        <v>2</v>
      </c>
      <c r="D651" s="47">
        <v>2</v>
      </c>
      <c r="E651" s="37">
        <v>29.934999999999999</v>
      </c>
      <c r="F651" s="47" t="str">
        <f>IF(AND(RTO__35[[#This Row],[Month]]&gt;4,RTO__35[[#This Row],[Month]]&lt;9,RTO__35[[#This Row],[Day of Week]]&lt;=5,RTO__35[[#This Row],[Hour]]&gt;=16,RTO__35[[#This Row],[Hour]]&lt;=19),"ON","OFF")</f>
        <v>OFF</v>
      </c>
      <c r="G651"/>
      <c r="H651"/>
      <c r="I651"/>
    </row>
    <row r="652" spans="1:9" x14ac:dyDescent="0.25">
      <c r="A652" s="29">
        <v>45923</v>
      </c>
      <c r="B652" s="47">
        <v>9</v>
      </c>
      <c r="C652" s="47">
        <v>2</v>
      </c>
      <c r="D652" s="47">
        <v>3</v>
      </c>
      <c r="E652" s="37">
        <v>28.3965</v>
      </c>
      <c r="F652" s="47" t="str">
        <f>IF(AND(RTO__35[[#This Row],[Month]]&gt;4,RTO__35[[#This Row],[Month]]&lt;9,RTO__35[[#This Row],[Day of Week]]&lt;=5,RTO__35[[#This Row],[Hour]]&gt;=16,RTO__35[[#This Row],[Hour]]&lt;=19),"ON","OFF")</f>
        <v>OFF</v>
      </c>
      <c r="G652"/>
      <c r="H652"/>
      <c r="I652"/>
    </row>
    <row r="653" spans="1:9" x14ac:dyDescent="0.25">
      <c r="A653" s="29">
        <v>45923</v>
      </c>
      <c r="B653" s="47">
        <v>9</v>
      </c>
      <c r="C653" s="47">
        <v>2</v>
      </c>
      <c r="D653" s="47">
        <v>4</v>
      </c>
      <c r="E653" s="37">
        <v>27.168700000000001</v>
      </c>
      <c r="F653" s="47" t="str">
        <f>IF(AND(RTO__35[[#This Row],[Month]]&gt;4,RTO__35[[#This Row],[Month]]&lt;9,RTO__35[[#This Row],[Day of Week]]&lt;=5,RTO__35[[#This Row],[Hour]]&gt;=16,RTO__35[[#This Row],[Hour]]&lt;=19),"ON","OFF")</f>
        <v>OFF</v>
      </c>
      <c r="G653"/>
      <c r="H653"/>
      <c r="I653"/>
    </row>
    <row r="654" spans="1:9" x14ac:dyDescent="0.25">
      <c r="A654" s="29">
        <v>45923</v>
      </c>
      <c r="B654" s="47">
        <v>9</v>
      </c>
      <c r="C654" s="47">
        <v>2</v>
      </c>
      <c r="D654" s="47">
        <v>5</v>
      </c>
      <c r="E654" s="37">
        <v>13.8878</v>
      </c>
      <c r="F654" s="47" t="str">
        <f>IF(AND(RTO__35[[#This Row],[Month]]&gt;4,RTO__35[[#This Row],[Month]]&lt;9,RTO__35[[#This Row],[Day of Week]]&lt;=5,RTO__35[[#This Row],[Hour]]&gt;=16,RTO__35[[#This Row],[Hour]]&lt;=19),"ON","OFF")</f>
        <v>OFF</v>
      </c>
      <c r="G654"/>
      <c r="H654"/>
      <c r="I654"/>
    </row>
    <row r="655" spans="1:9" x14ac:dyDescent="0.25">
      <c r="A655" s="29">
        <v>45923</v>
      </c>
      <c r="B655" s="47">
        <v>9</v>
      </c>
      <c r="C655" s="47">
        <v>2</v>
      </c>
      <c r="D655" s="47">
        <v>6</v>
      </c>
      <c r="E655" s="37">
        <v>14.6776</v>
      </c>
      <c r="F655" s="47" t="str">
        <f>IF(AND(RTO__35[[#This Row],[Month]]&gt;4,RTO__35[[#This Row],[Month]]&lt;9,RTO__35[[#This Row],[Day of Week]]&lt;=5,RTO__35[[#This Row],[Hour]]&gt;=16,RTO__35[[#This Row],[Hour]]&lt;=19),"ON","OFF")</f>
        <v>OFF</v>
      </c>
      <c r="G655"/>
      <c r="H655"/>
      <c r="I655"/>
    </row>
    <row r="656" spans="1:9" x14ac:dyDescent="0.25">
      <c r="A656" s="29">
        <v>45923</v>
      </c>
      <c r="B656" s="47">
        <v>9</v>
      </c>
      <c r="C656" s="47">
        <v>2</v>
      </c>
      <c r="D656" s="47">
        <v>7</v>
      </c>
      <c r="E656" s="37">
        <v>9.6938999999999993</v>
      </c>
      <c r="F656" s="47" t="str">
        <f>IF(AND(RTO__35[[#This Row],[Month]]&gt;4,RTO__35[[#This Row],[Month]]&lt;9,RTO__35[[#This Row],[Day of Week]]&lt;=5,RTO__35[[#This Row],[Hour]]&gt;=16,RTO__35[[#This Row],[Hour]]&lt;=19),"ON","OFF")</f>
        <v>OFF</v>
      </c>
      <c r="G656"/>
      <c r="H656"/>
      <c r="I656"/>
    </row>
    <row r="657" spans="1:9" x14ac:dyDescent="0.25">
      <c r="A657" s="29">
        <v>45923</v>
      </c>
      <c r="B657" s="47">
        <v>9</v>
      </c>
      <c r="C657" s="47">
        <v>2</v>
      </c>
      <c r="D657" s="47">
        <v>8</v>
      </c>
      <c r="E657" s="37">
        <v>21.701799999999999</v>
      </c>
      <c r="F657" s="47" t="str">
        <f>IF(AND(RTO__35[[#This Row],[Month]]&gt;4,RTO__35[[#This Row],[Month]]&lt;9,RTO__35[[#This Row],[Day of Week]]&lt;=5,RTO__35[[#This Row],[Hour]]&gt;=16,RTO__35[[#This Row],[Hour]]&lt;=19),"ON","OFF")</f>
        <v>OFF</v>
      </c>
      <c r="G657"/>
      <c r="H657"/>
      <c r="I657"/>
    </row>
    <row r="658" spans="1:9" x14ac:dyDescent="0.25">
      <c r="A658" s="29">
        <v>45923</v>
      </c>
      <c r="B658" s="47">
        <v>9</v>
      </c>
      <c r="C658" s="47">
        <v>2</v>
      </c>
      <c r="D658" s="47">
        <v>9</v>
      </c>
      <c r="E658" s="37">
        <v>17.146699999999999</v>
      </c>
      <c r="F658" s="47" t="str">
        <f>IF(AND(RTO__35[[#This Row],[Month]]&gt;4,RTO__35[[#This Row],[Month]]&lt;9,RTO__35[[#This Row],[Day of Week]]&lt;=5,RTO__35[[#This Row],[Hour]]&gt;=16,RTO__35[[#This Row],[Hour]]&lt;=19),"ON","OFF")</f>
        <v>OFF</v>
      </c>
      <c r="G658"/>
      <c r="H658"/>
      <c r="I658"/>
    </row>
    <row r="659" spans="1:9" x14ac:dyDescent="0.25">
      <c r="A659" s="29">
        <v>45923</v>
      </c>
      <c r="B659" s="47">
        <v>9</v>
      </c>
      <c r="C659" s="47">
        <v>2</v>
      </c>
      <c r="D659" s="47">
        <v>10</v>
      </c>
      <c r="E659" s="37">
        <v>21.0136</v>
      </c>
      <c r="F659" s="47" t="str">
        <f>IF(AND(RTO__35[[#This Row],[Month]]&gt;4,RTO__35[[#This Row],[Month]]&lt;9,RTO__35[[#This Row],[Day of Week]]&lt;=5,RTO__35[[#This Row],[Hour]]&gt;=16,RTO__35[[#This Row],[Hour]]&lt;=19),"ON","OFF")</f>
        <v>OFF</v>
      </c>
      <c r="G659"/>
      <c r="H659"/>
      <c r="I659"/>
    </row>
    <row r="660" spans="1:9" x14ac:dyDescent="0.25">
      <c r="A660" s="29">
        <v>45923</v>
      </c>
      <c r="B660" s="47">
        <v>9</v>
      </c>
      <c r="C660" s="47">
        <v>2</v>
      </c>
      <c r="D660" s="47">
        <v>11</v>
      </c>
      <c r="E660" s="37">
        <v>20.084499999999998</v>
      </c>
      <c r="F660" s="47" t="str">
        <f>IF(AND(RTO__35[[#This Row],[Month]]&gt;4,RTO__35[[#This Row],[Month]]&lt;9,RTO__35[[#This Row],[Day of Week]]&lt;=5,RTO__35[[#This Row],[Hour]]&gt;=16,RTO__35[[#This Row],[Hour]]&lt;=19),"ON","OFF")</f>
        <v>OFF</v>
      </c>
      <c r="G660"/>
      <c r="H660"/>
      <c r="I660"/>
    </row>
    <row r="661" spans="1:9" x14ac:dyDescent="0.25">
      <c r="A661" s="29">
        <v>45923</v>
      </c>
      <c r="B661" s="47">
        <v>9</v>
      </c>
      <c r="C661" s="47">
        <v>2</v>
      </c>
      <c r="D661" s="47">
        <v>12</v>
      </c>
      <c r="E661" s="37">
        <v>25.430399999999999</v>
      </c>
      <c r="F661" s="47" t="str">
        <f>IF(AND(RTO__35[[#This Row],[Month]]&gt;4,RTO__35[[#This Row],[Month]]&lt;9,RTO__35[[#This Row],[Day of Week]]&lt;=5,RTO__35[[#This Row],[Hour]]&gt;=16,RTO__35[[#This Row],[Hour]]&lt;=19),"ON","OFF")</f>
        <v>OFF</v>
      </c>
      <c r="G661"/>
      <c r="H661"/>
      <c r="I661"/>
    </row>
    <row r="662" spans="1:9" x14ac:dyDescent="0.25">
      <c r="A662" s="29">
        <v>45923</v>
      </c>
      <c r="B662" s="47">
        <v>9</v>
      </c>
      <c r="C662" s="47">
        <v>2</v>
      </c>
      <c r="D662" s="47">
        <v>13</v>
      </c>
      <c r="E662" s="37">
        <v>22.0916</v>
      </c>
      <c r="F662" s="47" t="str">
        <f>IF(AND(RTO__35[[#This Row],[Month]]&gt;4,RTO__35[[#This Row],[Month]]&lt;9,RTO__35[[#This Row],[Day of Week]]&lt;=5,RTO__35[[#This Row],[Hour]]&gt;=16,RTO__35[[#This Row],[Hour]]&lt;=19),"ON","OFF")</f>
        <v>OFF</v>
      </c>
      <c r="G662"/>
      <c r="H662"/>
      <c r="I662"/>
    </row>
    <row r="663" spans="1:9" x14ac:dyDescent="0.25">
      <c r="A663" s="29">
        <v>45923</v>
      </c>
      <c r="B663" s="47">
        <v>9</v>
      </c>
      <c r="C663" s="47">
        <v>2</v>
      </c>
      <c r="D663" s="47">
        <v>14</v>
      </c>
      <c r="E663" s="37">
        <v>20.8889</v>
      </c>
      <c r="F663" s="47" t="str">
        <f>IF(AND(RTO__35[[#This Row],[Month]]&gt;4,RTO__35[[#This Row],[Month]]&lt;9,RTO__35[[#This Row],[Day of Week]]&lt;=5,RTO__35[[#This Row],[Hour]]&gt;=16,RTO__35[[#This Row],[Hour]]&lt;=19),"ON","OFF")</f>
        <v>OFF</v>
      </c>
      <c r="G663"/>
      <c r="H663"/>
      <c r="I663"/>
    </row>
    <row r="664" spans="1:9" x14ac:dyDescent="0.25">
      <c r="A664" s="29">
        <v>45923</v>
      </c>
      <c r="B664" s="47">
        <v>9</v>
      </c>
      <c r="C664" s="47">
        <v>2</v>
      </c>
      <c r="D664" s="47">
        <v>15</v>
      </c>
      <c r="E664" s="37">
        <v>18.492000000000001</v>
      </c>
      <c r="F664" s="47" t="str">
        <f>IF(AND(RTO__35[[#This Row],[Month]]&gt;4,RTO__35[[#This Row],[Month]]&lt;9,RTO__35[[#This Row],[Day of Week]]&lt;=5,RTO__35[[#This Row],[Hour]]&gt;=16,RTO__35[[#This Row],[Hour]]&lt;=19),"ON","OFF")</f>
        <v>OFF</v>
      </c>
      <c r="G664"/>
      <c r="H664"/>
      <c r="I664"/>
    </row>
    <row r="665" spans="1:9" x14ac:dyDescent="0.25">
      <c r="A665" s="29">
        <v>45923</v>
      </c>
      <c r="B665" s="47">
        <v>9</v>
      </c>
      <c r="C665" s="47">
        <v>2</v>
      </c>
      <c r="D665" s="47">
        <v>16</v>
      </c>
      <c r="E665" s="37">
        <v>20.3032</v>
      </c>
      <c r="F665" s="47" t="str">
        <f>IF(AND(RTO__35[[#This Row],[Month]]&gt;4,RTO__35[[#This Row],[Month]]&lt;9,RTO__35[[#This Row],[Day of Week]]&lt;=5,RTO__35[[#This Row],[Hour]]&gt;=16,RTO__35[[#This Row],[Hour]]&lt;=19),"ON","OFF")</f>
        <v>OFF</v>
      </c>
      <c r="G665"/>
      <c r="H665"/>
      <c r="I665"/>
    </row>
    <row r="666" spans="1:9" x14ac:dyDescent="0.25">
      <c r="A666" s="29">
        <v>45923</v>
      </c>
      <c r="B666" s="47">
        <v>9</v>
      </c>
      <c r="C666" s="47">
        <v>2</v>
      </c>
      <c r="D666" s="47">
        <v>17</v>
      </c>
      <c r="E666" s="37">
        <v>24.235499999999998</v>
      </c>
      <c r="F666" s="47" t="str">
        <f>IF(AND(RTO__35[[#This Row],[Month]]&gt;4,RTO__35[[#This Row],[Month]]&lt;9,RTO__35[[#This Row],[Day of Week]]&lt;=5,RTO__35[[#This Row],[Hour]]&gt;=16,RTO__35[[#This Row],[Hour]]&lt;=19),"ON","OFF")</f>
        <v>OFF</v>
      </c>
      <c r="G666"/>
      <c r="H666"/>
      <c r="I666"/>
    </row>
    <row r="667" spans="1:9" x14ac:dyDescent="0.25">
      <c r="A667" s="29">
        <v>45923</v>
      </c>
      <c r="B667" s="47">
        <v>9</v>
      </c>
      <c r="C667" s="47">
        <v>2</v>
      </c>
      <c r="D667" s="47">
        <v>18</v>
      </c>
      <c r="E667" s="37">
        <v>48.374299999999998</v>
      </c>
      <c r="F667" s="47" t="str">
        <f>IF(AND(RTO__35[[#This Row],[Month]]&gt;4,RTO__35[[#This Row],[Month]]&lt;9,RTO__35[[#This Row],[Day of Week]]&lt;=5,RTO__35[[#This Row],[Hour]]&gt;=16,RTO__35[[#This Row],[Hour]]&lt;=19),"ON","OFF")</f>
        <v>OFF</v>
      </c>
      <c r="G667"/>
      <c r="H667"/>
      <c r="I667"/>
    </row>
    <row r="668" spans="1:9" x14ac:dyDescent="0.25">
      <c r="A668" s="29">
        <v>45923</v>
      </c>
      <c r="B668" s="47">
        <v>9</v>
      </c>
      <c r="C668" s="47">
        <v>2</v>
      </c>
      <c r="D668" s="47">
        <v>19</v>
      </c>
      <c r="E668" s="37">
        <v>53.7074</v>
      </c>
      <c r="F668" s="47" t="str">
        <f>IF(AND(RTO__35[[#This Row],[Month]]&gt;4,RTO__35[[#This Row],[Month]]&lt;9,RTO__35[[#This Row],[Day of Week]]&lt;=5,RTO__35[[#This Row],[Hour]]&gt;=16,RTO__35[[#This Row],[Hour]]&lt;=19),"ON","OFF")</f>
        <v>OFF</v>
      </c>
      <c r="G668"/>
      <c r="H668"/>
      <c r="I668"/>
    </row>
    <row r="669" spans="1:9" x14ac:dyDescent="0.25">
      <c r="A669" s="29">
        <v>45923</v>
      </c>
      <c r="B669" s="47">
        <v>9</v>
      </c>
      <c r="C669" s="47">
        <v>2</v>
      </c>
      <c r="D669" s="47">
        <v>20</v>
      </c>
      <c r="E669" s="37">
        <v>50.646500000000003</v>
      </c>
      <c r="F669" s="47" t="str">
        <f>IF(AND(RTO__35[[#This Row],[Month]]&gt;4,RTO__35[[#This Row],[Month]]&lt;9,RTO__35[[#This Row],[Day of Week]]&lt;=5,RTO__35[[#This Row],[Hour]]&gt;=16,RTO__35[[#This Row],[Hour]]&lt;=19),"ON","OFF")</f>
        <v>OFF</v>
      </c>
      <c r="G669"/>
      <c r="H669"/>
      <c r="I669"/>
    </row>
    <row r="670" spans="1:9" x14ac:dyDescent="0.25">
      <c r="A670" s="29">
        <v>45923</v>
      </c>
      <c r="B670" s="47">
        <v>9</v>
      </c>
      <c r="C670" s="47">
        <v>2</v>
      </c>
      <c r="D670" s="47">
        <v>21</v>
      </c>
      <c r="E670" s="37">
        <v>40.678100000000001</v>
      </c>
      <c r="F670" s="47" t="str">
        <f>IF(AND(RTO__35[[#This Row],[Month]]&gt;4,RTO__35[[#This Row],[Month]]&lt;9,RTO__35[[#This Row],[Day of Week]]&lt;=5,RTO__35[[#This Row],[Hour]]&gt;=16,RTO__35[[#This Row],[Hour]]&lt;=19),"ON","OFF")</f>
        <v>OFF</v>
      </c>
      <c r="G670"/>
      <c r="H670"/>
      <c r="I670"/>
    </row>
    <row r="671" spans="1:9" x14ac:dyDescent="0.25">
      <c r="A671" s="29">
        <v>45923</v>
      </c>
      <c r="B671" s="47">
        <v>9</v>
      </c>
      <c r="C671" s="47">
        <v>2</v>
      </c>
      <c r="D671" s="47">
        <v>22</v>
      </c>
      <c r="E671" s="37">
        <v>37.671900000000001</v>
      </c>
      <c r="F671" s="47" t="str">
        <f>IF(AND(RTO__35[[#This Row],[Month]]&gt;4,RTO__35[[#This Row],[Month]]&lt;9,RTO__35[[#This Row],[Day of Week]]&lt;=5,RTO__35[[#This Row],[Hour]]&gt;=16,RTO__35[[#This Row],[Hour]]&lt;=19),"ON","OFF")</f>
        <v>OFF</v>
      </c>
      <c r="G671"/>
      <c r="H671"/>
      <c r="I671"/>
    </row>
    <row r="672" spans="1:9" x14ac:dyDescent="0.25">
      <c r="A672" s="29">
        <v>45923</v>
      </c>
      <c r="B672" s="47">
        <v>9</v>
      </c>
      <c r="C672" s="47">
        <v>2</v>
      </c>
      <c r="D672" s="47">
        <v>23</v>
      </c>
      <c r="E672" s="37">
        <v>37.445</v>
      </c>
      <c r="F672" s="47" t="str">
        <f>IF(AND(RTO__35[[#This Row],[Month]]&gt;4,RTO__35[[#This Row],[Month]]&lt;9,RTO__35[[#This Row],[Day of Week]]&lt;=5,RTO__35[[#This Row],[Hour]]&gt;=16,RTO__35[[#This Row],[Hour]]&lt;=19),"ON","OFF")</f>
        <v>OFF</v>
      </c>
      <c r="G672"/>
      <c r="H672"/>
      <c r="I672"/>
    </row>
    <row r="673" spans="1:9" x14ac:dyDescent="0.25">
      <c r="A673" s="29">
        <v>45923</v>
      </c>
      <c r="B673" s="47">
        <v>9</v>
      </c>
      <c r="C673" s="47">
        <v>2</v>
      </c>
      <c r="D673" s="47">
        <v>24</v>
      </c>
      <c r="E673" s="37">
        <v>32.020699999999998</v>
      </c>
      <c r="F673" s="47" t="str">
        <f>IF(AND(RTO__35[[#This Row],[Month]]&gt;4,RTO__35[[#This Row],[Month]]&lt;9,RTO__35[[#This Row],[Day of Week]]&lt;=5,RTO__35[[#This Row],[Hour]]&gt;=16,RTO__35[[#This Row],[Hour]]&lt;=19),"ON","OFF")</f>
        <v>OFF</v>
      </c>
      <c r="G673"/>
      <c r="H673"/>
      <c r="I673"/>
    </row>
    <row r="674" spans="1:9" x14ac:dyDescent="0.25">
      <c r="A674" s="29">
        <v>45924</v>
      </c>
      <c r="B674" s="47">
        <v>9</v>
      </c>
      <c r="C674" s="47">
        <v>3</v>
      </c>
      <c r="D674" s="47">
        <v>1</v>
      </c>
      <c r="E674" s="37">
        <v>35.679400000000001</v>
      </c>
      <c r="F674" s="47" t="str">
        <f>IF(AND(RTO__35[[#This Row],[Month]]&gt;4,RTO__35[[#This Row],[Month]]&lt;9,RTO__35[[#This Row],[Day of Week]]&lt;=5,RTO__35[[#This Row],[Hour]]&gt;=16,RTO__35[[#This Row],[Hour]]&lt;=19),"ON","OFF")</f>
        <v>OFF</v>
      </c>
      <c r="G674"/>
      <c r="H674"/>
      <c r="I674"/>
    </row>
    <row r="675" spans="1:9" x14ac:dyDescent="0.25">
      <c r="A675" s="29">
        <v>45924</v>
      </c>
      <c r="B675" s="47">
        <v>9</v>
      </c>
      <c r="C675" s="47">
        <v>3</v>
      </c>
      <c r="D675" s="47">
        <v>2</v>
      </c>
      <c r="E675" s="37">
        <v>30.0871</v>
      </c>
      <c r="F675" s="47" t="str">
        <f>IF(AND(RTO__35[[#This Row],[Month]]&gt;4,RTO__35[[#This Row],[Month]]&lt;9,RTO__35[[#This Row],[Day of Week]]&lt;=5,RTO__35[[#This Row],[Hour]]&gt;=16,RTO__35[[#This Row],[Hour]]&lt;=19),"ON","OFF")</f>
        <v>OFF</v>
      </c>
      <c r="G675"/>
      <c r="H675"/>
      <c r="I675"/>
    </row>
    <row r="676" spans="1:9" x14ac:dyDescent="0.25">
      <c r="A676" s="29">
        <v>45924</v>
      </c>
      <c r="B676" s="47">
        <v>9</v>
      </c>
      <c r="C676" s="47">
        <v>3</v>
      </c>
      <c r="D676" s="47">
        <v>3</v>
      </c>
      <c r="E676" s="37">
        <v>31.7622</v>
      </c>
      <c r="F676" s="47" t="str">
        <f>IF(AND(RTO__35[[#This Row],[Month]]&gt;4,RTO__35[[#This Row],[Month]]&lt;9,RTO__35[[#This Row],[Day of Week]]&lt;=5,RTO__35[[#This Row],[Hour]]&gt;=16,RTO__35[[#This Row],[Hour]]&lt;=19),"ON","OFF")</f>
        <v>OFF</v>
      </c>
      <c r="G676"/>
      <c r="H676"/>
      <c r="I676"/>
    </row>
    <row r="677" spans="1:9" x14ac:dyDescent="0.25">
      <c r="A677" s="29">
        <v>45924</v>
      </c>
      <c r="B677" s="47">
        <v>9</v>
      </c>
      <c r="C677" s="47">
        <v>3</v>
      </c>
      <c r="D677" s="47">
        <v>4</v>
      </c>
      <c r="E677" s="37">
        <v>30.8384</v>
      </c>
      <c r="F677" s="47" t="str">
        <f>IF(AND(RTO__35[[#This Row],[Month]]&gt;4,RTO__35[[#This Row],[Month]]&lt;9,RTO__35[[#This Row],[Day of Week]]&lt;=5,RTO__35[[#This Row],[Hour]]&gt;=16,RTO__35[[#This Row],[Hour]]&lt;=19),"ON","OFF")</f>
        <v>OFF</v>
      </c>
      <c r="G677"/>
      <c r="H677"/>
      <c r="I677"/>
    </row>
    <row r="678" spans="1:9" x14ac:dyDescent="0.25">
      <c r="A678" s="29">
        <v>45924</v>
      </c>
      <c r="B678" s="47">
        <v>9</v>
      </c>
      <c r="C678" s="47">
        <v>3</v>
      </c>
      <c r="D678" s="47">
        <v>5</v>
      </c>
      <c r="E678" s="37">
        <v>32.666499999999999</v>
      </c>
      <c r="F678" s="47" t="str">
        <f>IF(AND(RTO__35[[#This Row],[Month]]&gt;4,RTO__35[[#This Row],[Month]]&lt;9,RTO__35[[#This Row],[Day of Week]]&lt;=5,RTO__35[[#This Row],[Hour]]&gt;=16,RTO__35[[#This Row],[Hour]]&lt;=19),"ON","OFF")</f>
        <v>OFF</v>
      </c>
      <c r="G678"/>
      <c r="H678"/>
      <c r="I678"/>
    </row>
    <row r="679" spans="1:9" x14ac:dyDescent="0.25">
      <c r="A679" s="29">
        <v>45924</v>
      </c>
      <c r="B679" s="47">
        <v>9</v>
      </c>
      <c r="C679" s="47">
        <v>3</v>
      </c>
      <c r="D679" s="47">
        <v>6</v>
      </c>
      <c r="E679" s="37">
        <v>38.8264</v>
      </c>
      <c r="F679" s="47" t="str">
        <f>IF(AND(RTO__35[[#This Row],[Month]]&gt;4,RTO__35[[#This Row],[Month]]&lt;9,RTO__35[[#This Row],[Day of Week]]&lt;=5,RTO__35[[#This Row],[Hour]]&gt;=16,RTO__35[[#This Row],[Hour]]&lt;=19),"ON","OFF")</f>
        <v>OFF</v>
      </c>
      <c r="G679"/>
      <c r="H679"/>
      <c r="I679"/>
    </row>
    <row r="680" spans="1:9" x14ac:dyDescent="0.25">
      <c r="A680" s="29">
        <v>45924</v>
      </c>
      <c r="B680" s="47">
        <v>9</v>
      </c>
      <c r="C680" s="47">
        <v>3</v>
      </c>
      <c r="D680" s="47">
        <v>7</v>
      </c>
      <c r="E680" s="37">
        <v>47.7682</v>
      </c>
      <c r="F680" s="47" t="str">
        <f>IF(AND(RTO__35[[#This Row],[Month]]&gt;4,RTO__35[[#This Row],[Month]]&lt;9,RTO__35[[#This Row],[Day of Week]]&lt;=5,RTO__35[[#This Row],[Hour]]&gt;=16,RTO__35[[#This Row],[Hour]]&lt;=19),"ON","OFF")</f>
        <v>OFF</v>
      </c>
      <c r="G680"/>
      <c r="H680"/>
      <c r="I680"/>
    </row>
    <row r="681" spans="1:9" x14ac:dyDescent="0.25">
      <c r="A681" s="29">
        <v>45924</v>
      </c>
      <c r="B681" s="47">
        <v>9</v>
      </c>
      <c r="C681" s="47">
        <v>3</v>
      </c>
      <c r="D681" s="47">
        <v>8</v>
      </c>
      <c r="E681" s="37">
        <v>33.285600000000002</v>
      </c>
      <c r="F681" s="47" t="str">
        <f>IF(AND(RTO__35[[#This Row],[Month]]&gt;4,RTO__35[[#This Row],[Month]]&lt;9,RTO__35[[#This Row],[Day of Week]]&lt;=5,RTO__35[[#This Row],[Hour]]&gt;=16,RTO__35[[#This Row],[Hour]]&lt;=19),"ON","OFF")</f>
        <v>OFF</v>
      </c>
      <c r="G681"/>
      <c r="H681"/>
      <c r="I681"/>
    </row>
    <row r="682" spans="1:9" x14ac:dyDescent="0.25">
      <c r="A682" s="29">
        <v>45924</v>
      </c>
      <c r="B682" s="47">
        <v>9</v>
      </c>
      <c r="C682" s="47">
        <v>3</v>
      </c>
      <c r="D682" s="47">
        <v>9</v>
      </c>
      <c r="E682" s="37">
        <v>24.0032</v>
      </c>
      <c r="F682" s="47" t="str">
        <f>IF(AND(RTO__35[[#This Row],[Month]]&gt;4,RTO__35[[#This Row],[Month]]&lt;9,RTO__35[[#This Row],[Day of Week]]&lt;=5,RTO__35[[#This Row],[Hour]]&gt;=16,RTO__35[[#This Row],[Hour]]&lt;=19),"ON","OFF")</f>
        <v>OFF</v>
      </c>
      <c r="G682"/>
      <c r="H682"/>
      <c r="I682"/>
    </row>
    <row r="683" spans="1:9" x14ac:dyDescent="0.25">
      <c r="A683" s="29">
        <v>45924</v>
      </c>
      <c r="B683" s="47">
        <v>9</v>
      </c>
      <c r="C683" s="47">
        <v>3</v>
      </c>
      <c r="D683" s="47">
        <v>10</v>
      </c>
      <c r="E683" s="37">
        <v>23.420400000000001</v>
      </c>
      <c r="F683" s="47" t="str">
        <f>IF(AND(RTO__35[[#This Row],[Month]]&gt;4,RTO__35[[#This Row],[Month]]&lt;9,RTO__35[[#This Row],[Day of Week]]&lt;=5,RTO__35[[#This Row],[Hour]]&gt;=16,RTO__35[[#This Row],[Hour]]&lt;=19),"ON","OFF")</f>
        <v>OFF</v>
      </c>
      <c r="G683"/>
      <c r="H683"/>
      <c r="I683"/>
    </row>
    <row r="684" spans="1:9" x14ac:dyDescent="0.25">
      <c r="A684" s="29">
        <v>45924</v>
      </c>
      <c r="B684" s="47">
        <v>9</v>
      </c>
      <c r="C684" s="47">
        <v>3</v>
      </c>
      <c r="D684" s="47">
        <v>11</v>
      </c>
      <c r="E684" s="37">
        <v>29.058299999999999</v>
      </c>
      <c r="F684" s="47" t="str">
        <f>IF(AND(RTO__35[[#This Row],[Month]]&gt;4,RTO__35[[#This Row],[Month]]&lt;9,RTO__35[[#This Row],[Day of Week]]&lt;=5,RTO__35[[#This Row],[Hour]]&gt;=16,RTO__35[[#This Row],[Hour]]&lt;=19),"ON","OFF")</f>
        <v>OFF</v>
      </c>
      <c r="G684"/>
      <c r="H684"/>
      <c r="I684"/>
    </row>
    <row r="685" spans="1:9" x14ac:dyDescent="0.25">
      <c r="A685" s="29">
        <v>45924</v>
      </c>
      <c r="B685" s="47">
        <v>9</v>
      </c>
      <c r="C685" s="47">
        <v>3</v>
      </c>
      <c r="D685" s="47">
        <v>12</v>
      </c>
      <c r="E685" s="37">
        <v>33.013100000000001</v>
      </c>
      <c r="F685" s="47" t="str">
        <f>IF(AND(RTO__35[[#This Row],[Month]]&gt;4,RTO__35[[#This Row],[Month]]&lt;9,RTO__35[[#This Row],[Day of Week]]&lt;=5,RTO__35[[#This Row],[Hour]]&gt;=16,RTO__35[[#This Row],[Hour]]&lt;=19),"ON","OFF")</f>
        <v>OFF</v>
      </c>
      <c r="G685"/>
      <c r="H685"/>
      <c r="I685"/>
    </row>
    <row r="686" spans="1:9" x14ac:dyDescent="0.25">
      <c r="A686" s="29">
        <v>45924</v>
      </c>
      <c r="B686" s="47">
        <v>9</v>
      </c>
      <c r="C686" s="47">
        <v>3</v>
      </c>
      <c r="D686" s="47">
        <v>13</v>
      </c>
      <c r="E686" s="37">
        <v>28.971800000000002</v>
      </c>
      <c r="F686" s="47" t="str">
        <f>IF(AND(RTO__35[[#This Row],[Month]]&gt;4,RTO__35[[#This Row],[Month]]&lt;9,RTO__35[[#This Row],[Day of Week]]&lt;=5,RTO__35[[#This Row],[Hour]]&gt;=16,RTO__35[[#This Row],[Hour]]&lt;=19),"ON","OFF")</f>
        <v>OFF</v>
      </c>
      <c r="G686"/>
      <c r="H686"/>
      <c r="I686"/>
    </row>
    <row r="687" spans="1:9" x14ac:dyDescent="0.25">
      <c r="A687" s="29">
        <v>45924</v>
      </c>
      <c r="B687" s="47">
        <v>9</v>
      </c>
      <c r="C687" s="47">
        <v>3</v>
      </c>
      <c r="D687" s="47">
        <v>14</v>
      </c>
      <c r="E687" s="37">
        <v>32.862200000000001</v>
      </c>
      <c r="F687" s="47" t="str">
        <f>IF(AND(RTO__35[[#This Row],[Month]]&gt;4,RTO__35[[#This Row],[Month]]&lt;9,RTO__35[[#This Row],[Day of Week]]&lt;=5,RTO__35[[#This Row],[Hour]]&gt;=16,RTO__35[[#This Row],[Hour]]&lt;=19),"ON","OFF")</f>
        <v>OFF</v>
      </c>
      <c r="G687"/>
      <c r="H687"/>
      <c r="I687"/>
    </row>
    <row r="688" spans="1:9" x14ac:dyDescent="0.25">
      <c r="A688" s="29">
        <v>45924</v>
      </c>
      <c r="B688" s="47">
        <v>9</v>
      </c>
      <c r="C688" s="47">
        <v>3</v>
      </c>
      <c r="D688" s="47">
        <v>15</v>
      </c>
      <c r="E688" s="37">
        <v>25.3154</v>
      </c>
      <c r="F688" s="47" t="str">
        <f>IF(AND(RTO__35[[#This Row],[Month]]&gt;4,RTO__35[[#This Row],[Month]]&lt;9,RTO__35[[#This Row],[Day of Week]]&lt;=5,RTO__35[[#This Row],[Hour]]&gt;=16,RTO__35[[#This Row],[Hour]]&lt;=19),"ON","OFF")</f>
        <v>OFF</v>
      </c>
      <c r="G688"/>
      <c r="H688"/>
      <c r="I688"/>
    </row>
    <row r="689" spans="1:9" x14ac:dyDescent="0.25">
      <c r="A689" s="29">
        <v>45924</v>
      </c>
      <c r="B689" s="47">
        <v>9</v>
      </c>
      <c r="C689" s="47">
        <v>3</v>
      </c>
      <c r="D689" s="47">
        <v>16</v>
      </c>
      <c r="E689" s="37">
        <v>27.8323</v>
      </c>
      <c r="F689" s="47" t="str">
        <f>IF(AND(RTO__35[[#This Row],[Month]]&gt;4,RTO__35[[#This Row],[Month]]&lt;9,RTO__35[[#This Row],[Day of Week]]&lt;=5,RTO__35[[#This Row],[Hour]]&gt;=16,RTO__35[[#This Row],[Hour]]&lt;=19),"ON","OFF")</f>
        <v>OFF</v>
      </c>
      <c r="G689"/>
      <c r="H689"/>
      <c r="I689"/>
    </row>
    <row r="690" spans="1:9" x14ac:dyDescent="0.25">
      <c r="A690" s="29">
        <v>45924</v>
      </c>
      <c r="B690" s="47">
        <v>9</v>
      </c>
      <c r="C690" s="47">
        <v>3</v>
      </c>
      <c r="D690" s="47">
        <v>17</v>
      </c>
      <c r="E690" s="37">
        <v>34.225200000000001</v>
      </c>
      <c r="F690" s="47" t="str">
        <f>IF(AND(RTO__35[[#This Row],[Month]]&gt;4,RTO__35[[#This Row],[Month]]&lt;9,RTO__35[[#This Row],[Day of Week]]&lt;=5,RTO__35[[#This Row],[Hour]]&gt;=16,RTO__35[[#This Row],[Hour]]&lt;=19),"ON","OFF")</f>
        <v>OFF</v>
      </c>
      <c r="G690"/>
      <c r="H690"/>
      <c r="I690"/>
    </row>
    <row r="691" spans="1:9" x14ac:dyDescent="0.25">
      <c r="A691" s="29">
        <v>45924</v>
      </c>
      <c r="B691" s="47">
        <v>9</v>
      </c>
      <c r="C691" s="47">
        <v>3</v>
      </c>
      <c r="D691" s="47">
        <v>18</v>
      </c>
      <c r="E691" s="37">
        <v>54.2943</v>
      </c>
      <c r="F691" s="47" t="str">
        <f>IF(AND(RTO__35[[#This Row],[Month]]&gt;4,RTO__35[[#This Row],[Month]]&lt;9,RTO__35[[#This Row],[Day of Week]]&lt;=5,RTO__35[[#This Row],[Hour]]&gt;=16,RTO__35[[#This Row],[Hour]]&lt;=19),"ON","OFF")</f>
        <v>OFF</v>
      </c>
      <c r="G691"/>
      <c r="H691"/>
      <c r="I691"/>
    </row>
    <row r="692" spans="1:9" x14ac:dyDescent="0.25">
      <c r="A692" s="29">
        <v>45924</v>
      </c>
      <c r="B692" s="47">
        <v>9</v>
      </c>
      <c r="C692" s="47">
        <v>3</v>
      </c>
      <c r="D692" s="47">
        <v>19</v>
      </c>
      <c r="E692" s="37">
        <v>46.879300000000001</v>
      </c>
      <c r="F692" s="47" t="str">
        <f>IF(AND(RTO__35[[#This Row],[Month]]&gt;4,RTO__35[[#This Row],[Month]]&lt;9,RTO__35[[#This Row],[Day of Week]]&lt;=5,RTO__35[[#This Row],[Hour]]&gt;=16,RTO__35[[#This Row],[Hour]]&lt;=19),"ON","OFF")</f>
        <v>OFF</v>
      </c>
      <c r="G692"/>
      <c r="H692"/>
      <c r="I692"/>
    </row>
    <row r="693" spans="1:9" x14ac:dyDescent="0.25">
      <c r="A693" s="29">
        <v>45924</v>
      </c>
      <c r="B693" s="47">
        <v>9</v>
      </c>
      <c r="C693" s="47">
        <v>3</v>
      </c>
      <c r="D693" s="47">
        <v>20</v>
      </c>
      <c r="E693" s="37">
        <v>43.841999999999999</v>
      </c>
      <c r="F693" s="47" t="str">
        <f>IF(AND(RTO__35[[#This Row],[Month]]&gt;4,RTO__35[[#This Row],[Month]]&lt;9,RTO__35[[#This Row],[Day of Week]]&lt;=5,RTO__35[[#This Row],[Hour]]&gt;=16,RTO__35[[#This Row],[Hour]]&lt;=19),"ON","OFF")</f>
        <v>OFF</v>
      </c>
      <c r="G693"/>
      <c r="H693"/>
      <c r="I693"/>
    </row>
    <row r="694" spans="1:9" x14ac:dyDescent="0.25">
      <c r="A694" s="29">
        <v>45924</v>
      </c>
      <c r="B694" s="47">
        <v>9</v>
      </c>
      <c r="C694" s="47">
        <v>3</v>
      </c>
      <c r="D694" s="47">
        <v>21</v>
      </c>
      <c r="E694" s="37">
        <v>42.404299999999999</v>
      </c>
      <c r="F694" s="47" t="str">
        <f>IF(AND(RTO__35[[#This Row],[Month]]&gt;4,RTO__35[[#This Row],[Month]]&lt;9,RTO__35[[#This Row],[Day of Week]]&lt;=5,RTO__35[[#This Row],[Hour]]&gt;=16,RTO__35[[#This Row],[Hour]]&lt;=19),"ON","OFF")</f>
        <v>OFF</v>
      </c>
      <c r="G694"/>
      <c r="H694"/>
      <c r="I694"/>
    </row>
    <row r="695" spans="1:9" x14ac:dyDescent="0.25">
      <c r="A695" s="29">
        <v>45924</v>
      </c>
      <c r="B695" s="47">
        <v>9</v>
      </c>
      <c r="C695" s="47">
        <v>3</v>
      </c>
      <c r="D695" s="47">
        <v>22</v>
      </c>
      <c r="E695" s="37">
        <v>36.4056</v>
      </c>
      <c r="F695" s="47" t="str">
        <f>IF(AND(RTO__35[[#This Row],[Month]]&gt;4,RTO__35[[#This Row],[Month]]&lt;9,RTO__35[[#This Row],[Day of Week]]&lt;=5,RTO__35[[#This Row],[Hour]]&gt;=16,RTO__35[[#This Row],[Hour]]&lt;=19),"ON","OFF")</f>
        <v>OFF</v>
      </c>
      <c r="G695"/>
      <c r="H695"/>
      <c r="I695"/>
    </row>
    <row r="696" spans="1:9" x14ac:dyDescent="0.25">
      <c r="A696" s="29">
        <v>45924</v>
      </c>
      <c r="B696" s="47">
        <v>9</v>
      </c>
      <c r="C696" s="47">
        <v>3</v>
      </c>
      <c r="D696" s="47">
        <v>23</v>
      </c>
      <c r="E696" s="37">
        <v>34.351500000000001</v>
      </c>
      <c r="F696" s="47" t="str">
        <f>IF(AND(RTO__35[[#This Row],[Month]]&gt;4,RTO__35[[#This Row],[Month]]&lt;9,RTO__35[[#This Row],[Day of Week]]&lt;=5,RTO__35[[#This Row],[Hour]]&gt;=16,RTO__35[[#This Row],[Hour]]&lt;=19),"ON","OFF")</f>
        <v>OFF</v>
      </c>
      <c r="G696"/>
      <c r="H696"/>
      <c r="I696"/>
    </row>
    <row r="697" spans="1:9" x14ac:dyDescent="0.25">
      <c r="A697" s="29">
        <v>45924</v>
      </c>
      <c r="B697" s="47">
        <v>9</v>
      </c>
      <c r="C697" s="47">
        <v>3</v>
      </c>
      <c r="D697" s="47">
        <v>24</v>
      </c>
      <c r="E697" s="37">
        <v>30.721299999999999</v>
      </c>
      <c r="F697" s="47" t="str">
        <f>IF(AND(RTO__35[[#This Row],[Month]]&gt;4,RTO__35[[#This Row],[Month]]&lt;9,RTO__35[[#This Row],[Day of Week]]&lt;=5,RTO__35[[#This Row],[Hour]]&gt;=16,RTO__35[[#This Row],[Hour]]&lt;=19),"ON","OFF")</f>
        <v>OFF</v>
      </c>
      <c r="G697"/>
      <c r="H697"/>
      <c r="I697"/>
    </row>
    <row r="698" spans="1:9" x14ac:dyDescent="0.25">
      <c r="A698" s="29">
        <v>45925</v>
      </c>
      <c r="B698" s="47">
        <v>9</v>
      </c>
      <c r="C698" s="47">
        <v>4</v>
      </c>
      <c r="D698" s="47">
        <v>1</v>
      </c>
      <c r="E698" s="37">
        <v>30.853300000000001</v>
      </c>
      <c r="F698" s="47" t="str">
        <f>IF(AND(RTO__35[[#This Row],[Month]]&gt;4,RTO__35[[#This Row],[Month]]&lt;9,RTO__35[[#This Row],[Day of Week]]&lt;=5,RTO__35[[#This Row],[Hour]]&gt;=16,RTO__35[[#This Row],[Hour]]&lt;=19),"ON","OFF")</f>
        <v>OFF</v>
      </c>
      <c r="G698"/>
      <c r="H698"/>
      <c r="I698"/>
    </row>
    <row r="699" spans="1:9" x14ac:dyDescent="0.25">
      <c r="A699" s="29">
        <v>45925</v>
      </c>
      <c r="B699" s="47">
        <v>9</v>
      </c>
      <c r="C699" s="47">
        <v>4</v>
      </c>
      <c r="D699" s="47">
        <v>2</v>
      </c>
      <c r="E699" s="37">
        <v>28.928899999999999</v>
      </c>
      <c r="F699" s="47" t="str">
        <f>IF(AND(RTO__35[[#This Row],[Month]]&gt;4,RTO__35[[#This Row],[Month]]&lt;9,RTO__35[[#This Row],[Day of Week]]&lt;=5,RTO__35[[#This Row],[Hour]]&gt;=16,RTO__35[[#This Row],[Hour]]&lt;=19),"ON","OFF")</f>
        <v>OFF</v>
      </c>
      <c r="G699"/>
      <c r="H699"/>
      <c r="I699"/>
    </row>
    <row r="700" spans="1:9" x14ac:dyDescent="0.25">
      <c r="A700" s="29">
        <v>45925</v>
      </c>
      <c r="B700" s="47">
        <v>9</v>
      </c>
      <c r="C700" s="47">
        <v>4</v>
      </c>
      <c r="D700" s="47">
        <v>3</v>
      </c>
      <c r="E700" s="37">
        <v>27.2776</v>
      </c>
      <c r="F700" s="47" t="str">
        <f>IF(AND(RTO__35[[#This Row],[Month]]&gt;4,RTO__35[[#This Row],[Month]]&lt;9,RTO__35[[#This Row],[Day of Week]]&lt;=5,RTO__35[[#This Row],[Hour]]&gt;=16,RTO__35[[#This Row],[Hour]]&lt;=19),"ON","OFF")</f>
        <v>OFF</v>
      </c>
      <c r="G700"/>
      <c r="H700"/>
      <c r="I700"/>
    </row>
    <row r="701" spans="1:9" x14ac:dyDescent="0.25">
      <c r="A701" s="29">
        <v>45925</v>
      </c>
      <c r="B701" s="47">
        <v>9</v>
      </c>
      <c r="C701" s="47">
        <v>4</v>
      </c>
      <c r="D701" s="47">
        <v>4</v>
      </c>
      <c r="E701" s="37">
        <v>26.8306</v>
      </c>
      <c r="F701" s="47" t="str">
        <f>IF(AND(RTO__35[[#This Row],[Month]]&gt;4,RTO__35[[#This Row],[Month]]&lt;9,RTO__35[[#This Row],[Day of Week]]&lt;=5,RTO__35[[#This Row],[Hour]]&gt;=16,RTO__35[[#This Row],[Hour]]&lt;=19),"ON","OFF")</f>
        <v>OFF</v>
      </c>
      <c r="G701"/>
      <c r="H701"/>
      <c r="I701"/>
    </row>
    <row r="702" spans="1:9" x14ac:dyDescent="0.25">
      <c r="A702" s="29">
        <v>45925</v>
      </c>
      <c r="B702" s="47">
        <v>9</v>
      </c>
      <c r="C702" s="47">
        <v>4</v>
      </c>
      <c r="D702" s="47">
        <v>5</v>
      </c>
      <c r="E702" s="37">
        <v>28.023199999999999</v>
      </c>
      <c r="F702" s="47" t="str">
        <f>IF(AND(RTO__35[[#This Row],[Month]]&gt;4,RTO__35[[#This Row],[Month]]&lt;9,RTO__35[[#This Row],[Day of Week]]&lt;=5,RTO__35[[#This Row],[Hour]]&gt;=16,RTO__35[[#This Row],[Hour]]&lt;=19),"ON","OFF")</f>
        <v>OFF</v>
      </c>
      <c r="G702"/>
      <c r="H702"/>
      <c r="I702"/>
    </row>
    <row r="703" spans="1:9" x14ac:dyDescent="0.25">
      <c r="A703" s="29">
        <v>45925</v>
      </c>
      <c r="B703" s="47">
        <v>9</v>
      </c>
      <c r="C703" s="47">
        <v>4</v>
      </c>
      <c r="D703" s="47">
        <v>6</v>
      </c>
      <c r="E703" s="37">
        <v>30.5593</v>
      </c>
      <c r="F703" s="47" t="str">
        <f>IF(AND(RTO__35[[#This Row],[Month]]&gt;4,RTO__35[[#This Row],[Month]]&lt;9,RTO__35[[#This Row],[Day of Week]]&lt;=5,RTO__35[[#This Row],[Hour]]&gt;=16,RTO__35[[#This Row],[Hour]]&lt;=19),"ON","OFF")</f>
        <v>OFF</v>
      </c>
      <c r="G703"/>
      <c r="H703"/>
      <c r="I703"/>
    </row>
    <row r="704" spans="1:9" x14ac:dyDescent="0.25">
      <c r="A704" s="29">
        <v>45925</v>
      </c>
      <c r="B704" s="47">
        <v>9</v>
      </c>
      <c r="C704" s="47">
        <v>4</v>
      </c>
      <c r="D704" s="47">
        <v>7</v>
      </c>
      <c r="E704" s="37">
        <v>34.448300000000003</v>
      </c>
      <c r="F704" s="47" t="str">
        <f>IF(AND(RTO__35[[#This Row],[Month]]&gt;4,RTO__35[[#This Row],[Month]]&lt;9,RTO__35[[#This Row],[Day of Week]]&lt;=5,RTO__35[[#This Row],[Hour]]&gt;=16,RTO__35[[#This Row],[Hour]]&lt;=19),"ON","OFF")</f>
        <v>OFF</v>
      </c>
      <c r="G704"/>
      <c r="H704"/>
      <c r="I704"/>
    </row>
    <row r="705" spans="1:9" x14ac:dyDescent="0.25">
      <c r="A705" s="29">
        <v>45925</v>
      </c>
      <c r="B705" s="47">
        <v>9</v>
      </c>
      <c r="C705" s="47">
        <v>4</v>
      </c>
      <c r="D705" s="47">
        <v>8</v>
      </c>
      <c r="E705" s="37">
        <v>31.997599999999998</v>
      </c>
      <c r="F705" s="47" t="str">
        <f>IF(AND(RTO__35[[#This Row],[Month]]&gt;4,RTO__35[[#This Row],[Month]]&lt;9,RTO__35[[#This Row],[Day of Week]]&lt;=5,RTO__35[[#This Row],[Hour]]&gt;=16,RTO__35[[#This Row],[Hour]]&lt;=19),"ON","OFF")</f>
        <v>OFF</v>
      </c>
      <c r="G705"/>
      <c r="H705"/>
      <c r="I705"/>
    </row>
    <row r="706" spans="1:9" x14ac:dyDescent="0.25">
      <c r="A706" s="29">
        <v>45925</v>
      </c>
      <c r="B706" s="47">
        <v>9</v>
      </c>
      <c r="C706" s="47">
        <v>4</v>
      </c>
      <c r="D706" s="47">
        <v>9</v>
      </c>
      <c r="E706" s="37">
        <v>25.928599999999999</v>
      </c>
      <c r="F706" s="47" t="str">
        <f>IF(AND(RTO__35[[#This Row],[Month]]&gt;4,RTO__35[[#This Row],[Month]]&lt;9,RTO__35[[#This Row],[Day of Week]]&lt;=5,RTO__35[[#This Row],[Hour]]&gt;=16,RTO__35[[#This Row],[Hour]]&lt;=19),"ON","OFF")</f>
        <v>OFF</v>
      </c>
      <c r="G706"/>
      <c r="H706"/>
      <c r="I706"/>
    </row>
    <row r="707" spans="1:9" x14ac:dyDescent="0.25">
      <c r="A707" s="29">
        <v>45925</v>
      </c>
      <c r="B707" s="47">
        <v>9</v>
      </c>
      <c r="C707" s="47">
        <v>4</v>
      </c>
      <c r="D707" s="47">
        <v>10</v>
      </c>
      <c r="E707" s="37">
        <v>24.6617</v>
      </c>
      <c r="F707" s="47" t="str">
        <f>IF(AND(RTO__35[[#This Row],[Month]]&gt;4,RTO__35[[#This Row],[Month]]&lt;9,RTO__35[[#This Row],[Day of Week]]&lt;=5,RTO__35[[#This Row],[Hour]]&gt;=16,RTO__35[[#This Row],[Hour]]&lt;=19),"ON","OFF")</f>
        <v>OFF</v>
      </c>
      <c r="G707"/>
      <c r="H707"/>
      <c r="I707"/>
    </row>
    <row r="708" spans="1:9" x14ac:dyDescent="0.25">
      <c r="A708" s="29">
        <v>45925</v>
      </c>
      <c r="B708" s="47">
        <v>9</v>
      </c>
      <c r="C708" s="47">
        <v>4</v>
      </c>
      <c r="D708" s="47">
        <v>11</v>
      </c>
      <c r="E708" s="37">
        <v>23.154</v>
      </c>
      <c r="F708" s="47" t="str">
        <f>IF(AND(RTO__35[[#This Row],[Month]]&gt;4,RTO__35[[#This Row],[Month]]&lt;9,RTO__35[[#This Row],[Day of Week]]&lt;=5,RTO__35[[#This Row],[Hour]]&gt;=16,RTO__35[[#This Row],[Hour]]&lt;=19),"ON","OFF")</f>
        <v>OFF</v>
      </c>
      <c r="G708"/>
      <c r="H708"/>
      <c r="I708"/>
    </row>
    <row r="709" spans="1:9" x14ac:dyDescent="0.25">
      <c r="A709" s="29">
        <v>45925</v>
      </c>
      <c r="B709" s="47">
        <v>9</v>
      </c>
      <c r="C709" s="47">
        <v>4</v>
      </c>
      <c r="D709" s="47">
        <v>12</v>
      </c>
      <c r="E709" s="37">
        <v>25.6205</v>
      </c>
      <c r="F709" s="47" t="str">
        <f>IF(AND(RTO__35[[#This Row],[Month]]&gt;4,RTO__35[[#This Row],[Month]]&lt;9,RTO__35[[#This Row],[Day of Week]]&lt;=5,RTO__35[[#This Row],[Hour]]&gt;=16,RTO__35[[#This Row],[Hour]]&lt;=19),"ON","OFF")</f>
        <v>OFF</v>
      </c>
      <c r="G709"/>
      <c r="H709"/>
      <c r="I709"/>
    </row>
    <row r="710" spans="1:9" x14ac:dyDescent="0.25">
      <c r="A710" s="29">
        <v>45925</v>
      </c>
      <c r="B710" s="47">
        <v>9</v>
      </c>
      <c r="C710" s="47">
        <v>4</v>
      </c>
      <c r="D710" s="47">
        <v>13</v>
      </c>
      <c r="E710" s="37">
        <v>25.357199999999999</v>
      </c>
      <c r="F710" s="47" t="str">
        <f>IF(AND(RTO__35[[#This Row],[Month]]&gt;4,RTO__35[[#This Row],[Month]]&lt;9,RTO__35[[#This Row],[Day of Week]]&lt;=5,RTO__35[[#This Row],[Hour]]&gt;=16,RTO__35[[#This Row],[Hour]]&lt;=19),"ON","OFF")</f>
        <v>OFF</v>
      </c>
      <c r="G710"/>
      <c r="H710"/>
      <c r="I710"/>
    </row>
    <row r="711" spans="1:9" x14ac:dyDescent="0.25">
      <c r="A711" s="29">
        <v>45925</v>
      </c>
      <c r="B711" s="47">
        <v>9</v>
      </c>
      <c r="C711" s="47">
        <v>4</v>
      </c>
      <c r="D711" s="47">
        <v>14</v>
      </c>
      <c r="E711" s="37">
        <v>25.5548</v>
      </c>
      <c r="F711" s="47" t="str">
        <f>IF(AND(RTO__35[[#This Row],[Month]]&gt;4,RTO__35[[#This Row],[Month]]&lt;9,RTO__35[[#This Row],[Day of Week]]&lt;=5,RTO__35[[#This Row],[Hour]]&gt;=16,RTO__35[[#This Row],[Hour]]&lt;=19),"ON","OFF")</f>
        <v>OFF</v>
      </c>
      <c r="G711"/>
      <c r="H711"/>
      <c r="I711"/>
    </row>
    <row r="712" spans="1:9" x14ac:dyDescent="0.25">
      <c r="A712" s="29">
        <v>45925</v>
      </c>
      <c r="B712" s="47">
        <v>9</v>
      </c>
      <c r="C712" s="47">
        <v>4</v>
      </c>
      <c r="D712" s="47">
        <v>15</v>
      </c>
      <c r="E712" s="37">
        <v>30.814699999999998</v>
      </c>
      <c r="F712" s="47" t="str">
        <f>IF(AND(RTO__35[[#This Row],[Month]]&gt;4,RTO__35[[#This Row],[Month]]&lt;9,RTO__35[[#This Row],[Day of Week]]&lt;=5,RTO__35[[#This Row],[Hour]]&gt;=16,RTO__35[[#This Row],[Hour]]&lt;=19),"ON","OFF")</f>
        <v>OFF</v>
      </c>
      <c r="G712"/>
      <c r="H712"/>
      <c r="I712"/>
    </row>
    <row r="713" spans="1:9" x14ac:dyDescent="0.25">
      <c r="A713" s="29">
        <v>45925</v>
      </c>
      <c r="B713" s="47">
        <v>9</v>
      </c>
      <c r="C713" s="47">
        <v>4</v>
      </c>
      <c r="D713" s="47">
        <v>16</v>
      </c>
      <c r="E713" s="37">
        <v>28.807600000000001</v>
      </c>
      <c r="F713" s="47" t="str">
        <f>IF(AND(RTO__35[[#This Row],[Month]]&gt;4,RTO__35[[#This Row],[Month]]&lt;9,RTO__35[[#This Row],[Day of Week]]&lt;=5,RTO__35[[#This Row],[Hour]]&gt;=16,RTO__35[[#This Row],[Hour]]&lt;=19),"ON","OFF")</f>
        <v>OFF</v>
      </c>
      <c r="G713"/>
      <c r="H713"/>
      <c r="I713"/>
    </row>
    <row r="714" spans="1:9" x14ac:dyDescent="0.25">
      <c r="A714" s="29">
        <v>45925</v>
      </c>
      <c r="B714" s="47">
        <v>9</v>
      </c>
      <c r="C714" s="47">
        <v>4</v>
      </c>
      <c r="D714" s="47">
        <v>17</v>
      </c>
      <c r="E714" s="37">
        <v>30.336500000000001</v>
      </c>
      <c r="F714" s="47" t="str">
        <f>IF(AND(RTO__35[[#This Row],[Month]]&gt;4,RTO__35[[#This Row],[Month]]&lt;9,RTO__35[[#This Row],[Day of Week]]&lt;=5,RTO__35[[#This Row],[Hour]]&gt;=16,RTO__35[[#This Row],[Hour]]&lt;=19),"ON","OFF")</f>
        <v>OFF</v>
      </c>
      <c r="G714"/>
      <c r="H714"/>
      <c r="I714"/>
    </row>
    <row r="715" spans="1:9" x14ac:dyDescent="0.25">
      <c r="A715" s="29">
        <v>45925</v>
      </c>
      <c r="B715" s="47">
        <v>9</v>
      </c>
      <c r="C715" s="47">
        <v>4</v>
      </c>
      <c r="D715" s="47">
        <v>18</v>
      </c>
      <c r="E715" s="37">
        <v>50.188299999999998</v>
      </c>
      <c r="F715" s="47" t="str">
        <f>IF(AND(RTO__35[[#This Row],[Month]]&gt;4,RTO__35[[#This Row],[Month]]&lt;9,RTO__35[[#This Row],[Day of Week]]&lt;=5,RTO__35[[#This Row],[Hour]]&gt;=16,RTO__35[[#This Row],[Hour]]&lt;=19),"ON","OFF")</f>
        <v>OFF</v>
      </c>
      <c r="G715"/>
      <c r="H715"/>
      <c r="I715"/>
    </row>
    <row r="716" spans="1:9" x14ac:dyDescent="0.25">
      <c r="A716" s="29">
        <v>45925</v>
      </c>
      <c r="B716" s="47">
        <v>9</v>
      </c>
      <c r="C716" s="47">
        <v>4</v>
      </c>
      <c r="D716" s="47">
        <v>19</v>
      </c>
      <c r="E716" s="37">
        <v>39.736199999999997</v>
      </c>
      <c r="F716" s="47" t="str">
        <f>IF(AND(RTO__35[[#This Row],[Month]]&gt;4,RTO__35[[#This Row],[Month]]&lt;9,RTO__35[[#This Row],[Day of Week]]&lt;=5,RTO__35[[#This Row],[Hour]]&gt;=16,RTO__35[[#This Row],[Hour]]&lt;=19),"ON","OFF")</f>
        <v>OFF</v>
      </c>
      <c r="G716"/>
      <c r="H716"/>
      <c r="I716"/>
    </row>
    <row r="717" spans="1:9" x14ac:dyDescent="0.25">
      <c r="A717" s="29">
        <v>45925</v>
      </c>
      <c r="B717" s="47">
        <v>9</v>
      </c>
      <c r="C717" s="47">
        <v>4</v>
      </c>
      <c r="D717" s="47">
        <v>20</v>
      </c>
      <c r="E717" s="37">
        <v>36.929200000000002</v>
      </c>
      <c r="F717" s="47" t="str">
        <f>IF(AND(RTO__35[[#This Row],[Month]]&gt;4,RTO__35[[#This Row],[Month]]&lt;9,RTO__35[[#This Row],[Day of Week]]&lt;=5,RTO__35[[#This Row],[Hour]]&gt;=16,RTO__35[[#This Row],[Hour]]&lt;=19),"ON","OFF")</f>
        <v>OFF</v>
      </c>
      <c r="G717"/>
      <c r="H717"/>
      <c r="I717"/>
    </row>
    <row r="718" spans="1:9" x14ac:dyDescent="0.25">
      <c r="A718" s="29">
        <v>45925</v>
      </c>
      <c r="B718" s="47">
        <v>9</v>
      </c>
      <c r="C718" s="47">
        <v>4</v>
      </c>
      <c r="D718" s="47">
        <v>21</v>
      </c>
      <c r="E718" s="37">
        <v>29.172000000000001</v>
      </c>
      <c r="F718" s="47" t="str">
        <f>IF(AND(RTO__35[[#This Row],[Month]]&gt;4,RTO__35[[#This Row],[Month]]&lt;9,RTO__35[[#This Row],[Day of Week]]&lt;=5,RTO__35[[#This Row],[Hour]]&gt;=16,RTO__35[[#This Row],[Hour]]&lt;=19),"ON","OFF")</f>
        <v>OFF</v>
      </c>
      <c r="G718"/>
      <c r="H718"/>
      <c r="I718"/>
    </row>
    <row r="719" spans="1:9" x14ac:dyDescent="0.25">
      <c r="A719" s="29">
        <v>45925</v>
      </c>
      <c r="B719" s="47">
        <v>9</v>
      </c>
      <c r="C719" s="47">
        <v>4</v>
      </c>
      <c r="D719" s="47">
        <v>22</v>
      </c>
      <c r="E719" s="37">
        <v>29.834299999999999</v>
      </c>
      <c r="F719" s="47" t="str">
        <f>IF(AND(RTO__35[[#This Row],[Month]]&gt;4,RTO__35[[#This Row],[Month]]&lt;9,RTO__35[[#This Row],[Day of Week]]&lt;=5,RTO__35[[#This Row],[Hour]]&gt;=16,RTO__35[[#This Row],[Hour]]&lt;=19),"ON","OFF")</f>
        <v>OFF</v>
      </c>
      <c r="G719"/>
      <c r="H719"/>
      <c r="I719"/>
    </row>
    <row r="720" spans="1:9" x14ac:dyDescent="0.25">
      <c r="A720" s="29">
        <v>45925</v>
      </c>
      <c r="B720" s="47">
        <v>9</v>
      </c>
      <c r="C720" s="47">
        <v>4</v>
      </c>
      <c r="D720" s="47">
        <v>23</v>
      </c>
      <c r="E720" s="37">
        <v>29.861999999999998</v>
      </c>
      <c r="F720" s="47" t="str">
        <f>IF(AND(RTO__35[[#This Row],[Month]]&gt;4,RTO__35[[#This Row],[Month]]&lt;9,RTO__35[[#This Row],[Day of Week]]&lt;=5,RTO__35[[#This Row],[Hour]]&gt;=16,RTO__35[[#This Row],[Hour]]&lt;=19),"ON","OFF")</f>
        <v>OFF</v>
      </c>
      <c r="G720"/>
      <c r="H720"/>
      <c r="I720"/>
    </row>
    <row r="721" spans="1:9" x14ac:dyDescent="0.25">
      <c r="A721" s="29">
        <v>45925</v>
      </c>
      <c r="B721" s="47">
        <v>9</v>
      </c>
      <c r="C721" s="47">
        <v>4</v>
      </c>
      <c r="D721" s="47">
        <v>24</v>
      </c>
      <c r="E721" s="37">
        <v>28.480499999999999</v>
      </c>
      <c r="F721" s="47" t="str">
        <f>IF(AND(RTO__35[[#This Row],[Month]]&gt;4,RTO__35[[#This Row],[Month]]&lt;9,RTO__35[[#This Row],[Day of Week]]&lt;=5,RTO__35[[#This Row],[Hour]]&gt;=16,RTO__35[[#This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05C59-B234-4CBD-884F-26CE699C792C}">
  <dimension ref="A1:AD64"/>
  <sheetViews>
    <sheetView zoomScale="85" zoomScaleNormal="85" workbookViewId="0">
      <selection activeCell="H12" sqref="H12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8" width="5.7109375" bestFit="1" customWidth="1"/>
    <col min="9" max="9" width="6.7109375" bestFit="1" customWidth="1"/>
    <col min="10" max="12" width="5.7109375" bestFit="1" customWidth="1"/>
    <col min="13" max="22" width="6.7109375" bestFit="1" customWidth="1"/>
    <col min="23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45896</v>
      </c>
      <c r="C3" s="33">
        <v>29.517399999999999</v>
      </c>
      <c r="D3" s="33">
        <v>32.519799999999996</v>
      </c>
      <c r="E3" s="33">
        <v>27.995899999999999</v>
      </c>
      <c r="F3" s="33">
        <v>30.366599999999998</v>
      </c>
      <c r="G3" s="33">
        <v>29.247699999999998</v>
      </c>
      <c r="H3" s="33">
        <v>33.238999999999997</v>
      </c>
      <c r="I3" s="33">
        <v>31.285900000000002</v>
      </c>
      <c r="J3" s="33">
        <v>27.615200000000002</v>
      </c>
      <c r="K3" s="33">
        <v>22.1448</v>
      </c>
      <c r="L3" s="33">
        <v>23.165800000000001</v>
      </c>
      <c r="M3" s="33">
        <v>22.258800000000001</v>
      </c>
      <c r="N3" s="33">
        <v>22.355799999999999</v>
      </c>
      <c r="O3" s="33">
        <v>18.561399999999999</v>
      </c>
      <c r="P3" s="33">
        <v>23.175000000000001</v>
      </c>
      <c r="Q3" s="33">
        <v>28.714200000000002</v>
      </c>
      <c r="R3" s="33">
        <v>29.177099999999999</v>
      </c>
      <c r="S3" s="33">
        <v>40.1922</v>
      </c>
      <c r="T3" s="33">
        <v>48.157299999999999</v>
      </c>
      <c r="U3" s="33">
        <v>45.650399999999998</v>
      </c>
      <c r="V3" s="33">
        <v>38.936500000000002</v>
      </c>
      <c r="W3" s="33">
        <v>36.765500000000003</v>
      </c>
      <c r="X3" s="33">
        <v>33.338299999999997</v>
      </c>
      <c r="Y3" s="33">
        <v>32.354599999999998</v>
      </c>
      <c r="Z3" s="33">
        <v>29.829699999999999</v>
      </c>
    </row>
    <row r="4" spans="1:30" x14ac:dyDescent="0.25">
      <c r="A4" s="32"/>
      <c r="B4" s="54">
        <v>45897</v>
      </c>
      <c r="C4" s="33">
        <v>29.2</v>
      </c>
      <c r="D4" s="33">
        <v>30.1356</v>
      </c>
      <c r="E4" s="33">
        <v>31.421700000000001</v>
      </c>
      <c r="F4" s="33">
        <v>32.187199999999997</v>
      </c>
      <c r="G4" s="33">
        <v>31.593800000000002</v>
      </c>
      <c r="H4" s="33">
        <v>33.6038</v>
      </c>
      <c r="I4" s="33">
        <v>30.831099999999999</v>
      </c>
      <c r="J4" s="33">
        <v>30.4603</v>
      </c>
      <c r="K4" s="33">
        <v>32.110500000000002</v>
      </c>
      <c r="L4" s="33">
        <v>31.323699999999999</v>
      </c>
      <c r="M4" s="33">
        <v>31.393999999999998</v>
      </c>
      <c r="N4" s="33">
        <v>30.899100000000001</v>
      </c>
      <c r="O4" s="33">
        <v>33.972099999999998</v>
      </c>
      <c r="P4" s="33">
        <v>39.695599999999999</v>
      </c>
      <c r="Q4" s="33">
        <v>36.589500000000001</v>
      </c>
      <c r="R4" s="33">
        <v>32.601199999999999</v>
      </c>
      <c r="S4" s="33">
        <v>65.286699999999996</v>
      </c>
      <c r="T4" s="33">
        <v>127.0564</v>
      </c>
      <c r="U4" s="33">
        <v>36.222000000000001</v>
      </c>
      <c r="V4" s="33">
        <v>37.020299999999999</v>
      </c>
      <c r="W4" s="33">
        <v>34.993200000000002</v>
      </c>
      <c r="X4" s="33">
        <v>37.1813</v>
      </c>
      <c r="Y4" s="33">
        <v>40.1265</v>
      </c>
      <c r="Z4" s="33">
        <v>37.146999999999998</v>
      </c>
    </row>
    <row r="5" spans="1:30" x14ac:dyDescent="0.25">
      <c r="A5" s="32"/>
      <c r="B5" s="54">
        <v>45898</v>
      </c>
      <c r="C5" s="33">
        <v>36.594799999999999</v>
      </c>
      <c r="D5" s="33">
        <v>33.438200000000002</v>
      </c>
      <c r="E5" s="33">
        <v>31.5486</v>
      </c>
      <c r="F5" s="33">
        <v>31.241099999999999</v>
      </c>
      <c r="G5" s="33">
        <v>30.676600000000001</v>
      </c>
      <c r="H5" s="33">
        <v>32.319899999999997</v>
      </c>
      <c r="I5" s="33">
        <v>29.375699999999998</v>
      </c>
      <c r="J5" s="33">
        <v>29.2791</v>
      </c>
      <c r="K5" s="33">
        <v>25.527200000000001</v>
      </c>
      <c r="L5" s="33">
        <v>22.147500000000001</v>
      </c>
      <c r="M5" s="33">
        <v>22.604700000000001</v>
      </c>
      <c r="N5" s="33">
        <v>19.6419</v>
      </c>
      <c r="O5" s="33">
        <v>18.732700000000001</v>
      </c>
      <c r="P5" s="33">
        <v>21.301200000000001</v>
      </c>
      <c r="Q5" s="33">
        <v>28.040900000000001</v>
      </c>
      <c r="R5" s="33">
        <v>255.56809999999999</v>
      </c>
      <c r="S5" s="33">
        <v>298.85390000000001</v>
      </c>
      <c r="T5" s="33">
        <v>64.845299999999995</v>
      </c>
      <c r="U5" s="33">
        <v>153.1643</v>
      </c>
      <c r="V5" s="33">
        <v>29.597200000000001</v>
      </c>
      <c r="W5" s="33">
        <v>27.142600000000002</v>
      </c>
      <c r="X5" s="33">
        <v>29.106400000000001</v>
      </c>
      <c r="Y5" s="33">
        <v>30.0547</v>
      </c>
      <c r="Z5" s="33">
        <v>28.5289</v>
      </c>
    </row>
    <row r="6" spans="1:30" x14ac:dyDescent="0.25">
      <c r="A6" s="32"/>
      <c r="B6" s="54">
        <v>45899</v>
      </c>
      <c r="C6" s="33">
        <v>28.910900000000002</v>
      </c>
      <c r="D6" s="33">
        <v>28.481999999999999</v>
      </c>
      <c r="E6" s="33">
        <v>28.0427</v>
      </c>
      <c r="F6" s="33">
        <v>27.943100000000001</v>
      </c>
      <c r="G6" s="33">
        <v>27.581299999999999</v>
      </c>
      <c r="H6" s="33">
        <v>27.68</v>
      </c>
      <c r="I6" s="33">
        <v>26.613499999999998</v>
      </c>
      <c r="J6" s="33">
        <v>20.7974</v>
      </c>
      <c r="K6" s="33">
        <v>19.1493</v>
      </c>
      <c r="L6" s="33">
        <v>22.303799999999999</v>
      </c>
      <c r="M6" s="33">
        <v>20.880500000000001</v>
      </c>
      <c r="N6" s="33">
        <v>21.8264</v>
      </c>
      <c r="O6" s="33">
        <v>21.935400000000001</v>
      </c>
      <c r="P6" s="33">
        <v>24.369900000000001</v>
      </c>
      <c r="Q6" s="33">
        <v>19.029900000000001</v>
      </c>
      <c r="R6" s="33">
        <v>21.355799999999999</v>
      </c>
      <c r="S6" s="33">
        <v>21.074999999999999</v>
      </c>
      <c r="T6" s="33">
        <v>23.233599999999999</v>
      </c>
      <c r="U6" s="33">
        <v>57.658999999999999</v>
      </c>
      <c r="V6" s="33">
        <v>39.799799999999998</v>
      </c>
      <c r="W6" s="33">
        <v>36.226500000000001</v>
      </c>
      <c r="X6" s="33">
        <v>34.931600000000003</v>
      </c>
      <c r="Y6" s="33">
        <v>35.212800000000001</v>
      </c>
      <c r="Z6" s="33">
        <v>36.157400000000003</v>
      </c>
    </row>
    <row r="7" spans="1:30" x14ac:dyDescent="0.25">
      <c r="A7" s="32"/>
      <c r="B7" s="54">
        <v>45900</v>
      </c>
      <c r="C7" s="33">
        <v>30.462599999999998</v>
      </c>
      <c r="D7" s="33">
        <v>29.229299999999999</v>
      </c>
      <c r="E7" s="33">
        <v>28.6052</v>
      </c>
      <c r="F7" s="33">
        <v>28.536100000000001</v>
      </c>
      <c r="G7" s="33">
        <v>28.094799999999999</v>
      </c>
      <c r="H7" s="33">
        <v>27.42</v>
      </c>
      <c r="I7" s="33">
        <v>29.018899999999999</v>
      </c>
      <c r="J7" s="33">
        <v>22.5867</v>
      </c>
      <c r="K7" s="33">
        <v>18.805299999999999</v>
      </c>
      <c r="L7" s="33">
        <v>19.335899999999999</v>
      </c>
      <c r="M7" s="33">
        <v>25.4603</v>
      </c>
      <c r="N7" s="33">
        <v>26.69</v>
      </c>
      <c r="O7" s="33">
        <v>25.293700000000001</v>
      </c>
      <c r="P7" s="33">
        <v>23.6004</v>
      </c>
      <c r="Q7" s="33">
        <v>22.392399999999999</v>
      </c>
      <c r="R7" s="33">
        <v>26.7623</v>
      </c>
      <c r="S7" s="33">
        <v>23.8444</v>
      </c>
      <c r="T7" s="33">
        <v>32.994399999999999</v>
      </c>
      <c r="U7" s="33">
        <v>36.044600000000003</v>
      </c>
      <c r="V7" s="33">
        <v>31.664100000000001</v>
      </c>
      <c r="W7" s="33">
        <v>31.427499999999998</v>
      </c>
      <c r="X7" s="33">
        <v>28.818899999999999</v>
      </c>
      <c r="Y7" s="33">
        <v>31.516500000000001</v>
      </c>
      <c r="Z7" s="33">
        <v>31.7576</v>
      </c>
    </row>
    <row r="8" spans="1:30" x14ac:dyDescent="0.25">
      <c r="A8" s="32"/>
      <c r="B8" s="54">
        <v>45901</v>
      </c>
      <c r="C8" s="33">
        <v>32.195099999999996</v>
      </c>
      <c r="D8" s="33">
        <v>30.2684</v>
      </c>
      <c r="E8" s="33">
        <v>28.544599999999999</v>
      </c>
      <c r="F8" s="33">
        <v>27.6387</v>
      </c>
      <c r="G8" s="33">
        <v>28.084499999999998</v>
      </c>
      <c r="H8" s="33">
        <v>28.714200000000002</v>
      </c>
      <c r="I8" s="33">
        <v>30.196100000000001</v>
      </c>
      <c r="J8" s="33">
        <v>25.178100000000001</v>
      </c>
      <c r="K8" s="33">
        <v>26.421600000000002</v>
      </c>
      <c r="L8" s="33">
        <v>27.795100000000001</v>
      </c>
      <c r="M8" s="33">
        <v>29.452100000000002</v>
      </c>
      <c r="N8" s="33">
        <v>29.978200000000001</v>
      </c>
      <c r="O8" s="33">
        <v>31.945699999999999</v>
      </c>
      <c r="P8" s="33">
        <v>28.776499999999999</v>
      </c>
      <c r="Q8" s="33">
        <v>24.689399999999999</v>
      </c>
      <c r="R8" s="33">
        <v>31.9848</v>
      </c>
      <c r="S8" s="33">
        <v>43.807600000000001</v>
      </c>
      <c r="T8" s="33">
        <v>52.058199999999999</v>
      </c>
      <c r="U8" s="33">
        <v>50.278199999999998</v>
      </c>
      <c r="V8" s="33">
        <v>38.781700000000001</v>
      </c>
      <c r="W8" s="33">
        <v>53.225900000000003</v>
      </c>
      <c r="X8" s="33">
        <v>71.529799999999994</v>
      </c>
      <c r="Y8" s="33">
        <v>56.399299999999997</v>
      </c>
      <c r="Z8" s="33">
        <v>42.917200000000001</v>
      </c>
    </row>
    <row r="9" spans="1:30" x14ac:dyDescent="0.25">
      <c r="A9" s="32"/>
      <c r="B9" s="54">
        <v>45902</v>
      </c>
      <c r="C9" s="33">
        <v>36.776400000000002</v>
      </c>
      <c r="D9" s="33">
        <v>39.5242</v>
      </c>
      <c r="E9" s="33">
        <v>40.599200000000003</v>
      </c>
      <c r="F9" s="33">
        <v>40.461500000000001</v>
      </c>
      <c r="G9" s="33">
        <v>39.207900000000002</v>
      </c>
      <c r="H9" s="33">
        <v>37.515900000000002</v>
      </c>
      <c r="I9" s="33">
        <v>77.243200000000002</v>
      </c>
      <c r="J9" s="33">
        <v>34.546700000000001</v>
      </c>
      <c r="K9" s="33">
        <v>46.970500000000001</v>
      </c>
      <c r="L9" s="33">
        <v>62.386600000000001</v>
      </c>
      <c r="M9" s="33">
        <v>67.308300000000003</v>
      </c>
      <c r="N9" s="33">
        <v>56.131399999999999</v>
      </c>
      <c r="O9" s="33">
        <v>41.958300000000001</v>
      </c>
      <c r="P9" s="33">
        <v>56.3964</v>
      </c>
      <c r="Q9" s="33">
        <v>57.628100000000003</v>
      </c>
      <c r="R9" s="33">
        <v>51.851999999999997</v>
      </c>
      <c r="S9" s="33">
        <v>86.270399999999995</v>
      </c>
      <c r="T9" s="33">
        <v>95.3005</v>
      </c>
      <c r="U9" s="33">
        <v>100.1611</v>
      </c>
      <c r="V9" s="33">
        <v>90.264399999999995</v>
      </c>
      <c r="W9" s="33">
        <v>82.346000000000004</v>
      </c>
      <c r="X9" s="33">
        <v>69.915099999999995</v>
      </c>
      <c r="Y9" s="33">
        <v>59.654699999999998</v>
      </c>
      <c r="Z9" s="33">
        <v>60.068100000000001</v>
      </c>
    </row>
    <row r="10" spans="1:30" x14ac:dyDescent="0.25">
      <c r="A10" s="32"/>
      <c r="B10" s="54">
        <v>45903</v>
      </c>
      <c r="C10" s="33">
        <v>65.115200000000002</v>
      </c>
      <c r="D10" s="33">
        <v>54.8553</v>
      </c>
      <c r="E10" s="33">
        <v>45.4617</v>
      </c>
      <c r="F10" s="33">
        <v>41.888199999999998</v>
      </c>
      <c r="G10" s="33">
        <v>41.923200000000001</v>
      </c>
      <c r="H10" s="33">
        <v>50.064</v>
      </c>
      <c r="I10" s="33">
        <v>40.845100000000002</v>
      </c>
      <c r="J10" s="33">
        <v>26.321200000000001</v>
      </c>
      <c r="K10" s="33">
        <v>32.181100000000001</v>
      </c>
      <c r="L10" s="33">
        <v>34.311999999999998</v>
      </c>
      <c r="M10" s="33">
        <v>37.7928</v>
      </c>
      <c r="N10" s="33">
        <v>42.908299999999997</v>
      </c>
      <c r="O10" s="33">
        <v>40.850900000000003</v>
      </c>
      <c r="P10" s="33">
        <v>50.427100000000003</v>
      </c>
      <c r="Q10" s="33">
        <v>41.820300000000003</v>
      </c>
      <c r="R10" s="33">
        <v>44.303199999999997</v>
      </c>
      <c r="S10" s="33">
        <v>46.526000000000003</v>
      </c>
      <c r="T10" s="33">
        <v>67.087900000000005</v>
      </c>
      <c r="U10" s="33">
        <v>107.7</v>
      </c>
      <c r="V10" s="33">
        <v>81.365099999999998</v>
      </c>
      <c r="W10" s="33">
        <v>75.355699999999999</v>
      </c>
      <c r="X10" s="33">
        <v>60.206499999999998</v>
      </c>
      <c r="Y10" s="33">
        <v>59.6145</v>
      </c>
      <c r="Z10" s="33">
        <v>56.094000000000001</v>
      </c>
    </row>
    <row r="11" spans="1:30" x14ac:dyDescent="0.25">
      <c r="A11" s="32"/>
      <c r="B11" s="54">
        <v>45904</v>
      </c>
      <c r="C11" s="33">
        <v>56.171399999999998</v>
      </c>
      <c r="D11" s="33">
        <v>48.456000000000003</v>
      </c>
      <c r="E11" s="33">
        <v>36.5916</v>
      </c>
      <c r="F11" s="33">
        <v>50.098999999999997</v>
      </c>
      <c r="G11" s="33">
        <v>50.736400000000003</v>
      </c>
      <c r="H11" s="33">
        <v>60.764800000000001</v>
      </c>
      <c r="I11" s="33">
        <v>62.749299999999998</v>
      </c>
      <c r="J11" s="33">
        <v>46.989100000000001</v>
      </c>
      <c r="K11" s="33">
        <v>42.291899999999998</v>
      </c>
      <c r="L11" s="33">
        <v>31.555</v>
      </c>
      <c r="M11" s="33">
        <v>32.2179</v>
      </c>
      <c r="N11" s="33">
        <v>33.585500000000003</v>
      </c>
      <c r="O11" s="33">
        <v>34.106099999999998</v>
      </c>
      <c r="P11" s="33">
        <v>37.308199999999999</v>
      </c>
      <c r="Q11" s="33">
        <v>30.674299999999999</v>
      </c>
      <c r="R11" s="33">
        <v>46.3001</v>
      </c>
      <c r="S11" s="33">
        <v>51.348300000000002</v>
      </c>
      <c r="T11" s="33">
        <v>42.847799999999999</v>
      </c>
      <c r="U11" s="33">
        <v>36.143500000000003</v>
      </c>
      <c r="V11" s="33">
        <v>35.879199999999997</v>
      </c>
      <c r="W11" s="33">
        <v>34.516500000000001</v>
      </c>
      <c r="X11" s="33">
        <v>38.963099999999997</v>
      </c>
      <c r="Y11" s="33">
        <v>45.104900000000001</v>
      </c>
      <c r="Z11" s="33">
        <v>41.871000000000002</v>
      </c>
    </row>
    <row r="12" spans="1:30" x14ac:dyDescent="0.25">
      <c r="A12" s="32"/>
      <c r="B12" s="54">
        <v>45905</v>
      </c>
      <c r="C12" s="33">
        <v>40.1646</v>
      </c>
      <c r="D12" s="33">
        <v>40.735599999999998</v>
      </c>
      <c r="E12" s="33">
        <v>37.4148</v>
      </c>
      <c r="F12" s="33">
        <v>38.285400000000003</v>
      </c>
      <c r="G12" s="33">
        <v>37.119100000000003</v>
      </c>
      <c r="H12" s="33">
        <v>39.111899999999999</v>
      </c>
      <c r="I12" s="33">
        <v>47.395400000000002</v>
      </c>
      <c r="J12" s="33">
        <v>45.124299999999998</v>
      </c>
      <c r="K12" s="33">
        <v>29.044799999999999</v>
      </c>
      <c r="L12" s="33">
        <v>31.5197</v>
      </c>
      <c r="M12" s="33">
        <v>28.152100000000001</v>
      </c>
      <c r="N12" s="33">
        <v>28.731000000000002</v>
      </c>
      <c r="O12" s="33">
        <v>30.445699999999999</v>
      </c>
      <c r="P12" s="33">
        <v>26.7102</v>
      </c>
      <c r="Q12" s="33">
        <v>24.611599999999999</v>
      </c>
      <c r="R12" s="33">
        <v>21.3322</v>
      </c>
      <c r="S12" s="33">
        <v>33.570999999999998</v>
      </c>
      <c r="T12" s="33">
        <v>53.861499999999999</v>
      </c>
      <c r="U12" s="33">
        <v>44.335099999999997</v>
      </c>
      <c r="V12" s="33">
        <v>35.5336</v>
      </c>
      <c r="W12" s="33">
        <v>34.399099999999997</v>
      </c>
      <c r="X12" s="33">
        <v>40.0657</v>
      </c>
      <c r="Y12" s="33">
        <v>46.214300000000001</v>
      </c>
      <c r="Z12" s="33">
        <v>42.743499999999997</v>
      </c>
    </row>
    <row r="13" spans="1:30" x14ac:dyDescent="0.25">
      <c r="A13" s="32"/>
      <c r="B13" s="54">
        <v>45906</v>
      </c>
      <c r="C13" s="33">
        <v>39.22</v>
      </c>
      <c r="D13" s="33">
        <v>31.272099999999998</v>
      </c>
      <c r="E13" s="33">
        <v>31.828199999999999</v>
      </c>
      <c r="F13" s="33">
        <v>30.245999999999999</v>
      </c>
      <c r="G13" s="33">
        <v>29.084599999999998</v>
      </c>
      <c r="H13" s="33">
        <v>29.865200000000002</v>
      </c>
      <c r="I13" s="33">
        <v>26.8977</v>
      </c>
      <c r="J13" s="33">
        <v>22.227</v>
      </c>
      <c r="K13" s="33">
        <v>19.323899999999998</v>
      </c>
      <c r="L13" s="33">
        <v>19.712299999999999</v>
      </c>
      <c r="M13" s="33">
        <v>20.040600000000001</v>
      </c>
      <c r="N13" s="33">
        <v>17.6999</v>
      </c>
      <c r="O13" s="33">
        <v>19.7819</v>
      </c>
      <c r="P13" s="33">
        <v>20.3538</v>
      </c>
      <c r="Q13" s="33">
        <v>19.1188</v>
      </c>
      <c r="R13" s="33">
        <v>17.809200000000001</v>
      </c>
      <c r="S13" s="33">
        <v>15.3759</v>
      </c>
      <c r="T13" s="33">
        <v>30.540700000000001</v>
      </c>
      <c r="U13" s="33">
        <v>34.4499</v>
      </c>
      <c r="V13" s="33">
        <v>33.970199999999998</v>
      </c>
      <c r="W13" s="33">
        <v>30.410499999999999</v>
      </c>
      <c r="X13" s="33">
        <v>25.504300000000001</v>
      </c>
      <c r="Y13" s="33">
        <v>28.2362</v>
      </c>
      <c r="Z13" s="33">
        <v>32.9895</v>
      </c>
    </row>
    <row r="14" spans="1:30" x14ac:dyDescent="0.25">
      <c r="A14" s="32"/>
      <c r="B14" s="54">
        <v>45907</v>
      </c>
      <c r="C14" s="33">
        <v>32.652700000000003</v>
      </c>
      <c r="D14" s="33">
        <v>28.590499999999999</v>
      </c>
      <c r="E14" s="33">
        <v>27.2988</v>
      </c>
      <c r="F14" s="33">
        <v>28.038599999999999</v>
      </c>
      <c r="G14" s="33">
        <v>27.547699999999999</v>
      </c>
      <c r="H14" s="33">
        <v>29.954799999999999</v>
      </c>
      <c r="I14" s="33">
        <v>26.52</v>
      </c>
      <c r="J14" s="33">
        <v>24.629000000000001</v>
      </c>
      <c r="K14" s="33">
        <v>17.3705</v>
      </c>
      <c r="L14" s="33">
        <v>15.290800000000001</v>
      </c>
      <c r="M14" s="33">
        <v>13.235200000000001</v>
      </c>
      <c r="N14" s="33">
        <v>14.7537</v>
      </c>
      <c r="O14" s="33">
        <v>14.1105</v>
      </c>
      <c r="P14" s="33">
        <v>23.4633</v>
      </c>
      <c r="Q14" s="33">
        <v>25.272400000000001</v>
      </c>
      <c r="R14" s="33">
        <v>24.780799999999999</v>
      </c>
      <c r="S14" s="33">
        <v>24.412800000000001</v>
      </c>
      <c r="T14" s="33">
        <v>62.460799999999999</v>
      </c>
      <c r="U14" s="33">
        <v>67.649299999999997</v>
      </c>
      <c r="V14" s="33">
        <v>37.742800000000003</v>
      </c>
      <c r="W14" s="33">
        <v>35.792000000000002</v>
      </c>
      <c r="X14" s="33">
        <v>33.794600000000003</v>
      </c>
      <c r="Y14" s="33">
        <v>31.347999999999999</v>
      </c>
      <c r="Z14" s="33">
        <v>26.199000000000002</v>
      </c>
    </row>
    <row r="15" spans="1:30" x14ac:dyDescent="0.25">
      <c r="A15" s="32"/>
      <c r="B15" s="54">
        <v>45908</v>
      </c>
      <c r="C15" s="33">
        <v>27.799199999999999</v>
      </c>
      <c r="D15" s="33">
        <v>25.323</v>
      </c>
      <c r="E15" s="33">
        <v>24.4465</v>
      </c>
      <c r="F15" s="33">
        <v>25.3384</v>
      </c>
      <c r="G15" s="33">
        <v>26.798100000000002</v>
      </c>
      <c r="H15" s="33">
        <v>31.9925</v>
      </c>
      <c r="I15" s="33">
        <v>24.631399999999999</v>
      </c>
      <c r="J15" s="33">
        <v>16.03</v>
      </c>
      <c r="K15" s="33">
        <v>19.765699999999999</v>
      </c>
      <c r="L15" s="33">
        <v>22.429400000000001</v>
      </c>
      <c r="M15" s="33">
        <v>25.225100000000001</v>
      </c>
      <c r="N15" s="33">
        <v>29.595199999999998</v>
      </c>
      <c r="O15" s="33">
        <v>30.7334</v>
      </c>
      <c r="P15" s="33">
        <v>32.019199999999998</v>
      </c>
      <c r="Q15" s="33">
        <v>29.3185</v>
      </c>
      <c r="R15" s="33">
        <v>26.085599999999999</v>
      </c>
      <c r="S15" s="33">
        <v>25.837399999999999</v>
      </c>
      <c r="T15" s="33">
        <v>49.33</v>
      </c>
      <c r="U15" s="33">
        <v>78.959299999999999</v>
      </c>
      <c r="V15" s="33">
        <v>134.27950000000001</v>
      </c>
      <c r="W15" s="33">
        <v>58.012599999999999</v>
      </c>
      <c r="X15" s="33">
        <v>31.8672</v>
      </c>
      <c r="Y15" s="33">
        <v>29.716100000000001</v>
      </c>
      <c r="Z15" s="33">
        <v>30.395900000000001</v>
      </c>
    </row>
    <row r="16" spans="1:30" x14ac:dyDescent="0.25">
      <c r="A16" s="32"/>
      <c r="B16" s="54">
        <v>45909</v>
      </c>
      <c r="C16" s="33">
        <v>30.819900000000001</v>
      </c>
      <c r="D16" s="33">
        <v>30.976299999999998</v>
      </c>
      <c r="E16" s="33">
        <v>29.259599999999999</v>
      </c>
      <c r="F16" s="33">
        <v>31.373899999999999</v>
      </c>
      <c r="G16" s="33">
        <v>31.219000000000001</v>
      </c>
      <c r="H16" s="33">
        <v>36.176600000000001</v>
      </c>
      <c r="I16" s="33">
        <v>36.376399999999997</v>
      </c>
      <c r="J16" s="33">
        <v>30.938600000000001</v>
      </c>
      <c r="K16" s="33">
        <v>22.662199999999999</v>
      </c>
      <c r="L16" s="33">
        <v>21.180299999999999</v>
      </c>
      <c r="M16" s="33">
        <v>27.543299999999999</v>
      </c>
      <c r="N16" s="33">
        <v>27.818100000000001</v>
      </c>
      <c r="O16" s="33">
        <v>26.951499999999999</v>
      </c>
      <c r="P16" s="33">
        <v>22.7073</v>
      </c>
      <c r="Q16" s="33">
        <v>19.8355</v>
      </c>
      <c r="R16" s="33">
        <v>23.421600000000002</v>
      </c>
      <c r="S16" s="33">
        <v>24.835000000000001</v>
      </c>
      <c r="T16" s="33">
        <v>42.454599999999999</v>
      </c>
      <c r="U16" s="33">
        <v>36.951099999999997</v>
      </c>
      <c r="V16" s="33">
        <v>32.588500000000003</v>
      </c>
      <c r="W16" s="33">
        <v>29.979900000000001</v>
      </c>
      <c r="X16" s="33">
        <v>26.0549</v>
      </c>
      <c r="Y16" s="33">
        <v>31.342600000000001</v>
      </c>
      <c r="Z16" s="33">
        <v>30.06</v>
      </c>
    </row>
    <row r="17" spans="1:26" x14ac:dyDescent="0.25">
      <c r="A17" s="32"/>
      <c r="B17" s="54">
        <v>45910</v>
      </c>
      <c r="C17" s="33">
        <v>31.599</v>
      </c>
      <c r="D17" s="33">
        <v>30.922599999999999</v>
      </c>
      <c r="E17" s="33">
        <v>32.0274</v>
      </c>
      <c r="F17" s="33">
        <v>31.255700000000001</v>
      </c>
      <c r="G17" s="33">
        <v>29.7729</v>
      </c>
      <c r="H17" s="33">
        <v>33.472299999999997</v>
      </c>
      <c r="I17" s="33">
        <v>29.7438</v>
      </c>
      <c r="J17" s="33">
        <v>27.9877</v>
      </c>
      <c r="K17" s="33">
        <v>22.6509</v>
      </c>
      <c r="L17" s="33">
        <v>19.7439</v>
      </c>
      <c r="M17" s="33">
        <v>19.530799999999999</v>
      </c>
      <c r="N17" s="33">
        <v>19.552700000000002</v>
      </c>
      <c r="O17" s="33">
        <v>19.628799999999998</v>
      </c>
      <c r="P17" s="33">
        <v>23.877300000000002</v>
      </c>
      <c r="Q17" s="33">
        <v>25.494299999999999</v>
      </c>
      <c r="R17" s="33">
        <v>21.249300000000002</v>
      </c>
      <c r="S17" s="33">
        <v>19.3536</v>
      </c>
      <c r="T17" s="33">
        <v>26.8856</v>
      </c>
      <c r="U17" s="33">
        <v>40.755200000000002</v>
      </c>
      <c r="V17" s="33">
        <v>30.914000000000001</v>
      </c>
      <c r="W17" s="33">
        <v>22.636199999999999</v>
      </c>
      <c r="X17" s="33">
        <v>18.129000000000001</v>
      </c>
      <c r="Y17" s="33">
        <v>25.990600000000001</v>
      </c>
      <c r="Z17" s="33">
        <v>26.367799999999999</v>
      </c>
    </row>
    <row r="18" spans="1:26" x14ac:dyDescent="0.25">
      <c r="A18" s="32"/>
      <c r="B18" s="54">
        <v>45911</v>
      </c>
      <c r="C18" s="33">
        <v>26.562899999999999</v>
      </c>
      <c r="D18" s="33">
        <v>27.222200000000001</v>
      </c>
      <c r="E18" s="33">
        <v>28.111899999999999</v>
      </c>
      <c r="F18" s="33">
        <v>28.349299999999999</v>
      </c>
      <c r="G18" s="33">
        <v>28.199000000000002</v>
      </c>
      <c r="H18" s="33">
        <v>29.797699999999999</v>
      </c>
      <c r="I18" s="33">
        <v>24.126000000000001</v>
      </c>
      <c r="J18" s="33">
        <v>14.3164</v>
      </c>
      <c r="K18" s="33">
        <v>18.845600000000001</v>
      </c>
      <c r="L18" s="33">
        <v>17.1754</v>
      </c>
      <c r="M18" s="33">
        <v>17.2515</v>
      </c>
      <c r="N18" s="33">
        <v>19.430099999999999</v>
      </c>
      <c r="O18" s="33">
        <v>22.2104</v>
      </c>
      <c r="P18" s="33">
        <v>21.9343</v>
      </c>
      <c r="Q18" s="33">
        <v>21.810400000000001</v>
      </c>
      <c r="R18" s="33">
        <v>22.2942</v>
      </c>
      <c r="S18" s="33">
        <v>22.458200000000001</v>
      </c>
      <c r="T18" s="33">
        <v>32.9514</v>
      </c>
      <c r="U18" s="33">
        <v>34.304099999999998</v>
      </c>
      <c r="V18" s="33">
        <v>16.892499999999998</v>
      </c>
      <c r="W18" s="33">
        <v>9.0831999999999997</v>
      </c>
      <c r="X18" s="33">
        <v>17.5686</v>
      </c>
      <c r="Y18" s="33">
        <v>28.6204</v>
      </c>
      <c r="Z18" s="33">
        <v>29.574300000000001</v>
      </c>
    </row>
    <row r="19" spans="1:26" x14ac:dyDescent="0.25">
      <c r="A19" s="32"/>
      <c r="B19" s="54">
        <v>45912</v>
      </c>
      <c r="C19" s="33">
        <v>32.731999999999999</v>
      </c>
      <c r="D19" s="33">
        <v>33.0456</v>
      </c>
      <c r="E19" s="33">
        <v>30.459</v>
      </c>
      <c r="F19" s="33">
        <v>28.702500000000001</v>
      </c>
      <c r="G19" s="33">
        <v>28.866900000000001</v>
      </c>
      <c r="H19" s="33">
        <v>30.791899999999998</v>
      </c>
      <c r="I19" s="33">
        <v>29.683199999999999</v>
      </c>
      <c r="J19" s="33">
        <v>14.1305</v>
      </c>
      <c r="K19" s="33">
        <v>16.328600000000002</v>
      </c>
      <c r="L19" s="33">
        <v>18.038</v>
      </c>
      <c r="M19" s="33">
        <v>16.541799999999999</v>
      </c>
      <c r="N19" s="33">
        <v>17.206399999999999</v>
      </c>
      <c r="O19" s="33">
        <v>24.013400000000001</v>
      </c>
      <c r="P19" s="33">
        <v>20.996400000000001</v>
      </c>
      <c r="Q19" s="33">
        <v>21.080300000000001</v>
      </c>
      <c r="R19" s="33">
        <v>26.893599999999999</v>
      </c>
      <c r="S19" s="33">
        <v>18.7255</v>
      </c>
      <c r="T19" s="33">
        <v>29.4375</v>
      </c>
      <c r="U19" s="33">
        <v>39.561199999999999</v>
      </c>
      <c r="V19" s="33">
        <v>31.727399999999999</v>
      </c>
      <c r="W19" s="33">
        <v>20.924199999999999</v>
      </c>
      <c r="X19" s="33">
        <v>29.637499999999999</v>
      </c>
      <c r="Y19" s="33">
        <v>31.768699999999999</v>
      </c>
      <c r="Z19" s="33">
        <v>29.316299999999998</v>
      </c>
    </row>
    <row r="20" spans="1:26" x14ac:dyDescent="0.25">
      <c r="A20" s="32"/>
      <c r="B20" s="54">
        <v>45913</v>
      </c>
      <c r="C20" s="33">
        <v>31.878499999999999</v>
      </c>
      <c r="D20" s="33">
        <v>31.369900000000001</v>
      </c>
      <c r="E20" s="33">
        <v>29.980799999999999</v>
      </c>
      <c r="F20" s="33">
        <v>29.345600000000001</v>
      </c>
      <c r="G20" s="33">
        <v>29.8733</v>
      </c>
      <c r="H20" s="33">
        <v>32.9101</v>
      </c>
      <c r="I20" s="33">
        <v>19.347899999999999</v>
      </c>
      <c r="J20" s="33">
        <v>25.235099999999999</v>
      </c>
      <c r="K20" s="33">
        <v>16.624600000000001</v>
      </c>
      <c r="L20" s="33">
        <v>15.357799999999999</v>
      </c>
      <c r="M20" s="33">
        <v>13.0558</v>
      </c>
      <c r="N20" s="33">
        <v>7.0789</v>
      </c>
      <c r="O20" s="33">
        <v>13.2431</v>
      </c>
      <c r="P20" s="33">
        <v>17.279</v>
      </c>
      <c r="Q20" s="33">
        <v>117.6395</v>
      </c>
      <c r="R20" s="33">
        <v>14.426600000000001</v>
      </c>
      <c r="S20" s="33">
        <v>15.467599999999999</v>
      </c>
      <c r="T20" s="33">
        <v>35.725499999999997</v>
      </c>
      <c r="U20" s="33">
        <v>32.7256</v>
      </c>
      <c r="V20" s="33">
        <v>21.2166</v>
      </c>
      <c r="W20" s="33">
        <v>9.1430000000000007</v>
      </c>
      <c r="X20" s="33">
        <v>26.912600000000001</v>
      </c>
      <c r="Y20" s="33">
        <v>28.376799999999999</v>
      </c>
      <c r="Z20" s="33">
        <v>28.9833</v>
      </c>
    </row>
    <row r="21" spans="1:26" x14ac:dyDescent="0.25">
      <c r="A21" s="32"/>
      <c r="B21" s="54">
        <v>45914</v>
      </c>
      <c r="C21" s="33">
        <v>27.3643</v>
      </c>
      <c r="D21" s="33">
        <v>25.716699999999999</v>
      </c>
      <c r="E21" s="33">
        <v>23.606999999999999</v>
      </c>
      <c r="F21" s="33">
        <v>16.822399999999998</v>
      </c>
      <c r="G21" s="33">
        <v>22.3064</v>
      </c>
      <c r="H21" s="33">
        <v>23.166899999999998</v>
      </c>
      <c r="I21" s="33">
        <v>24.706</v>
      </c>
      <c r="J21" s="33">
        <v>17.2912</v>
      </c>
      <c r="K21" s="33">
        <v>4.2118000000000002</v>
      </c>
      <c r="L21" s="33">
        <v>-1.0254000000000001</v>
      </c>
      <c r="M21" s="33">
        <v>2.8229000000000002</v>
      </c>
      <c r="N21" s="33">
        <v>-1.8237000000000001</v>
      </c>
      <c r="O21" s="33">
        <v>-1.4608000000000001</v>
      </c>
      <c r="P21" s="33">
        <v>-3.0705</v>
      </c>
      <c r="Q21" s="33">
        <v>-3.5103</v>
      </c>
      <c r="R21" s="33">
        <v>1.3009999999999999</v>
      </c>
      <c r="S21" s="33">
        <v>12.309900000000001</v>
      </c>
      <c r="T21" s="33">
        <v>28.1813</v>
      </c>
      <c r="U21" s="33">
        <v>34.903399999999998</v>
      </c>
      <c r="V21" s="33">
        <v>30.955400000000001</v>
      </c>
      <c r="W21" s="33">
        <v>28.046700000000001</v>
      </c>
      <c r="X21" s="33">
        <v>24.971</v>
      </c>
      <c r="Y21" s="33">
        <v>25.282399999999999</v>
      </c>
      <c r="Z21" s="33">
        <v>25.891500000000001</v>
      </c>
    </row>
    <row r="22" spans="1:26" x14ac:dyDescent="0.25">
      <c r="A22" s="32"/>
      <c r="B22" s="54">
        <v>45915</v>
      </c>
      <c r="C22" s="33">
        <v>24.579799999999999</v>
      </c>
      <c r="D22" s="33">
        <v>24.063500000000001</v>
      </c>
      <c r="E22" s="33">
        <v>23.871099999999998</v>
      </c>
      <c r="F22" s="33">
        <v>23.611799999999999</v>
      </c>
      <c r="G22" s="33">
        <v>24.4922</v>
      </c>
      <c r="H22" s="33">
        <v>27.1614</v>
      </c>
      <c r="I22" s="33">
        <v>27.597200000000001</v>
      </c>
      <c r="J22" s="33">
        <v>13.0578</v>
      </c>
      <c r="K22" s="33">
        <v>14.895799999999999</v>
      </c>
      <c r="L22" s="33">
        <v>13.920500000000001</v>
      </c>
      <c r="M22" s="33">
        <v>18.764399999999998</v>
      </c>
      <c r="N22" s="33">
        <v>20.017199999999999</v>
      </c>
      <c r="O22" s="33">
        <v>18.977699999999999</v>
      </c>
      <c r="P22" s="33">
        <v>20.577100000000002</v>
      </c>
      <c r="Q22" s="33">
        <v>20.132200000000001</v>
      </c>
      <c r="R22" s="33">
        <v>22.967199999999998</v>
      </c>
      <c r="S22" s="33">
        <v>21.338799999999999</v>
      </c>
      <c r="T22" s="33">
        <v>41.627899999999997</v>
      </c>
      <c r="U22" s="33">
        <v>49.578099999999999</v>
      </c>
      <c r="V22" s="33">
        <v>41.7224</v>
      </c>
      <c r="W22" s="33">
        <v>35.560299999999998</v>
      </c>
      <c r="X22" s="33">
        <v>33.490900000000003</v>
      </c>
      <c r="Y22" s="33">
        <v>30.379000000000001</v>
      </c>
      <c r="Z22" s="33">
        <v>27.173100000000002</v>
      </c>
    </row>
    <row r="23" spans="1:26" x14ac:dyDescent="0.25">
      <c r="A23" s="32"/>
      <c r="B23" s="54">
        <v>45916</v>
      </c>
      <c r="C23" s="33">
        <v>30.931699999999999</v>
      </c>
      <c r="D23" s="33">
        <v>30.013100000000001</v>
      </c>
      <c r="E23" s="33">
        <v>28.763500000000001</v>
      </c>
      <c r="F23" s="33">
        <v>29.133700000000001</v>
      </c>
      <c r="G23" s="33">
        <v>29.051100000000002</v>
      </c>
      <c r="H23" s="33">
        <v>31.178999999999998</v>
      </c>
      <c r="I23" s="33">
        <v>30.186</v>
      </c>
      <c r="J23" s="33">
        <v>35.2864</v>
      </c>
      <c r="K23" s="33">
        <v>23.346399999999999</v>
      </c>
      <c r="L23" s="33">
        <v>23.0764</v>
      </c>
      <c r="M23" s="33">
        <v>19.157699999999998</v>
      </c>
      <c r="N23" s="33">
        <v>20.8261</v>
      </c>
      <c r="O23" s="33">
        <v>20.07</v>
      </c>
      <c r="P23" s="33">
        <v>21.968699999999998</v>
      </c>
      <c r="Q23" s="33">
        <v>23.93</v>
      </c>
      <c r="R23" s="33">
        <v>25.8249</v>
      </c>
      <c r="S23" s="33">
        <v>23.523900000000001</v>
      </c>
      <c r="T23" s="33">
        <v>42.351999999999997</v>
      </c>
      <c r="U23" s="33">
        <v>45.3949</v>
      </c>
      <c r="V23" s="33">
        <v>43.0458</v>
      </c>
      <c r="W23" s="33">
        <v>36.7119</v>
      </c>
      <c r="X23" s="33">
        <v>33.593200000000003</v>
      </c>
      <c r="Y23" s="33">
        <v>34.200600000000001</v>
      </c>
      <c r="Z23" s="33">
        <v>34.670299999999997</v>
      </c>
    </row>
    <row r="24" spans="1:26" x14ac:dyDescent="0.25">
      <c r="A24" s="32"/>
      <c r="B24" s="54">
        <v>45917</v>
      </c>
      <c r="C24" s="33">
        <v>36.1663</v>
      </c>
      <c r="D24" s="33">
        <v>34.313200000000002</v>
      </c>
      <c r="E24" s="33">
        <v>32.074399999999997</v>
      </c>
      <c r="F24" s="33">
        <v>32.731099999999998</v>
      </c>
      <c r="G24" s="33">
        <v>31.441199999999998</v>
      </c>
      <c r="H24" s="33">
        <v>32.9253</v>
      </c>
      <c r="I24" s="33">
        <v>33.033099999999997</v>
      </c>
      <c r="J24" s="33">
        <v>36.0854</v>
      </c>
      <c r="K24" s="33">
        <v>28.273199999999999</v>
      </c>
      <c r="L24" s="33">
        <v>29.473400000000002</v>
      </c>
      <c r="M24" s="33">
        <v>29.093399999999999</v>
      </c>
      <c r="N24" s="33">
        <v>27.450600000000001</v>
      </c>
      <c r="O24" s="33">
        <v>30.313400000000001</v>
      </c>
      <c r="P24" s="33">
        <v>33.85</v>
      </c>
      <c r="Q24" s="33">
        <v>38.355200000000004</v>
      </c>
      <c r="R24" s="33">
        <v>44.378700000000002</v>
      </c>
      <c r="S24" s="33">
        <v>106.0988</v>
      </c>
      <c r="T24" s="33">
        <v>179.98140000000001</v>
      </c>
      <c r="U24" s="33">
        <v>47.933100000000003</v>
      </c>
      <c r="V24" s="33">
        <v>38.788800000000002</v>
      </c>
      <c r="W24" s="33">
        <v>36.385399999999997</v>
      </c>
      <c r="X24" s="33">
        <v>33.762300000000003</v>
      </c>
      <c r="Y24" s="33">
        <v>36.738</v>
      </c>
      <c r="Z24" s="33">
        <v>32.3384</v>
      </c>
    </row>
    <row r="25" spans="1:26" x14ac:dyDescent="0.25">
      <c r="A25" s="32"/>
      <c r="B25" s="54">
        <v>45918</v>
      </c>
      <c r="C25" s="33">
        <v>55.110700000000001</v>
      </c>
      <c r="D25" s="33">
        <v>23.934899999999999</v>
      </c>
      <c r="E25" s="33">
        <v>15.197699999999999</v>
      </c>
      <c r="F25" s="33">
        <v>30.959099999999999</v>
      </c>
      <c r="G25" s="33">
        <v>30.2834</v>
      </c>
      <c r="H25" s="33">
        <v>33.830800000000004</v>
      </c>
      <c r="I25" s="33">
        <v>38.825899999999997</v>
      </c>
      <c r="J25" s="33">
        <v>39.786499999999997</v>
      </c>
      <c r="K25" s="33">
        <v>38.712000000000003</v>
      </c>
      <c r="L25" s="33">
        <v>31.529800000000002</v>
      </c>
      <c r="M25" s="33">
        <v>383.41250000000002</v>
      </c>
      <c r="N25" s="33">
        <v>208.6918</v>
      </c>
      <c r="O25" s="33">
        <v>292.23239999999998</v>
      </c>
      <c r="P25" s="33">
        <v>511.41950000000003</v>
      </c>
      <c r="Q25" s="33">
        <v>38.456400000000002</v>
      </c>
      <c r="R25" s="33">
        <v>38.835099999999997</v>
      </c>
      <c r="S25" s="33">
        <v>22.870699999999999</v>
      </c>
      <c r="T25" s="33">
        <v>37.292200000000001</v>
      </c>
      <c r="U25" s="33">
        <v>31.8932</v>
      </c>
      <c r="V25" s="33">
        <v>25.9739</v>
      </c>
      <c r="W25" s="33">
        <v>25.099499999999999</v>
      </c>
      <c r="X25" s="33">
        <v>31.685400000000001</v>
      </c>
      <c r="Y25" s="33">
        <v>34.402200000000001</v>
      </c>
      <c r="Z25" s="33">
        <v>28.562799999999999</v>
      </c>
    </row>
    <row r="26" spans="1:26" x14ac:dyDescent="0.25">
      <c r="A26" s="32"/>
      <c r="B26" s="54">
        <v>45919</v>
      </c>
      <c r="C26" s="33">
        <v>30.364000000000001</v>
      </c>
      <c r="D26" s="33">
        <v>30.287800000000001</v>
      </c>
      <c r="E26" s="33">
        <v>30.567599999999999</v>
      </c>
      <c r="F26" s="33">
        <v>31.622599999999998</v>
      </c>
      <c r="G26" s="33">
        <v>33.636899999999997</v>
      </c>
      <c r="H26" s="33">
        <v>36.546199999999999</v>
      </c>
      <c r="I26" s="33">
        <v>447.33609999999999</v>
      </c>
      <c r="J26" s="33">
        <v>40.938699999999997</v>
      </c>
      <c r="K26" s="33">
        <v>33.094799999999999</v>
      </c>
      <c r="L26" s="33">
        <v>28.991099999999999</v>
      </c>
      <c r="M26" s="33">
        <v>27.6067</v>
      </c>
      <c r="N26" s="33">
        <v>29.159300000000002</v>
      </c>
      <c r="O26" s="33">
        <v>29.6706</v>
      </c>
      <c r="P26" s="33">
        <v>32.947699999999998</v>
      </c>
      <c r="Q26" s="33">
        <v>37.579500000000003</v>
      </c>
      <c r="R26" s="33">
        <v>28.3461</v>
      </c>
      <c r="S26" s="33">
        <v>35.645499999999998</v>
      </c>
      <c r="T26" s="33">
        <v>43.279899999999998</v>
      </c>
      <c r="U26" s="33">
        <v>41.723500000000001</v>
      </c>
      <c r="V26" s="33">
        <v>38.5717</v>
      </c>
      <c r="W26" s="33">
        <v>38.066200000000002</v>
      </c>
      <c r="X26" s="33">
        <v>37.0426</v>
      </c>
      <c r="Y26" s="33">
        <v>44.981699999999996</v>
      </c>
      <c r="Z26" s="33">
        <v>38.456400000000002</v>
      </c>
    </row>
    <row r="27" spans="1:26" x14ac:dyDescent="0.25">
      <c r="A27" s="32"/>
      <c r="B27" s="54">
        <v>45920</v>
      </c>
      <c r="C27" s="33">
        <v>44.120600000000003</v>
      </c>
      <c r="D27" s="33">
        <v>36.483199999999997</v>
      </c>
      <c r="E27" s="33">
        <v>39.970100000000002</v>
      </c>
      <c r="F27" s="33">
        <v>37.446100000000001</v>
      </c>
      <c r="G27" s="33">
        <v>35.063899999999997</v>
      </c>
      <c r="H27" s="33">
        <v>39.910899999999998</v>
      </c>
      <c r="I27" s="33">
        <v>29.245200000000001</v>
      </c>
      <c r="J27" s="33">
        <v>19.188300000000002</v>
      </c>
      <c r="K27" s="33">
        <v>19.046199999999999</v>
      </c>
      <c r="L27" s="33">
        <v>19.347000000000001</v>
      </c>
      <c r="M27" s="33">
        <v>17.881900000000002</v>
      </c>
      <c r="N27" s="33">
        <v>23.0032</v>
      </c>
      <c r="O27" s="33">
        <v>27.2743</v>
      </c>
      <c r="P27" s="33">
        <v>160.87289999999999</v>
      </c>
      <c r="Q27" s="33">
        <v>31.874500000000001</v>
      </c>
      <c r="R27" s="33">
        <v>28.805700000000002</v>
      </c>
      <c r="S27" s="33">
        <v>31.929200000000002</v>
      </c>
      <c r="T27" s="33">
        <v>74.002099999999999</v>
      </c>
      <c r="U27" s="33">
        <v>36.398499999999999</v>
      </c>
      <c r="V27" s="33">
        <v>35.193100000000001</v>
      </c>
      <c r="W27" s="33">
        <v>29.242799999999999</v>
      </c>
      <c r="X27" s="33">
        <v>27.943000000000001</v>
      </c>
      <c r="Y27" s="33">
        <v>27.895900000000001</v>
      </c>
      <c r="Z27" s="33">
        <v>31.661899999999999</v>
      </c>
    </row>
    <row r="28" spans="1:26" x14ac:dyDescent="0.25">
      <c r="A28" s="32"/>
      <c r="B28" s="54">
        <v>45921</v>
      </c>
      <c r="C28" s="33">
        <v>33.982100000000003</v>
      </c>
      <c r="D28" s="33">
        <v>31.995799999999999</v>
      </c>
      <c r="E28" s="33">
        <v>28.8324</v>
      </c>
      <c r="F28" s="33">
        <v>27.983699999999999</v>
      </c>
      <c r="G28" s="33">
        <v>27.415600000000001</v>
      </c>
      <c r="H28" s="33">
        <v>27.622900000000001</v>
      </c>
      <c r="I28" s="33">
        <v>27.4099</v>
      </c>
      <c r="J28" s="33">
        <v>25.9755</v>
      </c>
      <c r="K28" s="33">
        <v>17.419899999999998</v>
      </c>
      <c r="L28" s="33">
        <v>24.0656</v>
      </c>
      <c r="M28" s="33">
        <v>24.0655</v>
      </c>
      <c r="N28" s="33">
        <v>24.480799999999999</v>
      </c>
      <c r="O28" s="33">
        <v>26.035499999999999</v>
      </c>
      <c r="P28" s="33">
        <v>22.1205</v>
      </c>
      <c r="Q28" s="33">
        <v>25.539000000000001</v>
      </c>
      <c r="R28" s="33">
        <v>24.532599999999999</v>
      </c>
      <c r="S28" s="33">
        <v>25.979199999999999</v>
      </c>
      <c r="T28" s="33">
        <v>29.1968</v>
      </c>
      <c r="U28" s="33">
        <v>30.422000000000001</v>
      </c>
      <c r="V28" s="33">
        <v>31.6388</v>
      </c>
      <c r="W28" s="33">
        <v>27.676300000000001</v>
      </c>
      <c r="X28" s="33">
        <v>28.43</v>
      </c>
      <c r="Y28" s="33">
        <v>25.221</v>
      </c>
      <c r="Z28" s="33">
        <v>28.023700000000002</v>
      </c>
    </row>
    <row r="29" spans="1:26" x14ac:dyDescent="0.25">
      <c r="A29" s="32"/>
      <c r="B29" s="54">
        <v>45922</v>
      </c>
      <c r="C29" s="33">
        <v>28.423300000000001</v>
      </c>
      <c r="D29" s="33">
        <v>28.018899999999999</v>
      </c>
      <c r="E29" s="33">
        <v>26.942</v>
      </c>
      <c r="F29" s="33">
        <v>27.149699999999999</v>
      </c>
      <c r="G29" s="33">
        <v>27.429600000000001</v>
      </c>
      <c r="H29" s="33">
        <v>29.805299999999999</v>
      </c>
      <c r="I29" s="33">
        <v>30.212800000000001</v>
      </c>
      <c r="J29" s="33">
        <v>30.648900000000001</v>
      </c>
      <c r="K29" s="33">
        <v>27.4</v>
      </c>
      <c r="L29" s="33">
        <v>24.7041</v>
      </c>
      <c r="M29" s="33">
        <v>22.078800000000001</v>
      </c>
      <c r="N29" s="33">
        <v>23.611000000000001</v>
      </c>
      <c r="O29" s="33">
        <v>25.7654</v>
      </c>
      <c r="P29" s="33">
        <v>22.850100000000001</v>
      </c>
      <c r="Q29" s="33">
        <v>26.499199999999998</v>
      </c>
      <c r="R29" s="33">
        <v>19.904</v>
      </c>
      <c r="S29" s="33">
        <v>18.934699999999999</v>
      </c>
      <c r="T29" s="33">
        <v>35.408000000000001</v>
      </c>
      <c r="U29" s="33">
        <v>42.091099999999997</v>
      </c>
      <c r="V29" s="33">
        <v>37.3733</v>
      </c>
      <c r="W29" s="33">
        <v>30.045999999999999</v>
      </c>
      <c r="X29" s="33">
        <v>28.686900000000001</v>
      </c>
      <c r="Y29" s="33">
        <v>29.643599999999999</v>
      </c>
      <c r="Z29" s="33">
        <v>28.107299999999999</v>
      </c>
    </row>
    <row r="30" spans="1:26" x14ac:dyDescent="0.25">
      <c r="A30" s="32"/>
      <c r="B30" s="54">
        <v>45923</v>
      </c>
      <c r="C30" s="33">
        <v>28.533799999999999</v>
      </c>
      <c r="D30" s="33">
        <v>29.934999999999999</v>
      </c>
      <c r="E30" s="33">
        <v>28.3965</v>
      </c>
      <c r="F30" s="33">
        <v>27.168700000000001</v>
      </c>
      <c r="G30" s="33">
        <v>13.8878</v>
      </c>
      <c r="H30" s="33">
        <v>14.6776</v>
      </c>
      <c r="I30" s="33">
        <v>9.6938999999999993</v>
      </c>
      <c r="J30" s="33">
        <v>21.701799999999999</v>
      </c>
      <c r="K30" s="33">
        <v>17.146699999999999</v>
      </c>
      <c r="L30" s="33">
        <v>21.0136</v>
      </c>
      <c r="M30" s="33">
        <v>20.084499999999998</v>
      </c>
      <c r="N30" s="33">
        <v>25.430399999999999</v>
      </c>
      <c r="O30" s="33">
        <v>22.0916</v>
      </c>
      <c r="P30" s="33">
        <v>20.8889</v>
      </c>
      <c r="Q30" s="33">
        <v>18.492000000000001</v>
      </c>
      <c r="R30" s="33">
        <v>20.3032</v>
      </c>
      <c r="S30" s="33">
        <v>24.235499999999998</v>
      </c>
      <c r="T30" s="33">
        <v>48.374299999999998</v>
      </c>
      <c r="U30" s="33">
        <v>53.7074</v>
      </c>
      <c r="V30" s="33">
        <v>50.646500000000003</v>
      </c>
      <c r="W30" s="33">
        <v>40.678100000000001</v>
      </c>
      <c r="X30" s="33">
        <v>37.671900000000001</v>
      </c>
      <c r="Y30" s="33">
        <v>37.445</v>
      </c>
      <c r="Z30" s="33">
        <v>32.020699999999998</v>
      </c>
    </row>
    <row r="31" spans="1:26" x14ac:dyDescent="0.25">
      <c r="A31" s="32"/>
      <c r="B31" s="54">
        <v>45924</v>
      </c>
      <c r="C31" s="33">
        <v>35.679400000000001</v>
      </c>
      <c r="D31" s="33">
        <v>30.0871</v>
      </c>
      <c r="E31" s="33">
        <v>31.7622</v>
      </c>
      <c r="F31" s="33">
        <v>30.8384</v>
      </c>
      <c r="G31" s="33">
        <v>32.666499999999999</v>
      </c>
      <c r="H31" s="33">
        <v>38.8264</v>
      </c>
      <c r="I31" s="33">
        <v>47.7682</v>
      </c>
      <c r="J31" s="33">
        <v>33.285600000000002</v>
      </c>
      <c r="K31" s="33">
        <v>24.0032</v>
      </c>
      <c r="L31" s="33">
        <v>23.420400000000001</v>
      </c>
      <c r="M31" s="33">
        <v>29.058299999999999</v>
      </c>
      <c r="N31" s="33">
        <v>33.013100000000001</v>
      </c>
      <c r="O31" s="33">
        <v>28.971800000000002</v>
      </c>
      <c r="P31" s="33">
        <v>32.862200000000001</v>
      </c>
      <c r="Q31" s="33">
        <v>25.3154</v>
      </c>
      <c r="R31" s="33">
        <v>27.8323</v>
      </c>
      <c r="S31" s="33">
        <v>34.225200000000001</v>
      </c>
      <c r="T31" s="33">
        <v>54.2943</v>
      </c>
      <c r="U31" s="33">
        <v>46.879300000000001</v>
      </c>
      <c r="V31" s="33">
        <v>43.841999999999999</v>
      </c>
      <c r="W31" s="33">
        <v>42.404299999999999</v>
      </c>
      <c r="X31" s="33">
        <v>36.4056</v>
      </c>
      <c r="Y31" s="33">
        <v>34.351500000000001</v>
      </c>
      <c r="Z31" s="33">
        <v>30.721299999999999</v>
      </c>
    </row>
    <row r="32" spans="1:26" x14ac:dyDescent="0.25">
      <c r="A32" s="32"/>
      <c r="B32" s="54">
        <v>45925</v>
      </c>
      <c r="C32" s="33">
        <v>30.853300000000001</v>
      </c>
      <c r="D32" s="33">
        <v>28.928899999999999</v>
      </c>
      <c r="E32" s="33">
        <v>27.2776</v>
      </c>
      <c r="F32" s="33">
        <v>26.8306</v>
      </c>
      <c r="G32" s="33">
        <v>28.023199999999999</v>
      </c>
      <c r="H32" s="33">
        <v>30.5593</v>
      </c>
      <c r="I32" s="33">
        <v>34.448300000000003</v>
      </c>
      <c r="J32" s="33">
        <v>31.997599999999998</v>
      </c>
      <c r="K32" s="33">
        <v>25.928599999999999</v>
      </c>
      <c r="L32" s="33">
        <v>24.6617</v>
      </c>
      <c r="M32" s="33">
        <v>23.154</v>
      </c>
      <c r="N32" s="33">
        <v>25.6205</v>
      </c>
      <c r="O32" s="33">
        <v>25.357199999999999</v>
      </c>
      <c r="P32" s="33">
        <v>25.5548</v>
      </c>
      <c r="Q32" s="33">
        <v>30.814699999999998</v>
      </c>
      <c r="R32" s="33">
        <v>28.807600000000001</v>
      </c>
      <c r="S32" s="33">
        <v>30.336500000000001</v>
      </c>
      <c r="T32" s="33">
        <v>50.188299999999998</v>
      </c>
      <c r="U32" s="33">
        <v>39.736199999999997</v>
      </c>
      <c r="V32" s="33">
        <v>36.929200000000002</v>
      </c>
      <c r="W32" s="33">
        <v>29.172000000000001</v>
      </c>
      <c r="X32" s="33">
        <v>29.834299999999999</v>
      </c>
      <c r="Y32" s="33">
        <v>29.861999999999998</v>
      </c>
      <c r="Z32" s="33">
        <v>28.480499999999999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ACF7-EC60-4675-9AA1-50D4B6BA05F8}">
  <sheetPr>
    <pageSetUpPr fitToPage="1"/>
  </sheetPr>
  <dimension ref="A1:U35"/>
  <sheetViews>
    <sheetView workbookViewId="0">
      <selection activeCell="O32" sqref="O3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72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3.5968196111111093E-2</v>
      </c>
      <c r="H10" s="42"/>
      <c r="I10" s="8">
        <v>5.5366763636363614E-2</v>
      </c>
      <c r="J10" s="42"/>
      <c r="K10" s="8">
        <v>3.3267129746835419E-2</v>
      </c>
      <c r="L10" s="42"/>
      <c r="M10" s="8">
        <v>3.5968E-2</v>
      </c>
      <c r="N10" s="8"/>
      <c r="O10" s="8">
        <v>5.5367E-2</v>
      </c>
      <c r="P10" s="17"/>
      <c r="Q10" s="8">
        <v>3.3266999999999998E-2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3.5968196111111093E-2</v>
      </c>
      <c r="H12" s="43"/>
      <c r="I12" s="8">
        <v>5.5366763636363614E-2</v>
      </c>
      <c r="J12" s="43"/>
      <c r="K12" s="8">
        <v>3.3267129746835419E-2</v>
      </c>
      <c r="L12" s="43"/>
      <c r="M12" s="8">
        <v>3.6158999999999997E-2</v>
      </c>
      <c r="N12" s="8"/>
      <c r="O12" s="8">
        <v>5.5660000000000001E-2</v>
      </c>
      <c r="P12" s="17"/>
      <c r="Q12" s="8">
        <v>3.3443000000000001E-2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3.5968196111111093E-2</v>
      </c>
      <c r="H14" s="8"/>
      <c r="I14" s="8">
        <v>5.5366763636363614E-2</v>
      </c>
      <c r="J14" s="8"/>
      <c r="K14" s="8">
        <v>3.3267129746835419E-2</v>
      </c>
      <c r="L14" s="8"/>
      <c r="M14" s="8">
        <v>3.5244999999999999E-2</v>
      </c>
      <c r="N14" s="8"/>
      <c r="O14" s="8">
        <v>5.4253000000000003E-2</v>
      </c>
      <c r="P14" s="17"/>
      <c r="Q14" s="8">
        <v>3.2598000000000002E-2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3.5968196111111093E-2</v>
      </c>
      <c r="H16" s="8"/>
      <c r="I16" s="8">
        <v>5.5366763636363614E-2</v>
      </c>
      <c r="J16" s="8"/>
      <c r="K16" s="8">
        <v>3.3267129746835419E-2</v>
      </c>
      <c r="L16" s="8"/>
      <c r="M16" s="8">
        <v>3.4504E-2</v>
      </c>
      <c r="N16" s="8"/>
      <c r="O16" s="8">
        <v>5.3113E-2</v>
      </c>
      <c r="P16" s="17"/>
      <c r="Q16" s="8">
        <v>3.1912999999999997E-2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3.5968196111111093E-2</v>
      </c>
      <c r="H18" s="8"/>
      <c r="I18" s="8">
        <v>5.5366763636363614E-2</v>
      </c>
      <c r="J18" s="8"/>
      <c r="K18" s="8">
        <v>3.3267129746835419E-2</v>
      </c>
      <c r="L18" s="8"/>
      <c r="M18" s="8">
        <v>3.4422000000000001E-2</v>
      </c>
      <c r="N18" s="8"/>
      <c r="O18" s="8">
        <v>5.2985999999999998E-2</v>
      </c>
      <c r="P18" s="17"/>
      <c r="Q18" s="8">
        <v>3.1836999999999997E-2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A92BF-EA22-40CC-872C-D013593BCB34}">
  <dimension ref="A1:O721"/>
  <sheetViews>
    <sheetView zoomScale="93" zoomScaleNormal="93" workbookViewId="0">
      <selection activeCell="F21" sqref="F21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45866</v>
      </c>
      <c r="B2" s="47">
        <v>7</v>
      </c>
      <c r="C2" s="47">
        <v>1</v>
      </c>
      <c r="D2" s="47">
        <v>1</v>
      </c>
      <c r="E2" s="37">
        <v>27.1875</v>
      </c>
      <c r="F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"/>
      <c r="H2" s="45" t="s">
        <v>55</v>
      </c>
      <c r="I2" s="39">
        <f>AVERAGE(RTO__327[Pricing])</f>
        <v>35.968196111111091</v>
      </c>
      <c r="J2" s="30">
        <f>I2/1000</f>
        <v>3.5968196111111093E-2</v>
      </c>
      <c r="L2" s="45" t="str">
        <f>UPPER(TEXT(EDATE(A721,1),"MMMM"))</f>
        <v>SEPTEMBER</v>
      </c>
    </row>
    <row r="3" spans="1:15" x14ac:dyDescent="0.25">
      <c r="A3" s="29">
        <v>45866</v>
      </c>
      <c r="B3" s="47">
        <v>7</v>
      </c>
      <c r="C3" s="47">
        <v>1</v>
      </c>
      <c r="D3" s="47">
        <v>2</v>
      </c>
      <c r="E3" s="37">
        <v>28.4895</v>
      </c>
      <c r="F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"/>
      <c r="H3" s="45" t="s">
        <v>61</v>
      </c>
      <c r="I3" s="40">
        <f>IFERROR(AVERAGEIF(RTO__327[On / Off-Peak],"ON",RTO__327[Pricing]),0)</f>
        <v>55.366763636363615</v>
      </c>
      <c r="J3" s="30">
        <f>IFERROR(I3/1000,0)</f>
        <v>5.5366763636363614E-2</v>
      </c>
      <c r="L3" s="45" t="str">
        <f>TEXT(EDATE(A721,1),"YYYY")</f>
        <v>2025</v>
      </c>
    </row>
    <row r="4" spans="1:15" x14ac:dyDescent="0.25">
      <c r="A4" s="29">
        <v>45866</v>
      </c>
      <c r="B4" s="47">
        <v>7</v>
      </c>
      <c r="C4" s="47">
        <v>1</v>
      </c>
      <c r="D4" s="47">
        <v>3</v>
      </c>
      <c r="E4" s="37">
        <v>27.280200000000001</v>
      </c>
      <c r="F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"/>
      <c r="H4" s="45" t="s">
        <v>58</v>
      </c>
      <c r="I4" s="40">
        <f>IFERROR(AVERAGEIF(RTO__327[On / Off-Peak],"OFF",RTO__327[Pricing]),0)</f>
        <v>33.267129746835423</v>
      </c>
      <c r="J4" s="30">
        <f>IFERROR(I4/1000,0)</f>
        <v>3.3267129746835419E-2</v>
      </c>
      <c r="L4" s="28"/>
    </row>
    <row r="5" spans="1:15" x14ac:dyDescent="0.25">
      <c r="A5" s="29">
        <v>45866</v>
      </c>
      <c r="B5" s="47">
        <v>7</v>
      </c>
      <c r="C5" s="47">
        <v>1</v>
      </c>
      <c r="D5" s="47">
        <v>4</v>
      </c>
      <c r="E5" s="37">
        <v>26.2819</v>
      </c>
      <c r="F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45866</v>
      </c>
      <c r="B6" s="47">
        <v>7</v>
      </c>
      <c r="C6" s="47">
        <v>1</v>
      </c>
      <c r="D6" s="47">
        <v>5</v>
      </c>
      <c r="E6" s="37">
        <v>27.835899999999999</v>
      </c>
      <c r="F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"/>
      <c r="H6" s="47"/>
      <c r="I6"/>
      <c r="L6" s="50" t="str">
        <f>TEXT(A2,"MMMM")</f>
        <v>July</v>
      </c>
      <c r="M6" s="50" t="str">
        <f>TEXT(A2,"dd")</f>
        <v>28</v>
      </c>
    </row>
    <row r="7" spans="1:15" x14ac:dyDescent="0.25">
      <c r="A7" s="29">
        <v>45866</v>
      </c>
      <c r="B7" s="47">
        <v>7</v>
      </c>
      <c r="C7" s="47">
        <v>1</v>
      </c>
      <c r="D7" s="47">
        <v>6</v>
      </c>
      <c r="E7" s="37">
        <v>30.316800000000001</v>
      </c>
      <c r="F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"/>
      <c r="H7" s="47"/>
      <c r="I7" s="29"/>
      <c r="L7" s="50" t="str">
        <f>TEXT(A721,"MMMM")</f>
        <v>August</v>
      </c>
      <c r="M7" s="45" t="str">
        <f>TEXT(A721,"dd")</f>
        <v>26</v>
      </c>
    </row>
    <row r="8" spans="1:15" x14ac:dyDescent="0.25">
      <c r="A8" s="29">
        <v>45866</v>
      </c>
      <c r="B8" s="47">
        <v>7</v>
      </c>
      <c r="C8" s="47">
        <v>1</v>
      </c>
      <c r="D8" s="47">
        <v>7</v>
      </c>
      <c r="E8" s="37">
        <v>22.367100000000001</v>
      </c>
      <c r="F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45866</v>
      </c>
      <c r="B9" s="47">
        <v>7</v>
      </c>
      <c r="C9" s="47">
        <v>1</v>
      </c>
      <c r="D9" s="47">
        <v>8</v>
      </c>
      <c r="E9" s="37">
        <v>15.960900000000001</v>
      </c>
      <c r="F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45866</v>
      </c>
      <c r="B10" s="47">
        <v>7</v>
      </c>
      <c r="C10" s="47">
        <v>1</v>
      </c>
      <c r="D10" s="47">
        <v>9</v>
      </c>
      <c r="E10" s="37">
        <v>15.9717</v>
      </c>
      <c r="F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45866</v>
      </c>
      <c r="B11" s="47">
        <v>7</v>
      </c>
      <c r="C11" s="47">
        <v>1</v>
      </c>
      <c r="D11" s="47">
        <v>10</v>
      </c>
      <c r="E11" s="37">
        <v>26.866</v>
      </c>
      <c r="F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"/>
      <c r="H11" s="47"/>
      <c r="I11"/>
    </row>
    <row r="12" spans="1:15" x14ac:dyDescent="0.25">
      <c r="A12" s="29">
        <v>45866</v>
      </c>
      <c r="B12" s="47">
        <v>7</v>
      </c>
      <c r="C12" s="47">
        <v>1</v>
      </c>
      <c r="D12" s="47">
        <v>11</v>
      </c>
      <c r="E12" s="37">
        <v>26.7226</v>
      </c>
      <c r="F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"/>
      <c r="H12" s="47"/>
      <c r="I12"/>
    </row>
    <row r="13" spans="1:15" x14ac:dyDescent="0.25">
      <c r="A13" s="29">
        <v>45866</v>
      </c>
      <c r="B13" s="47">
        <v>7</v>
      </c>
      <c r="C13" s="47">
        <v>1</v>
      </c>
      <c r="D13" s="47">
        <v>12</v>
      </c>
      <c r="E13" s="37">
        <v>33.419400000000003</v>
      </c>
      <c r="F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"/>
      <c r="H13" s="47"/>
      <c r="I13"/>
    </row>
    <row r="14" spans="1:15" x14ac:dyDescent="0.25">
      <c r="A14" s="29">
        <v>45866</v>
      </c>
      <c r="B14" s="47">
        <v>7</v>
      </c>
      <c r="C14" s="47">
        <v>1</v>
      </c>
      <c r="D14" s="47">
        <v>13</v>
      </c>
      <c r="E14" s="37">
        <v>389.48849999999999</v>
      </c>
      <c r="F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"/>
      <c r="H14" s="47"/>
      <c r="I14"/>
    </row>
    <row r="15" spans="1:15" x14ac:dyDescent="0.25">
      <c r="A15" s="29">
        <v>45866</v>
      </c>
      <c r="B15" s="47">
        <v>7</v>
      </c>
      <c r="C15" s="47">
        <v>1</v>
      </c>
      <c r="D15" s="47">
        <v>14</v>
      </c>
      <c r="E15" s="37">
        <v>37.453800000000001</v>
      </c>
      <c r="F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"/>
      <c r="H15"/>
      <c r="I15"/>
    </row>
    <row r="16" spans="1:15" x14ac:dyDescent="0.25">
      <c r="A16" s="29">
        <v>45866</v>
      </c>
      <c r="B16" s="47">
        <v>7</v>
      </c>
      <c r="C16" s="47">
        <v>1</v>
      </c>
      <c r="D16" s="47">
        <v>15</v>
      </c>
      <c r="E16" s="37">
        <v>35.607799999999997</v>
      </c>
      <c r="F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"/>
      <c r="H16"/>
      <c r="I16"/>
    </row>
    <row r="17" spans="1:9" x14ac:dyDescent="0.25">
      <c r="A17" s="29">
        <v>45866</v>
      </c>
      <c r="B17" s="47">
        <v>7</v>
      </c>
      <c r="C17" s="47">
        <v>1</v>
      </c>
      <c r="D17" s="47">
        <v>16</v>
      </c>
      <c r="E17" s="37">
        <v>26.0029</v>
      </c>
      <c r="F1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7"/>
      <c r="H17"/>
      <c r="I17"/>
    </row>
    <row r="18" spans="1:9" x14ac:dyDescent="0.25">
      <c r="A18" s="29">
        <v>45866</v>
      </c>
      <c r="B18" s="47">
        <v>7</v>
      </c>
      <c r="C18" s="47">
        <v>1</v>
      </c>
      <c r="D18" s="47">
        <v>17</v>
      </c>
      <c r="E18" s="37">
        <v>17.5318</v>
      </c>
      <c r="F1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"/>
      <c r="H18"/>
      <c r="I18"/>
    </row>
    <row r="19" spans="1:9" x14ac:dyDescent="0.25">
      <c r="A19" s="29">
        <v>45866</v>
      </c>
      <c r="B19" s="47">
        <v>7</v>
      </c>
      <c r="C19" s="47">
        <v>1</v>
      </c>
      <c r="D19" s="47">
        <v>18</v>
      </c>
      <c r="E19" s="37">
        <v>29.074000000000002</v>
      </c>
      <c r="F1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9"/>
      <c r="H19"/>
      <c r="I19"/>
    </row>
    <row r="20" spans="1:9" x14ac:dyDescent="0.25">
      <c r="A20" s="29">
        <v>45866</v>
      </c>
      <c r="B20" s="47">
        <v>7</v>
      </c>
      <c r="C20" s="47">
        <v>1</v>
      </c>
      <c r="D20" s="47">
        <v>19</v>
      </c>
      <c r="E20" s="37">
        <v>37.3643</v>
      </c>
      <c r="F2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0"/>
      <c r="H20"/>
      <c r="I20"/>
    </row>
    <row r="21" spans="1:9" x14ac:dyDescent="0.25">
      <c r="A21" s="29">
        <v>45866</v>
      </c>
      <c r="B21" s="47">
        <v>7</v>
      </c>
      <c r="C21" s="47">
        <v>1</v>
      </c>
      <c r="D21" s="47">
        <v>20</v>
      </c>
      <c r="E21" s="37">
        <v>38.8339</v>
      </c>
      <c r="F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"/>
      <c r="H21"/>
      <c r="I21"/>
    </row>
    <row r="22" spans="1:9" x14ac:dyDescent="0.25">
      <c r="A22" s="29">
        <v>45866</v>
      </c>
      <c r="B22" s="47">
        <v>7</v>
      </c>
      <c r="C22" s="47">
        <v>1</v>
      </c>
      <c r="D22" s="47">
        <v>21</v>
      </c>
      <c r="E22" s="37">
        <v>34.704099999999997</v>
      </c>
      <c r="F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"/>
      <c r="H22"/>
      <c r="I22"/>
    </row>
    <row r="23" spans="1:9" x14ac:dyDescent="0.25">
      <c r="A23" s="29">
        <v>45866</v>
      </c>
      <c r="B23" s="47">
        <v>7</v>
      </c>
      <c r="C23" s="47">
        <v>1</v>
      </c>
      <c r="D23" s="47">
        <v>22</v>
      </c>
      <c r="E23" s="37">
        <v>24.552399999999999</v>
      </c>
      <c r="F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"/>
      <c r="H23"/>
      <c r="I23"/>
    </row>
    <row r="24" spans="1:9" x14ac:dyDescent="0.25">
      <c r="A24" s="29">
        <v>45866</v>
      </c>
      <c r="B24" s="47">
        <v>7</v>
      </c>
      <c r="C24" s="47">
        <v>1</v>
      </c>
      <c r="D24" s="47">
        <v>23</v>
      </c>
      <c r="E24" s="37">
        <v>30.4116</v>
      </c>
      <c r="F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"/>
      <c r="H24"/>
      <c r="I24"/>
    </row>
    <row r="25" spans="1:9" x14ac:dyDescent="0.25">
      <c r="A25" s="29">
        <v>45866</v>
      </c>
      <c r="B25" s="47">
        <v>7</v>
      </c>
      <c r="C25" s="47">
        <v>1</v>
      </c>
      <c r="D25" s="47">
        <v>24</v>
      </c>
      <c r="E25" s="37">
        <v>29.3596</v>
      </c>
      <c r="F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"/>
      <c r="H25"/>
      <c r="I25"/>
    </row>
    <row r="26" spans="1:9" x14ac:dyDescent="0.25">
      <c r="A26" s="29">
        <v>45867</v>
      </c>
      <c r="B26" s="47">
        <v>7</v>
      </c>
      <c r="C26" s="47">
        <v>2</v>
      </c>
      <c r="D26" s="47">
        <v>1</v>
      </c>
      <c r="E26" s="37">
        <v>32.770800000000001</v>
      </c>
      <c r="F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"/>
      <c r="H26"/>
      <c r="I26"/>
    </row>
    <row r="27" spans="1:9" x14ac:dyDescent="0.25">
      <c r="A27" s="29">
        <v>45867</v>
      </c>
      <c r="B27" s="47">
        <v>7</v>
      </c>
      <c r="C27" s="47">
        <v>2</v>
      </c>
      <c r="D27" s="47">
        <v>2</v>
      </c>
      <c r="E27" s="37">
        <v>32.2851</v>
      </c>
      <c r="F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"/>
      <c r="H27"/>
      <c r="I27"/>
    </row>
    <row r="28" spans="1:9" x14ac:dyDescent="0.25">
      <c r="A28" s="29">
        <v>45867</v>
      </c>
      <c r="B28" s="47">
        <v>7</v>
      </c>
      <c r="C28" s="47">
        <v>2</v>
      </c>
      <c r="D28" s="47">
        <v>3</v>
      </c>
      <c r="E28" s="37">
        <v>31.5959</v>
      </c>
      <c r="F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"/>
      <c r="H28"/>
      <c r="I28"/>
    </row>
    <row r="29" spans="1:9" x14ac:dyDescent="0.25">
      <c r="A29" s="29">
        <v>45867</v>
      </c>
      <c r="B29" s="47">
        <v>7</v>
      </c>
      <c r="C29" s="47">
        <v>2</v>
      </c>
      <c r="D29" s="47">
        <v>4</v>
      </c>
      <c r="E29" s="37">
        <v>27.857800000000001</v>
      </c>
      <c r="F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"/>
      <c r="H29"/>
      <c r="I29"/>
    </row>
    <row r="30" spans="1:9" x14ac:dyDescent="0.25">
      <c r="A30" s="29">
        <v>45867</v>
      </c>
      <c r="B30" s="47">
        <v>7</v>
      </c>
      <c r="C30" s="47">
        <v>2</v>
      </c>
      <c r="D30" s="47">
        <v>5</v>
      </c>
      <c r="E30" s="37">
        <v>31.232500000000002</v>
      </c>
      <c r="F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"/>
      <c r="H30"/>
      <c r="I30"/>
    </row>
    <row r="31" spans="1:9" x14ac:dyDescent="0.25">
      <c r="A31" s="29">
        <v>45867</v>
      </c>
      <c r="B31" s="47">
        <v>7</v>
      </c>
      <c r="C31" s="47">
        <v>2</v>
      </c>
      <c r="D31" s="47">
        <v>6</v>
      </c>
      <c r="E31" s="37">
        <v>45.038600000000002</v>
      </c>
      <c r="F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"/>
      <c r="H31"/>
      <c r="I31"/>
    </row>
    <row r="32" spans="1:9" x14ac:dyDescent="0.25">
      <c r="A32" s="29">
        <v>45867</v>
      </c>
      <c r="B32" s="47">
        <v>7</v>
      </c>
      <c r="C32" s="47">
        <v>2</v>
      </c>
      <c r="D32" s="47">
        <v>7</v>
      </c>
      <c r="E32" s="37">
        <v>37.684100000000001</v>
      </c>
      <c r="F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"/>
      <c r="H32"/>
      <c r="I32"/>
    </row>
    <row r="33" spans="1:9" x14ac:dyDescent="0.25">
      <c r="A33" s="29">
        <v>45867</v>
      </c>
      <c r="B33" s="47">
        <v>7</v>
      </c>
      <c r="C33" s="47">
        <v>2</v>
      </c>
      <c r="D33" s="47">
        <v>8</v>
      </c>
      <c r="E33" s="37">
        <v>29.641999999999999</v>
      </c>
      <c r="F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"/>
      <c r="H33"/>
      <c r="I33"/>
    </row>
    <row r="34" spans="1:9" x14ac:dyDescent="0.25">
      <c r="A34" s="29">
        <v>45867</v>
      </c>
      <c r="B34" s="47">
        <v>7</v>
      </c>
      <c r="C34" s="47">
        <v>2</v>
      </c>
      <c r="D34" s="47">
        <v>9</v>
      </c>
      <c r="E34" s="37">
        <v>30.561699999999998</v>
      </c>
      <c r="F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"/>
      <c r="H34"/>
      <c r="I34"/>
    </row>
    <row r="35" spans="1:9" x14ac:dyDescent="0.25">
      <c r="A35" s="29">
        <v>45867</v>
      </c>
      <c r="B35" s="47">
        <v>7</v>
      </c>
      <c r="C35" s="47">
        <v>2</v>
      </c>
      <c r="D35" s="47">
        <v>10</v>
      </c>
      <c r="E35" s="37">
        <v>31.811599999999999</v>
      </c>
      <c r="F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"/>
      <c r="H35"/>
      <c r="I35"/>
    </row>
    <row r="36" spans="1:9" x14ac:dyDescent="0.25">
      <c r="A36" s="29">
        <v>45867</v>
      </c>
      <c r="B36" s="47">
        <v>7</v>
      </c>
      <c r="C36" s="47">
        <v>2</v>
      </c>
      <c r="D36" s="47">
        <v>11</v>
      </c>
      <c r="E36" s="37">
        <v>25.054400000000001</v>
      </c>
      <c r="F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"/>
      <c r="H36"/>
      <c r="I36"/>
    </row>
    <row r="37" spans="1:9" x14ac:dyDescent="0.25">
      <c r="A37" s="29">
        <v>45867</v>
      </c>
      <c r="B37" s="47">
        <v>7</v>
      </c>
      <c r="C37" s="47">
        <v>2</v>
      </c>
      <c r="D37" s="47">
        <v>12</v>
      </c>
      <c r="E37" s="37">
        <v>33.616599999999998</v>
      </c>
      <c r="F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"/>
      <c r="H37"/>
      <c r="I37"/>
    </row>
    <row r="38" spans="1:9" x14ac:dyDescent="0.25">
      <c r="A38" s="29">
        <v>45867</v>
      </c>
      <c r="B38" s="47">
        <v>7</v>
      </c>
      <c r="C38" s="47">
        <v>2</v>
      </c>
      <c r="D38" s="47">
        <v>13</v>
      </c>
      <c r="E38" s="37">
        <v>34.217199999999998</v>
      </c>
      <c r="F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"/>
      <c r="H38"/>
      <c r="I38"/>
    </row>
    <row r="39" spans="1:9" x14ac:dyDescent="0.25">
      <c r="A39" s="29">
        <v>45867</v>
      </c>
      <c r="B39" s="47">
        <v>7</v>
      </c>
      <c r="C39" s="47">
        <v>2</v>
      </c>
      <c r="D39" s="47">
        <v>14</v>
      </c>
      <c r="E39" s="37">
        <v>33.962899999999998</v>
      </c>
      <c r="F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"/>
      <c r="H39"/>
      <c r="I39"/>
    </row>
    <row r="40" spans="1:9" x14ac:dyDescent="0.25">
      <c r="A40" s="29">
        <v>45867</v>
      </c>
      <c r="B40" s="47">
        <v>7</v>
      </c>
      <c r="C40" s="47">
        <v>2</v>
      </c>
      <c r="D40" s="47">
        <v>15</v>
      </c>
      <c r="E40" s="37">
        <v>28.388300000000001</v>
      </c>
      <c r="F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"/>
      <c r="H40"/>
      <c r="I40"/>
    </row>
    <row r="41" spans="1:9" x14ac:dyDescent="0.25">
      <c r="A41" s="29">
        <v>45867</v>
      </c>
      <c r="B41" s="47">
        <v>7</v>
      </c>
      <c r="C41" s="47">
        <v>2</v>
      </c>
      <c r="D41" s="47">
        <v>16</v>
      </c>
      <c r="E41" s="37">
        <v>25.763100000000001</v>
      </c>
      <c r="F4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1"/>
      <c r="H41"/>
      <c r="I41"/>
    </row>
    <row r="42" spans="1:9" x14ac:dyDescent="0.25">
      <c r="A42" s="29">
        <v>45867</v>
      </c>
      <c r="B42" s="47">
        <v>7</v>
      </c>
      <c r="C42" s="47">
        <v>2</v>
      </c>
      <c r="D42" s="47">
        <v>17</v>
      </c>
      <c r="E42" s="37">
        <v>17.2911</v>
      </c>
      <c r="F4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"/>
      <c r="H42"/>
      <c r="I42"/>
    </row>
    <row r="43" spans="1:9" x14ac:dyDescent="0.25">
      <c r="A43" s="29">
        <v>45867</v>
      </c>
      <c r="B43" s="47">
        <v>7</v>
      </c>
      <c r="C43" s="47">
        <v>2</v>
      </c>
      <c r="D43" s="47">
        <v>18</v>
      </c>
      <c r="E43" s="37">
        <v>17.393799999999999</v>
      </c>
      <c r="F4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3"/>
      <c r="H43"/>
      <c r="I43"/>
    </row>
    <row r="44" spans="1:9" x14ac:dyDescent="0.25">
      <c r="A44" s="29">
        <v>45867</v>
      </c>
      <c r="B44" s="47">
        <v>7</v>
      </c>
      <c r="C44" s="47">
        <v>2</v>
      </c>
      <c r="D44" s="47">
        <v>19</v>
      </c>
      <c r="E44" s="37">
        <v>40.641500000000001</v>
      </c>
      <c r="F4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4"/>
      <c r="H44"/>
      <c r="I44"/>
    </row>
    <row r="45" spans="1:9" x14ac:dyDescent="0.25">
      <c r="A45" s="29">
        <v>45867</v>
      </c>
      <c r="B45" s="47">
        <v>7</v>
      </c>
      <c r="C45" s="47">
        <v>2</v>
      </c>
      <c r="D45" s="47">
        <v>20</v>
      </c>
      <c r="E45" s="37">
        <v>37.357199999999999</v>
      </c>
      <c r="F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"/>
      <c r="H45"/>
      <c r="I45"/>
    </row>
    <row r="46" spans="1:9" x14ac:dyDescent="0.25">
      <c r="A46" s="29">
        <v>45867</v>
      </c>
      <c r="B46" s="47">
        <v>7</v>
      </c>
      <c r="C46" s="47">
        <v>2</v>
      </c>
      <c r="D46" s="47">
        <v>21</v>
      </c>
      <c r="E46" s="37">
        <v>30.840299999999999</v>
      </c>
      <c r="F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"/>
      <c r="H46"/>
      <c r="I46"/>
    </row>
    <row r="47" spans="1:9" x14ac:dyDescent="0.25">
      <c r="A47" s="29">
        <v>45867</v>
      </c>
      <c r="B47" s="47">
        <v>7</v>
      </c>
      <c r="C47" s="47">
        <v>2</v>
      </c>
      <c r="D47" s="47">
        <v>22</v>
      </c>
      <c r="E47" s="37">
        <v>32.528500000000001</v>
      </c>
      <c r="F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"/>
      <c r="H47"/>
      <c r="I47"/>
    </row>
    <row r="48" spans="1:9" x14ac:dyDescent="0.25">
      <c r="A48" s="29">
        <v>45867</v>
      </c>
      <c r="B48" s="47">
        <v>7</v>
      </c>
      <c r="C48" s="47">
        <v>2</v>
      </c>
      <c r="D48" s="47">
        <v>23</v>
      </c>
      <c r="E48" s="37">
        <v>38.537199999999999</v>
      </c>
      <c r="F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"/>
      <c r="H48"/>
      <c r="I48"/>
    </row>
    <row r="49" spans="1:9" x14ac:dyDescent="0.25">
      <c r="A49" s="29">
        <v>45867</v>
      </c>
      <c r="B49" s="47">
        <v>7</v>
      </c>
      <c r="C49" s="47">
        <v>2</v>
      </c>
      <c r="D49" s="47">
        <v>24</v>
      </c>
      <c r="E49" s="37">
        <v>33.984900000000003</v>
      </c>
      <c r="F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"/>
      <c r="H49"/>
      <c r="I49"/>
    </row>
    <row r="50" spans="1:9" x14ac:dyDescent="0.25">
      <c r="A50" s="29">
        <v>45868</v>
      </c>
      <c r="B50" s="47">
        <v>7</v>
      </c>
      <c r="C50" s="47">
        <v>3</v>
      </c>
      <c r="D50" s="47">
        <v>1</v>
      </c>
      <c r="E50" s="37">
        <v>33.064300000000003</v>
      </c>
      <c r="F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"/>
      <c r="H50"/>
      <c r="I50"/>
    </row>
    <row r="51" spans="1:9" x14ac:dyDescent="0.25">
      <c r="A51" s="29">
        <v>45868</v>
      </c>
      <c r="B51" s="47">
        <v>7</v>
      </c>
      <c r="C51" s="47">
        <v>3</v>
      </c>
      <c r="D51" s="47">
        <v>2</v>
      </c>
      <c r="E51" s="37">
        <v>30.5505</v>
      </c>
      <c r="F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"/>
      <c r="H51"/>
      <c r="I51"/>
    </row>
    <row r="52" spans="1:9" x14ac:dyDescent="0.25">
      <c r="A52" s="29">
        <v>45868</v>
      </c>
      <c r="B52" s="47">
        <v>7</v>
      </c>
      <c r="C52" s="47">
        <v>3</v>
      </c>
      <c r="D52" s="47">
        <v>3</v>
      </c>
      <c r="E52" s="37">
        <v>30.957799999999999</v>
      </c>
      <c r="F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"/>
      <c r="H52"/>
      <c r="I52"/>
    </row>
    <row r="53" spans="1:9" x14ac:dyDescent="0.25">
      <c r="A53" s="29">
        <v>45868</v>
      </c>
      <c r="B53" s="47">
        <v>7</v>
      </c>
      <c r="C53" s="47">
        <v>3</v>
      </c>
      <c r="D53" s="47">
        <v>4</v>
      </c>
      <c r="E53" s="37">
        <v>30.3932</v>
      </c>
      <c r="F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"/>
      <c r="H53"/>
      <c r="I53"/>
    </row>
    <row r="54" spans="1:9" x14ac:dyDescent="0.25">
      <c r="A54" s="29">
        <v>45868</v>
      </c>
      <c r="B54" s="47">
        <v>7</v>
      </c>
      <c r="C54" s="47">
        <v>3</v>
      </c>
      <c r="D54" s="47">
        <v>5</v>
      </c>
      <c r="E54" s="37">
        <v>31.700099999999999</v>
      </c>
      <c r="F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"/>
      <c r="H54"/>
      <c r="I54"/>
    </row>
    <row r="55" spans="1:9" x14ac:dyDescent="0.25">
      <c r="A55" s="29">
        <v>45868</v>
      </c>
      <c r="B55" s="47">
        <v>7</v>
      </c>
      <c r="C55" s="47">
        <v>3</v>
      </c>
      <c r="D55" s="47">
        <v>6</v>
      </c>
      <c r="E55" s="37">
        <v>34.808799999999998</v>
      </c>
      <c r="F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"/>
      <c r="H55"/>
      <c r="I55"/>
    </row>
    <row r="56" spans="1:9" x14ac:dyDescent="0.25">
      <c r="A56" s="29">
        <v>45868</v>
      </c>
      <c r="B56" s="47">
        <v>7</v>
      </c>
      <c r="C56" s="47">
        <v>3</v>
      </c>
      <c r="D56" s="47">
        <v>7</v>
      </c>
      <c r="E56" s="37">
        <v>32.208500000000001</v>
      </c>
      <c r="F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"/>
      <c r="H56"/>
      <c r="I56"/>
    </row>
    <row r="57" spans="1:9" x14ac:dyDescent="0.25">
      <c r="A57" s="29">
        <v>45868</v>
      </c>
      <c r="B57" s="47">
        <v>7</v>
      </c>
      <c r="C57" s="47">
        <v>3</v>
      </c>
      <c r="D57" s="47">
        <v>8</v>
      </c>
      <c r="E57" s="37">
        <v>19.932300000000001</v>
      </c>
      <c r="F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"/>
      <c r="H57"/>
      <c r="I57"/>
    </row>
    <row r="58" spans="1:9" x14ac:dyDescent="0.25">
      <c r="A58" s="29">
        <v>45868</v>
      </c>
      <c r="B58" s="47">
        <v>7</v>
      </c>
      <c r="C58" s="47">
        <v>3</v>
      </c>
      <c r="D58" s="47">
        <v>9</v>
      </c>
      <c r="E58" s="37">
        <v>19.840499999999999</v>
      </c>
      <c r="F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"/>
      <c r="H58"/>
      <c r="I58"/>
    </row>
    <row r="59" spans="1:9" x14ac:dyDescent="0.25">
      <c r="A59" s="29">
        <v>45868</v>
      </c>
      <c r="B59" s="47">
        <v>7</v>
      </c>
      <c r="C59" s="47">
        <v>3</v>
      </c>
      <c r="D59" s="47">
        <v>10</v>
      </c>
      <c r="E59" s="37">
        <v>17.757999999999999</v>
      </c>
      <c r="F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"/>
      <c r="H59"/>
      <c r="I59"/>
    </row>
    <row r="60" spans="1:9" x14ac:dyDescent="0.25">
      <c r="A60" s="29">
        <v>45868</v>
      </c>
      <c r="B60" s="47">
        <v>7</v>
      </c>
      <c r="C60" s="47">
        <v>3</v>
      </c>
      <c r="D60" s="47">
        <v>11</v>
      </c>
      <c r="E60" s="37">
        <v>18.066500000000001</v>
      </c>
      <c r="F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"/>
      <c r="H60"/>
      <c r="I60"/>
    </row>
    <row r="61" spans="1:9" x14ac:dyDescent="0.25">
      <c r="A61" s="29">
        <v>45868</v>
      </c>
      <c r="B61" s="47">
        <v>7</v>
      </c>
      <c r="C61" s="47">
        <v>3</v>
      </c>
      <c r="D61" s="47">
        <v>12</v>
      </c>
      <c r="E61" s="37">
        <v>26.898299999999999</v>
      </c>
      <c r="F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"/>
      <c r="H61"/>
      <c r="I61"/>
    </row>
    <row r="62" spans="1:9" x14ac:dyDescent="0.25">
      <c r="A62" s="29">
        <v>45868</v>
      </c>
      <c r="B62" s="47">
        <v>7</v>
      </c>
      <c r="C62" s="47">
        <v>3</v>
      </c>
      <c r="D62" s="47">
        <v>13</v>
      </c>
      <c r="E62" s="37">
        <v>27.763999999999999</v>
      </c>
      <c r="F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"/>
      <c r="H62"/>
      <c r="I62"/>
    </row>
    <row r="63" spans="1:9" x14ac:dyDescent="0.25">
      <c r="A63" s="29">
        <v>45868</v>
      </c>
      <c r="B63" s="47">
        <v>7</v>
      </c>
      <c r="C63" s="47">
        <v>3</v>
      </c>
      <c r="D63" s="47">
        <v>14</v>
      </c>
      <c r="E63" s="37">
        <v>24.819800000000001</v>
      </c>
      <c r="F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"/>
      <c r="H63"/>
      <c r="I63"/>
    </row>
    <row r="64" spans="1:9" x14ac:dyDescent="0.25">
      <c r="A64" s="29">
        <v>45868</v>
      </c>
      <c r="B64" s="47">
        <v>7</v>
      </c>
      <c r="C64" s="47">
        <v>3</v>
      </c>
      <c r="D64" s="47">
        <v>15</v>
      </c>
      <c r="E64" s="37">
        <v>29.359100000000002</v>
      </c>
      <c r="F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"/>
      <c r="H64"/>
      <c r="I64"/>
    </row>
    <row r="65" spans="1:9" x14ac:dyDescent="0.25">
      <c r="A65" s="29">
        <v>45868</v>
      </c>
      <c r="B65" s="47">
        <v>7</v>
      </c>
      <c r="C65" s="47">
        <v>3</v>
      </c>
      <c r="D65" s="47">
        <v>16</v>
      </c>
      <c r="E65" s="37">
        <v>28.865400000000001</v>
      </c>
      <c r="F6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5"/>
      <c r="H65"/>
      <c r="I65"/>
    </row>
    <row r="66" spans="1:9" x14ac:dyDescent="0.25">
      <c r="A66" s="29">
        <v>45868</v>
      </c>
      <c r="B66" s="47">
        <v>7</v>
      </c>
      <c r="C66" s="47">
        <v>3</v>
      </c>
      <c r="D66" s="47">
        <v>17</v>
      </c>
      <c r="E66" s="37">
        <v>28.574400000000001</v>
      </c>
      <c r="F6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6"/>
      <c r="H66"/>
      <c r="I66"/>
    </row>
    <row r="67" spans="1:9" x14ac:dyDescent="0.25">
      <c r="A67" s="29">
        <v>45868</v>
      </c>
      <c r="B67" s="47">
        <v>7</v>
      </c>
      <c r="C67" s="47">
        <v>3</v>
      </c>
      <c r="D67" s="47">
        <v>18</v>
      </c>
      <c r="E67" s="37">
        <v>28.5548</v>
      </c>
      <c r="F6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7"/>
      <c r="H67"/>
      <c r="I67"/>
    </row>
    <row r="68" spans="1:9" x14ac:dyDescent="0.25">
      <c r="A68" s="29">
        <v>45868</v>
      </c>
      <c r="B68" s="47">
        <v>7</v>
      </c>
      <c r="C68" s="47">
        <v>3</v>
      </c>
      <c r="D68" s="47">
        <v>19</v>
      </c>
      <c r="E68" s="37">
        <v>33.467399999999998</v>
      </c>
      <c r="F6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8"/>
      <c r="H68"/>
      <c r="I68"/>
    </row>
    <row r="69" spans="1:9" x14ac:dyDescent="0.25">
      <c r="A69" s="29">
        <v>45868</v>
      </c>
      <c r="B69" s="47">
        <v>7</v>
      </c>
      <c r="C69" s="47">
        <v>3</v>
      </c>
      <c r="D69" s="47">
        <v>20</v>
      </c>
      <c r="E69" s="37">
        <v>37.666899999999998</v>
      </c>
      <c r="F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"/>
      <c r="H69"/>
      <c r="I69"/>
    </row>
    <row r="70" spans="1:9" x14ac:dyDescent="0.25">
      <c r="A70" s="29">
        <v>45868</v>
      </c>
      <c r="B70" s="47">
        <v>7</v>
      </c>
      <c r="C70" s="47">
        <v>3</v>
      </c>
      <c r="D70" s="47">
        <v>21</v>
      </c>
      <c r="E70" s="37">
        <v>35.616799999999998</v>
      </c>
      <c r="F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"/>
      <c r="H70"/>
      <c r="I70"/>
    </row>
    <row r="71" spans="1:9" x14ac:dyDescent="0.25">
      <c r="A71" s="29">
        <v>45868</v>
      </c>
      <c r="B71" s="47">
        <v>7</v>
      </c>
      <c r="C71" s="47">
        <v>3</v>
      </c>
      <c r="D71" s="47">
        <v>22</v>
      </c>
      <c r="E71" s="37">
        <v>30.4924</v>
      </c>
      <c r="F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"/>
      <c r="H71"/>
      <c r="I71"/>
    </row>
    <row r="72" spans="1:9" x14ac:dyDescent="0.25">
      <c r="A72" s="29">
        <v>45868</v>
      </c>
      <c r="B72" s="47">
        <v>7</v>
      </c>
      <c r="C72" s="47">
        <v>3</v>
      </c>
      <c r="D72" s="47">
        <v>23</v>
      </c>
      <c r="E72" s="37">
        <v>33.866500000000002</v>
      </c>
      <c r="F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"/>
      <c r="H72"/>
      <c r="I72"/>
    </row>
    <row r="73" spans="1:9" x14ac:dyDescent="0.25">
      <c r="A73" s="29">
        <v>45868</v>
      </c>
      <c r="B73" s="47">
        <v>7</v>
      </c>
      <c r="C73" s="47">
        <v>3</v>
      </c>
      <c r="D73" s="47">
        <v>24</v>
      </c>
      <c r="E73" s="37">
        <v>29.439299999999999</v>
      </c>
      <c r="F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3"/>
      <c r="H73"/>
      <c r="I73"/>
    </row>
    <row r="74" spans="1:9" x14ac:dyDescent="0.25">
      <c r="A74" s="29">
        <v>45869</v>
      </c>
      <c r="B74" s="47">
        <v>7</v>
      </c>
      <c r="C74" s="47">
        <v>4</v>
      </c>
      <c r="D74" s="47">
        <v>1</v>
      </c>
      <c r="E74" s="37">
        <v>28.2011</v>
      </c>
      <c r="F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4"/>
      <c r="H74"/>
      <c r="I74"/>
    </row>
    <row r="75" spans="1:9" x14ac:dyDescent="0.25">
      <c r="A75" s="29">
        <v>45869</v>
      </c>
      <c r="B75" s="47">
        <v>7</v>
      </c>
      <c r="C75" s="47">
        <v>4</v>
      </c>
      <c r="D75" s="47">
        <v>2</v>
      </c>
      <c r="E75" s="37">
        <v>29.759499999999999</v>
      </c>
      <c r="F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5"/>
      <c r="H75"/>
      <c r="I75"/>
    </row>
    <row r="76" spans="1:9" x14ac:dyDescent="0.25">
      <c r="A76" s="29">
        <v>45869</v>
      </c>
      <c r="B76" s="47">
        <v>7</v>
      </c>
      <c r="C76" s="47">
        <v>4</v>
      </c>
      <c r="D76" s="47">
        <v>3</v>
      </c>
      <c r="E76" s="37">
        <v>29.807200000000002</v>
      </c>
      <c r="F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6"/>
      <c r="H76"/>
      <c r="I76"/>
    </row>
    <row r="77" spans="1:9" x14ac:dyDescent="0.25">
      <c r="A77" s="29">
        <v>45869</v>
      </c>
      <c r="B77" s="47">
        <v>7</v>
      </c>
      <c r="C77" s="47">
        <v>4</v>
      </c>
      <c r="D77" s="47">
        <v>4</v>
      </c>
      <c r="E77" s="37">
        <v>29.828600000000002</v>
      </c>
      <c r="F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7"/>
      <c r="H77"/>
      <c r="I77"/>
    </row>
    <row r="78" spans="1:9" x14ac:dyDescent="0.25">
      <c r="A78" s="29">
        <v>45869</v>
      </c>
      <c r="B78" s="47">
        <v>7</v>
      </c>
      <c r="C78" s="47">
        <v>4</v>
      </c>
      <c r="D78" s="47">
        <v>5</v>
      </c>
      <c r="E78" s="37">
        <v>30.135400000000001</v>
      </c>
      <c r="F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8"/>
      <c r="H78"/>
      <c r="I78"/>
    </row>
    <row r="79" spans="1:9" x14ac:dyDescent="0.25">
      <c r="A79" s="29">
        <v>45869</v>
      </c>
      <c r="B79" s="47">
        <v>7</v>
      </c>
      <c r="C79" s="47">
        <v>4</v>
      </c>
      <c r="D79" s="47">
        <v>6</v>
      </c>
      <c r="E79" s="37">
        <v>31.0989</v>
      </c>
      <c r="F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9"/>
      <c r="H79"/>
      <c r="I79"/>
    </row>
    <row r="80" spans="1:9" x14ac:dyDescent="0.25">
      <c r="A80" s="29">
        <v>45869</v>
      </c>
      <c r="B80" s="47">
        <v>7</v>
      </c>
      <c r="C80" s="47">
        <v>4</v>
      </c>
      <c r="D80" s="47">
        <v>7</v>
      </c>
      <c r="E80" s="37">
        <v>21.904599999999999</v>
      </c>
      <c r="F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0"/>
      <c r="H80"/>
      <c r="I80"/>
    </row>
    <row r="81" spans="1:9" x14ac:dyDescent="0.25">
      <c r="A81" s="29">
        <v>45869</v>
      </c>
      <c r="B81" s="47">
        <v>7</v>
      </c>
      <c r="C81" s="47">
        <v>4</v>
      </c>
      <c r="D81" s="47">
        <v>8</v>
      </c>
      <c r="E81" s="37">
        <v>22.074400000000001</v>
      </c>
      <c r="F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1"/>
      <c r="H81"/>
      <c r="I81"/>
    </row>
    <row r="82" spans="1:9" x14ac:dyDescent="0.25">
      <c r="A82" s="29">
        <v>45869</v>
      </c>
      <c r="B82" s="47">
        <v>7</v>
      </c>
      <c r="C82" s="47">
        <v>4</v>
      </c>
      <c r="D82" s="47">
        <v>9</v>
      </c>
      <c r="E82" s="37">
        <v>21.9558</v>
      </c>
      <c r="F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2"/>
      <c r="H82"/>
      <c r="I82"/>
    </row>
    <row r="83" spans="1:9" x14ac:dyDescent="0.25">
      <c r="A83" s="29">
        <v>45869</v>
      </c>
      <c r="B83" s="47">
        <v>7</v>
      </c>
      <c r="C83" s="47">
        <v>4</v>
      </c>
      <c r="D83" s="47">
        <v>10</v>
      </c>
      <c r="E83" s="37">
        <v>21.873000000000001</v>
      </c>
      <c r="F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3"/>
      <c r="H83"/>
      <c r="I83"/>
    </row>
    <row r="84" spans="1:9" x14ac:dyDescent="0.25">
      <c r="A84" s="29">
        <v>45869</v>
      </c>
      <c r="B84" s="47">
        <v>7</v>
      </c>
      <c r="C84" s="47">
        <v>4</v>
      </c>
      <c r="D84" s="47">
        <v>11</v>
      </c>
      <c r="E84" s="37">
        <v>21.775300000000001</v>
      </c>
      <c r="F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4"/>
      <c r="H84"/>
      <c r="I84"/>
    </row>
    <row r="85" spans="1:9" x14ac:dyDescent="0.25">
      <c r="A85" s="29">
        <v>45869</v>
      </c>
      <c r="B85" s="47">
        <v>7</v>
      </c>
      <c r="C85" s="47">
        <v>4</v>
      </c>
      <c r="D85" s="47">
        <v>12</v>
      </c>
      <c r="E85" s="37">
        <v>22.314399999999999</v>
      </c>
      <c r="F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5"/>
      <c r="H85"/>
      <c r="I85"/>
    </row>
    <row r="86" spans="1:9" x14ac:dyDescent="0.25">
      <c r="A86" s="29">
        <v>45869</v>
      </c>
      <c r="B86" s="47">
        <v>7</v>
      </c>
      <c r="C86" s="47">
        <v>4</v>
      </c>
      <c r="D86" s="47">
        <v>13</v>
      </c>
      <c r="E86" s="37">
        <v>23.195399999999999</v>
      </c>
      <c r="F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6"/>
      <c r="H86"/>
      <c r="I86"/>
    </row>
    <row r="87" spans="1:9" x14ac:dyDescent="0.25">
      <c r="A87" s="29">
        <v>45869</v>
      </c>
      <c r="B87" s="47">
        <v>7</v>
      </c>
      <c r="C87" s="47">
        <v>4</v>
      </c>
      <c r="D87" s="47">
        <v>14</v>
      </c>
      <c r="E87" s="37">
        <v>19.526</v>
      </c>
      <c r="F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7"/>
      <c r="H87"/>
      <c r="I87"/>
    </row>
    <row r="88" spans="1:9" x14ac:dyDescent="0.25">
      <c r="A88" s="29">
        <v>45869</v>
      </c>
      <c r="B88" s="47">
        <v>7</v>
      </c>
      <c r="C88" s="47">
        <v>4</v>
      </c>
      <c r="D88" s="47">
        <v>15</v>
      </c>
      <c r="E88" s="37">
        <v>20.911799999999999</v>
      </c>
      <c r="F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8"/>
      <c r="H88"/>
      <c r="I88"/>
    </row>
    <row r="89" spans="1:9" x14ac:dyDescent="0.25">
      <c r="A89" s="29">
        <v>45869</v>
      </c>
      <c r="B89" s="47">
        <v>7</v>
      </c>
      <c r="C89" s="47">
        <v>4</v>
      </c>
      <c r="D89" s="47">
        <v>16</v>
      </c>
      <c r="E89" s="37">
        <v>14.6319</v>
      </c>
      <c r="F8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89"/>
      <c r="H89"/>
      <c r="I89"/>
    </row>
    <row r="90" spans="1:9" x14ac:dyDescent="0.25">
      <c r="A90" s="29">
        <v>45869</v>
      </c>
      <c r="B90" s="47">
        <v>7</v>
      </c>
      <c r="C90" s="47">
        <v>4</v>
      </c>
      <c r="D90" s="47">
        <v>17</v>
      </c>
      <c r="E90" s="37">
        <v>24.881599999999999</v>
      </c>
      <c r="F9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0"/>
      <c r="H90"/>
      <c r="I90"/>
    </row>
    <row r="91" spans="1:9" x14ac:dyDescent="0.25">
      <c r="A91" s="29">
        <v>45869</v>
      </c>
      <c r="B91" s="47">
        <v>7</v>
      </c>
      <c r="C91" s="47">
        <v>4</v>
      </c>
      <c r="D91" s="47">
        <v>18</v>
      </c>
      <c r="E91" s="37">
        <v>33.462000000000003</v>
      </c>
      <c r="F9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1"/>
      <c r="H91"/>
      <c r="I91"/>
    </row>
    <row r="92" spans="1:9" x14ac:dyDescent="0.25">
      <c r="A92" s="29">
        <v>45869</v>
      </c>
      <c r="B92" s="47">
        <v>7</v>
      </c>
      <c r="C92" s="47">
        <v>4</v>
      </c>
      <c r="D92" s="47">
        <v>19</v>
      </c>
      <c r="E92" s="37">
        <v>45.549799999999998</v>
      </c>
      <c r="F9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2"/>
      <c r="H92"/>
      <c r="I92"/>
    </row>
    <row r="93" spans="1:9" x14ac:dyDescent="0.25">
      <c r="A93" s="29">
        <v>45869</v>
      </c>
      <c r="B93" s="47">
        <v>7</v>
      </c>
      <c r="C93" s="47">
        <v>4</v>
      </c>
      <c r="D93" s="47">
        <v>20</v>
      </c>
      <c r="E93" s="37">
        <v>40.875599999999999</v>
      </c>
      <c r="F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3"/>
      <c r="H93"/>
      <c r="I93"/>
    </row>
    <row r="94" spans="1:9" x14ac:dyDescent="0.25">
      <c r="A94" s="29">
        <v>45869</v>
      </c>
      <c r="B94" s="47">
        <v>7</v>
      </c>
      <c r="C94" s="47">
        <v>4</v>
      </c>
      <c r="D94" s="47">
        <v>21</v>
      </c>
      <c r="E94" s="37">
        <v>34.676600000000001</v>
      </c>
      <c r="F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4"/>
      <c r="H94"/>
      <c r="I94"/>
    </row>
    <row r="95" spans="1:9" x14ac:dyDescent="0.25">
      <c r="A95" s="29">
        <v>45869</v>
      </c>
      <c r="B95" s="47">
        <v>7</v>
      </c>
      <c r="C95" s="47">
        <v>4</v>
      </c>
      <c r="D95" s="47">
        <v>22</v>
      </c>
      <c r="E95" s="37">
        <v>35.000399999999999</v>
      </c>
      <c r="F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5"/>
      <c r="H95"/>
      <c r="I95"/>
    </row>
    <row r="96" spans="1:9" x14ac:dyDescent="0.25">
      <c r="A96" s="29">
        <v>45869</v>
      </c>
      <c r="B96" s="47">
        <v>7</v>
      </c>
      <c r="C96" s="47">
        <v>4</v>
      </c>
      <c r="D96" s="47">
        <v>23</v>
      </c>
      <c r="E96" s="37">
        <v>36.351799999999997</v>
      </c>
      <c r="F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6"/>
      <c r="H96"/>
      <c r="I96"/>
    </row>
    <row r="97" spans="1:9" x14ac:dyDescent="0.25">
      <c r="A97" s="29">
        <v>45869</v>
      </c>
      <c r="B97" s="47">
        <v>7</v>
      </c>
      <c r="C97" s="47">
        <v>4</v>
      </c>
      <c r="D97" s="47">
        <v>24</v>
      </c>
      <c r="E97" s="37">
        <v>32.572000000000003</v>
      </c>
      <c r="F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7"/>
      <c r="H97"/>
      <c r="I97"/>
    </row>
    <row r="98" spans="1:9" x14ac:dyDescent="0.25">
      <c r="A98" s="29">
        <v>45870</v>
      </c>
      <c r="B98" s="47">
        <v>8</v>
      </c>
      <c r="C98" s="47">
        <v>5</v>
      </c>
      <c r="D98" s="47">
        <v>1</v>
      </c>
      <c r="E98" s="37">
        <v>27.081399999999999</v>
      </c>
      <c r="F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8"/>
      <c r="H98"/>
      <c r="I98"/>
    </row>
    <row r="99" spans="1:9" x14ac:dyDescent="0.25">
      <c r="A99" s="29">
        <v>45870</v>
      </c>
      <c r="B99" s="47">
        <v>8</v>
      </c>
      <c r="C99" s="47">
        <v>5</v>
      </c>
      <c r="D99" s="47">
        <v>2</v>
      </c>
      <c r="E99" s="37">
        <v>28.382100000000001</v>
      </c>
      <c r="F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9"/>
      <c r="H99"/>
      <c r="I99"/>
    </row>
    <row r="100" spans="1:9" x14ac:dyDescent="0.25">
      <c r="A100" s="29">
        <v>45870</v>
      </c>
      <c r="B100" s="47">
        <v>8</v>
      </c>
      <c r="C100" s="47">
        <v>5</v>
      </c>
      <c r="D100" s="47">
        <v>3</v>
      </c>
      <c r="E100" s="37">
        <v>28.039300000000001</v>
      </c>
      <c r="F1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0"/>
      <c r="H100"/>
      <c r="I100"/>
    </row>
    <row r="101" spans="1:9" x14ac:dyDescent="0.25">
      <c r="A101" s="29">
        <v>45870</v>
      </c>
      <c r="B101" s="47">
        <v>8</v>
      </c>
      <c r="C101" s="47">
        <v>5</v>
      </c>
      <c r="D101" s="47">
        <v>4</v>
      </c>
      <c r="E101" s="37">
        <v>30.347200000000001</v>
      </c>
      <c r="F1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1"/>
      <c r="H101"/>
      <c r="I101"/>
    </row>
    <row r="102" spans="1:9" x14ac:dyDescent="0.25">
      <c r="A102" s="29">
        <v>45870</v>
      </c>
      <c r="B102" s="47">
        <v>8</v>
      </c>
      <c r="C102" s="47">
        <v>5</v>
      </c>
      <c r="D102" s="47">
        <v>5</v>
      </c>
      <c r="E102" s="37">
        <v>28.379200000000001</v>
      </c>
      <c r="F1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2"/>
      <c r="H102"/>
      <c r="I102"/>
    </row>
    <row r="103" spans="1:9" x14ac:dyDescent="0.25">
      <c r="A103" s="29">
        <v>45870</v>
      </c>
      <c r="B103" s="47">
        <v>8</v>
      </c>
      <c r="C103" s="47">
        <v>5</v>
      </c>
      <c r="D103" s="47">
        <v>6</v>
      </c>
      <c r="E103" s="37">
        <v>30.430599999999998</v>
      </c>
      <c r="F1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3"/>
      <c r="H103"/>
      <c r="I103"/>
    </row>
    <row r="104" spans="1:9" x14ac:dyDescent="0.25">
      <c r="A104" s="29">
        <v>45870</v>
      </c>
      <c r="B104" s="47">
        <v>8</v>
      </c>
      <c r="C104" s="47">
        <v>5</v>
      </c>
      <c r="D104" s="47">
        <v>7</v>
      </c>
      <c r="E104" s="37">
        <v>29.8416</v>
      </c>
      <c r="F1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4"/>
      <c r="H104"/>
      <c r="I104"/>
    </row>
    <row r="105" spans="1:9" x14ac:dyDescent="0.25">
      <c r="A105" s="29">
        <v>45870</v>
      </c>
      <c r="B105" s="47">
        <v>8</v>
      </c>
      <c r="C105" s="47">
        <v>5</v>
      </c>
      <c r="D105" s="47">
        <v>8</v>
      </c>
      <c r="E105" s="37">
        <v>24.465499999999999</v>
      </c>
      <c r="F1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5"/>
      <c r="H105"/>
      <c r="I105"/>
    </row>
    <row r="106" spans="1:9" x14ac:dyDescent="0.25">
      <c r="A106" s="29">
        <v>45870</v>
      </c>
      <c r="B106" s="47">
        <v>8</v>
      </c>
      <c r="C106" s="47">
        <v>5</v>
      </c>
      <c r="D106" s="47">
        <v>9</v>
      </c>
      <c r="E106" s="37">
        <v>19.052299999999999</v>
      </c>
      <c r="F1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6"/>
      <c r="H106"/>
      <c r="I106"/>
    </row>
    <row r="107" spans="1:9" x14ac:dyDescent="0.25">
      <c r="A107" s="29">
        <v>45870</v>
      </c>
      <c r="B107" s="47">
        <v>8</v>
      </c>
      <c r="C107" s="47">
        <v>5</v>
      </c>
      <c r="D107" s="47">
        <v>10</v>
      </c>
      <c r="E107" s="37">
        <v>17.957599999999999</v>
      </c>
      <c r="F1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7"/>
      <c r="H107"/>
      <c r="I107"/>
    </row>
    <row r="108" spans="1:9" x14ac:dyDescent="0.25">
      <c r="A108" s="29">
        <v>45870</v>
      </c>
      <c r="B108" s="47">
        <v>8</v>
      </c>
      <c r="C108" s="47">
        <v>5</v>
      </c>
      <c r="D108" s="47">
        <v>11</v>
      </c>
      <c r="E108" s="37">
        <v>13.542199999999999</v>
      </c>
      <c r="F1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8"/>
      <c r="H108"/>
      <c r="I108"/>
    </row>
    <row r="109" spans="1:9" x14ac:dyDescent="0.25">
      <c r="A109" s="29">
        <v>45870</v>
      </c>
      <c r="B109" s="47">
        <v>8</v>
      </c>
      <c r="C109" s="47">
        <v>5</v>
      </c>
      <c r="D109" s="47">
        <v>12</v>
      </c>
      <c r="E109" s="37">
        <v>22.469100000000001</v>
      </c>
      <c r="F1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9"/>
      <c r="H109"/>
      <c r="I109"/>
    </row>
    <row r="110" spans="1:9" x14ac:dyDescent="0.25">
      <c r="A110" s="29">
        <v>45870</v>
      </c>
      <c r="B110" s="47">
        <v>8</v>
      </c>
      <c r="C110" s="47">
        <v>5</v>
      </c>
      <c r="D110" s="47">
        <v>13</v>
      </c>
      <c r="E110" s="37">
        <v>17.532399999999999</v>
      </c>
      <c r="F1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0"/>
      <c r="H110"/>
      <c r="I110"/>
    </row>
    <row r="111" spans="1:9" x14ac:dyDescent="0.25">
      <c r="A111" s="29">
        <v>45870</v>
      </c>
      <c r="B111" s="47">
        <v>8</v>
      </c>
      <c r="C111" s="47">
        <v>5</v>
      </c>
      <c r="D111" s="47">
        <v>14</v>
      </c>
      <c r="E111" s="37">
        <v>29.8154</v>
      </c>
      <c r="F1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1"/>
      <c r="H111"/>
      <c r="I111"/>
    </row>
    <row r="112" spans="1:9" x14ac:dyDescent="0.25">
      <c r="A112" s="29">
        <v>45870</v>
      </c>
      <c r="B112" s="47">
        <v>8</v>
      </c>
      <c r="C112" s="47">
        <v>5</v>
      </c>
      <c r="D112" s="47">
        <v>15</v>
      </c>
      <c r="E112" s="37">
        <v>34.420900000000003</v>
      </c>
      <c r="F1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2"/>
      <c r="H112"/>
      <c r="I112"/>
    </row>
    <row r="113" spans="1:9" x14ac:dyDescent="0.25">
      <c r="A113" s="29">
        <v>45870</v>
      </c>
      <c r="B113" s="47">
        <v>8</v>
      </c>
      <c r="C113" s="47">
        <v>5</v>
      </c>
      <c r="D113" s="47">
        <v>16</v>
      </c>
      <c r="E113" s="37">
        <v>36.3626</v>
      </c>
      <c r="F11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3"/>
      <c r="H113"/>
      <c r="I113"/>
    </row>
    <row r="114" spans="1:9" x14ac:dyDescent="0.25">
      <c r="A114" s="29">
        <v>45870</v>
      </c>
      <c r="B114" s="47">
        <v>8</v>
      </c>
      <c r="C114" s="47">
        <v>5</v>
      </c>
      <c r="D114" s="47">
        <v>17</v>
      </c>
      <c r="E114" s="37">
        <v>31.790700000000001</v>
      </c>
      <c r="F11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4"/>
      <c r="H114"/>
      <c r="I114"/>
    </row>
    <row r="115" spans="1:9" x14ac:dyDescent="0.25">
      <c r="A115" s="29">
        <v>45870</v>
      </c>
      <c r="B115" s="47">
        <v>8</v>
      </c>
      <c r="C115" s="47">
        <v>5</v>
      </c>
      <c r="D115" s="47">
        <v>18</v>
      </c>
      <c r="E115" s="37">
        <v>33.282299999999999</v>
      </c>
      <c r="F11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5"/>
      <c r="H115"/>
      <c r="I115"/>
    </row>
    <row r="116" spans="1:9" x14ac:dyDescent="0.25">
      <c r="A116" s="29">
        <v>45870</v>
      </c>
      <c r="B116" s="47">
        <v>8</v>
      </c>
      <c r="C116" s="47">
        <v>5</v>
      </c>
      <c r="D116" s="47">
        <v>19</v>
      </c>
      <c r="E116" s="37">
        <v>36.775799999999997</v>
      </c>
      <c r="F11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6"/>
      <c r="H116"/>
      <c r="I116"/>
    </row>
    <row r="117" spans="1:9" x14ac:dyDescent="0.25">
      <c r="A117" s="29">
        <v>45870</v>
      </c>
      <c r="B117" s="47">
        <v>8</v>
      </c>
      <c r="C117" s="47">
        <v>5</v>
      </c>
      <c r="D117" s="47">
        <v>20</v>
      </c>
      <c r="E117" s="37">
        <v>42.779699999999998</v>
      </c>
      <c r="F1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7"/>
      <c r="H117"/>
      <c r="I117"/>
    </row>
    <row r="118" spans="1:9" x14ac:dyDescent="0.25">
      <c r="A118" s="29">
        <v>45870</v>
      </c>
      <c r="B118" s="47">
        <v>8</v>
      </c>
      <c r="C118" s="47">
        <v>5</v>
      </c>
      <c r="D118" s="47">
        <v>21</v>
      </c>
      <c r="E118" s="37">
        <v>38.44</v>
      </c>
      <c r="F1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8"/>
      <c r="H118"/>
      <c r="I118"/>
    </row>
    <row r="119" spans="1:9" x14ac:dyDescent="0.25">
      <c r="A119" s="29">
        <v>45870</v>
      </c>
      <c r="B119" s="47">
        <v>8</v>
      </c>
      <c r="C119" s="47">
        <v>5</v>
      </c>
      <c r="D119" s="47">
        <v>22</v>
      </c>
      <c r="E119" s="37">
        <v>30.485399999999998</v>
      </c>
      <c r="F1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9"/>
      <c r="H119"/>
      <c r="I119"/>
    </row>
    <row r="120" spans="1:9" x14ac:dyDescent="0.25">
      <c r="A120" s="29">
        <v>45870</v>
      </c>
      <c r="B120" s="47">
        <v>8</v>
      </c>
      <c r="C120" s="47">
        <v>5</v>
      </c>
      <c r="D120" s="47">
        <v>23</v>
      </c>
      <c r="E120" s="37">
        <v>34.1965</v>
      </c>
      <c r="F1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0"/>
      <c r="H120"/>
      <c r="I120"/>
    </row>
    <row r="121" spans="1:9" x14ac:dyDescent="0.25">
      <c r="A121" s="29">
        <v>45870</v>
      </c>
      <c r="B121" s="47">
        <v>8</v>
      </c>
      <c r="C121" s="47">
        <v>5</v>
      </c>
      <c r="D121" s="47">
        <v>24</v>
      </c>
      <c r="E121" s="37">
        <v>31.6584</v>
      </c>
      <c r="F1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1"/>
      <c r="H121"/>
      <c r="I121"/>
    </row>
    <row r="122" spans="1:9" x14ac:dyDescent="0.25">
      <c r="A122" s="29">
        <v>45871</v>
      </c>
      <c r="B122" s="47">
        <v>8</v>
      </c>
      <c r="C122" s="47">
        <v>6</v>
      </c>
      <c r="D122" s="47">
        <v>1</v>
      </c>
      <c r="E122" s="37">
        <v>29.1509</v>
      </c>
      <c r="F1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2"/>
      <c r="H122"/>
      <c r="I122"/>
    </row>
    <row r="123" spans="1:9" x14ac:dyDescent="0.25">
      <c r="A123" s="29">
        <v>45871</v>
      </c>
      <c r="B123" s="47">
        <v>8</v>
      </c>
      <c r="C123" s="47">
        <v>6</v>
      </c>
      <c r="D123" s="47">
        <v>2</v>
      </c>
      <c r="E123" s="37">
        <v>15.4536</v>
      </c>
      <c r="F1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3"/>
      <c r="H123"/>
      <c r="I123"/>
    </row>
    <row r="124" spans="1:9" x14ac:dyDescent="0.25">
      <c r="A124" s="29">
        <v>45871</v>
      </c>
      <c r="B124" s="47">
        <v>8</v>
      </c>
      <c r="C124" s="47">
        <v>6</v>
      </c>
      <c r="D124" s="47">
        <v>3</v>
      </c>
      <c r="E124" s="37">
        <v>26.291699999999999</v>
      </c>
      <c r="F1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4"/>
      <c r="H124"/>
      <c r="I124"/>
    </row>
    <row r="125" spans="1:9" x14ac:dyDescent="0.25">
      <c r="A125" s="29">
        <v>45871</v>
      </c>
      <c r="B125" s="47">
        <v>8</v>
      </c>
      <c r="C125" s="47">
        <v>6</v>
      </c>
      <c r="D125" s="47">
        <v>4</v>
      </c>
      <c r="E125" s="37">
        <v>26.543800000000001</v>
      </c>
      <c r="F1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5"/>
      <c r="H125"/>
      <c r="I125"/>
    </row>
    <row r="126" spans="1:9" x14ac:dyDescent="0.25">
      <c r="A126" s="29">
        <v>45871</v>
      </c>
      <c r="B126" s="47">
        <v>8</v>
      </c>
      <c r="C126" s="47">
        <v>6</v>
      </c>
      <c r="D126" s="47">
        <v>5</v>
      </c>
      <c r="E126" s="37">
        <v>27.732500000000002</v>
      </c>
      <c r="F1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6"/>
      <c r="H126"/>
      <c r="I126"/>
    </row>
    <row r="127" spans="1:9" x14ac:dyDescent="0.25">
      <c r="A127" s="29">
        <v>45871</v>
      </c>
      <c r="B127" s="47">
        <v>8</v>
      </c>
      <c r="C127" s="47">
        <v>6</v>
      </c>
      <c r="D127" s="47">
        <v>6</v>
      </c>
      <c r="E127" s="37">
        <v>26.491299999999999</v>
      </c>
      <c r="F1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7"/>
      <c r="H127"/>
      <c r="I127"/>
    </row>
    <row r="128" spans="1:9" x14ac:dyDescent="0.25">
      <c r="A128" s="29">
        <v>45871</v>
      </c>
      <c r="B128" s="47">
        <v>8</v>
      </c>
      <c r="C128" s="47">
        <v>6</v>
      </c>
      <c r="D128" s="47">
        <v>7</v>
      </c>
      <c r="E128" s="37">
        <v>20.185600000000001</v>
      </c>
      <c r="F1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8"/>
      <c r="H128"/>
      <c r="I128"/>
    </row>
    <row r="129" spans="1:9" x14ac:dyDescent="0.25">
      <c r="A129" s="29">
        <v>45871</v>
      </c>
      <c r="B129" s="47">
        <v>8</v>
      </c>
      <c r="C129" s="47">
        <v>6</v>
      </c>
      <c r="D129" s="47">
        <v>8</v>
      </c>
      <c r="E129" s="37">
        <v>17.087499999999999</v>
      </c>
      <c r="F1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9"/>
      <c r="H129"/>
      <c r="I129"/>
    </row>
    <row r="130" spans="1:9" x14ac:dyDescent="0.25">
      <c r="A130" s="29">
        <v>45871</v>
      </c>
      <c r="B130" s="47">
        <v>8</v>
      </c>
      <c r="C130" s="47">
        <v>6</v>
      </c>
      <c r="D130" s="47">
        <v>9</v>
      </c>
      <c r="E130" s="37">
        <v>16.267700000000001</v>
      </c>
      <c r="F1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0"/>
      <c r="H130"/>
      <c r="I130"/>
    </row>
    <row r="131" spans="1:9" x14ac:dyDescent="0.25">
      <c r="A131" s="29">
        <v>45871</v>
      </c>
      <c r="B131" s="47">
        <v>8</v>
      </c>
      <c r="C131" s="47">
        <v>6</v>
      </c>
      <c r="D131" s="47">
        <v>10</v>
      </c>
      <c r="E131" s="37">
        <v>17.5336</v>
      </c>
      <c r="F1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1"/>
      <c r="H131"/>
      <c r="I131"/>
    </row>
    <row r="132" spans="1:9" x14ac:dyDescent="0.25">
      <c r="A132" s="29">
        <v>45871</v>
      </c>
      <c r="B132" s="47">
        <v>8</v>
      </c>
      <c r="C132" s="47">
        <v>6</v>
      </c>
      <c r="D132" s="47">
        <v>11</v>
      </c>
      <c r="E132" s="37">
        <v>16.813700000000001</v>
      </c>
      <c r="F1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2"/>
      <c r="H132"/>
      <c r="I132"/>
    </row>
    <row r="133" spans="1:9" x14ac:dyDescent="0.25">
      <c r="A133" s="29">
        <v>45871</v>
      </c>
      <c r="B133" s="47">
        <v>8</v>
      </c>
      <c r="C133" s="47">
        <v>6</v>
      </c>
      <c r="D133" s="47">
        <v>12</v>
      </c>
      <c r="E133" s="37">
        <v>17.297799999999999</v>
      </c>
      <c r="F1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3"/>
      <c r="H133"/>
      <c r="I133"/>
    </row>
    <row r="134" spans="1:9" x14ac:dyDescent="0.25">
      <c r="A134" s="29">
        <v>45871</v>
      </c>
      <c r="B134" s="47">
        <v>8</v>
      </c>
      <c r="C134" s="47">
        <v>6</v>
      </c>
      <c r="D134" s="47">
        <v>13</v>
      </c>
      <c r="E134" s="37">
        <v>16.962599999999998</v>
      </c>
      <c r="F1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4"/>
      <c r="H134"/>
      <c r="I134"/>
    </row>
    <row r="135" spans="1:9" x14ac:dyDescent="0.25">
      <c r="A135" s="29">
        <v>45871</v>
      </c>
      <c r="B135" s="47">
        <v>8</v>
      </c>
      <c r="C135" s="47">
        <v>6</v>
      </c>
      <c r="D135" s="47">
        <v>14</v>
      </c>
      <c r="E135" s="37">
        <v>18.4404</v>
      </c>
      <c r="F1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5"/>
      <c r="H135"/>
      <c r="I135"/>
    </row>
    <row r="136" spans="1:9" x14ac:dyDescent="0.25">
      <c r="A136" s="29">
        <v>45871</v>
      </c>
      <c r="B136" s="47">
        <v>8</v>
      </c>
      <c r="C136" s="47">
        <v>6</v>
      </c>
      <c r="D136" s="47">
        <v>15</v>
      </c>
      <c r="E136" s="37">
        <v>33.329099999999997</v>
      </c>
      <c r="F1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6"/>
      <c r="H136"/>
      <c r="I136"/>
    </row>
    <row r="137" spans="1:9" x14ac:dyDescent="0.25">
      <c r="A137" s="29">
        <v>45871</v>
      </c>
      <c r="B137" s="47">
        <v>8</v>
      </c>
      <c r="C137" s="47">
        <v>6</v>
      </c>
      <c r="D137" s="47">
        <v>16</v>
      </c>
      <c r="E137" s="37">
        <v>22.0045</v>
      </c>
      <c r="F1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7"/>
      <c r="H137"/>
      <c r="I137"/>
    </row>
    <row r="138" spans="1:9" x14ac:dyDescent="0.25">
      <c r="A138" s="29">
        <v>45871</v>
      </c>
      <c r="B138" s="47">
        <v>8</v>
      </c>
      <c r="C138" s="47">
        <v>6</v>
      </c>
      <c r="D138" s="47">
        <v>17</v>
      </c>
      <c r="E138" s="37">
        <v>20.386600000000001</v>
      </c>
      <c r="F1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8"/>
      <c r="H138"/>
      <c r="I138"/>
    </row>
    <row r="139" spans="1:9" x14ac:dyDescent="0.25">
      <c r="A139" s="29">
        <v>45871</v>
      </c>
      <c r="B139" s="47">
        <v>8</v>
      </c>
      <c r="C139" s="47">
        <v>6</v>
      </c>
      <c r="D139" s="47">
        <v>18</v>
      </c>
      <c r="E139" s="37">
        <v>27.668900000000001</v>
      </c>
      <c r="F1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9"/>
      <c r="H139"/>
      <c r="I139"/>
    </row>
    <row r="140" spans="1:9" x14ac:dyDescent="0.25">
      <c r="A140" s="29">
        <v>45871</v>
      </c>
      <c r="B140" s="47">
        <v>8</v>
      </c>
      <c r="C140" s="47">
        <v>6</v>
      </c>
      <c r="D140" s="47">
        <v>19</v>
      </c>
      <c r="E140" s="37">
        <v>34.284100000000002</v>
      </c>
      <c r="F1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0"/>
      <c r="H140"/>
      <c r="I140"/>
    </row>
    <row r="141" spans="1:9" x14ac:dyDescent="0.25">
      <c r="A141" s="29">
        <v>45871</v>
      </c>
      <c r="B141" s="47">
        <v>8</v>
      </c>
      <c r="C141" s="47">
        <v>6</v>
      </c>
      <c r="D141" s="47">
        <v>20</v>
      </c>
      <c r="E141" s="37">
        <v>30.898299999999999</v>
      </c>
      <c r="F1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1"/>
      <c r="H141"/>
      <c r="I141"/>
    </row>
    <row r="142" spans="1:9" x14ac:dyDescent="0.25">
      <c r="A142" s="29">
        <v>45871</v>
      </c>
      <c r="B142" s="47">
        <v>8</v>
      </c>
      <c r="C142" s="47">
        <v>6</v>
      </c>
      <c r="D142" s="47">
        <v>21</v>
      </c>
      <c r="E142" s="37">
        <v>18.505299999999998</v>
      </c>
      <c r="F1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2"/>
      <c r="H142"/>
      <c r="I142"/>
    </row>
    <row r="143" spans="1:9" x14ac:dyDescent="0.25">
      <c r="A143" s="29">
        <v>45871</v>
      </c>
      <c r="B143" s="47">
        <v>8</v>
      </c>
      <c r="C143" s="47">
        <v>6</v>
      </c>
      <c r="D143" s="47">
        <v>22</v>
      </c>
      <c r="E143" s="37">
        <v>23.905999999999999</v>
      </c>
      <c r="F1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3"/>
      <c r="H143"/>
      <c r="I143"/>
    </row>
    <row r="144" spans="1:9" x14ac:dyDescent="0.25">
      <c r="A144" s="29">
        <v>45871</v>
      </c>
      <c r="B144" s="47">
        <v>8</v>
      </c>
      <c r="C144" s="47">
        <v>6</v>
      </c>
      <c r="D144" s="47">
        <v>23</v>
      </c>
      <c r="E144" s="37">
        <v>22.106400000000001</v>
      </c>
      <c r="F1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4"/>
      <c r="H144"/>
      <c r="I144"/>
    </row>
    <row r="145" spans="1:9" x14ac:dyDescent="0.25">
      <c r="A145" s="29">
        <v>45871</v>
      </c>
      <c r="B145" s="47">
        <v>8</v>
      </c>
      <c r="C145" s="47">
        <v>6</v>
      </c>
      <c r="D145" s="47">
        <v>24</v>
      </c>
      <c r="E145" s="37">
        <v>25.566099999999999</v>
      </c>
      <c r="F1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5"/>
      <c r="H145"/>
      <c r="I145"/>
    </row>
    <row r="146" spans="1:9" x14ac:dyDescent="0.25">
      <c r="A146" s="29">
        <v>45872</v>
      </c>
      <c r="B146" s="47">
        <v>8</v>
      </c>
      <c r="C146" s="47">
        <v>7</v>
      </c>
      <c r="D146" s="47">
        <v>1</v>
      </c>
      <c r="E146" s="37">
        <v>18.837399999999999</v>
      </c>
      <c r="F1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6"/>
      <c r="H146"/>
      <c r="I146"/>
    </row>
    <row r="147" spans="1:9" x14ac:dyDescent="0.25">
      <c r="A147" s="29">
        <v>45872</v>
      </c>
      <c r="B147" s="47">
        <v>8</v>
      </c>
      <c r="C147" s="47">
        <v>7</v>
      </c>
      <c r="D147" s="47">
        <v>2</v>
      </c>
      <c r="E147" s="37">
        <v>25.7014</v>
      </c>
      <c r="F1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7"/>
      <c r="H147"/>
      <c r="I147"/>
    </row>
    <row r="148" spans="1:9" x14ac:dyDescent="0.25">
      <c r="A148" s="29">
        <v>45872</v>
      </c>
      <c r="B148" s="47">
        <v>8</v>
      </c>
      <c r="C148" s="47">
        <v>7</v>
      </c>
      <c r="D148" s="47">
        <v>3</v>
      </c>
      <c r="E148" s="37">
        <v>22.356300000000001</v>
      </c>
      <c r="F1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8"/>
      <c r="H148"/>
      <c r="I148"/>
    </row>
    <row r="149" spans="1:9" x14ac:dyDescent="0.25">
      <c r="A149" s="29">
        <v>45872</v>
      </c>
      <c r="B149" s="47">
        <v>8</v>
      </c>
      <c r="C149" s="47">
        <v>7</v>
      </c>
      <c r="D149" s="47">
        <v>4</v>
      </c>
      <c r="E149" s="37">
        <v>21.355899999999998</v>
      </c>
      <c r="F1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9"/>
      <c r="H149"/>
      <c r="I149"/>
    </row>
    <row r="150" spans="1:9" x14ac:dyDescent="0.25">
      <c r="A150" s="29">
        <v>45872</v>
      </c>
      <c r="B150" s="47">
        <v>8</v>
      </c>
      <c r="C150" s="47">
        <v>7</v>
      </c>
      <c r="D150" s="47">
        <v>5</v>
      </c>
      <c r="E150" s="37">
        <v>21.054600000000001</v>
      </c>
      <c r="F1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0"/>
      <c r="H150"/>
      <c r="I150"/>
    </row>
    <row r="151" spans="1:9" x14ac:dyDescent="0.25">
      <c r="A151" s="29">
        <v>45872</v>
      </c>
      <c r="B151" s="47">
        <v>8</v>
      </c>
      <c r="C151" s="47">
        <v>7</v>
      </c>
      <c r="D151" s="47">
        <v>6</v>
      </c>
      <c r="E151" s="37">
        <v>22.278600000000001</v>
      </c>
      <c r="F1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1"/>
      <c r="H151"/>
      <c r="I151"/>
    </row>
    <row r="152" spans="1:9" x14ac:dyDescent="0.25">
      <c r="A152" s="29">
        <v>45872</v>
      </c>
      <c r="B152" s="47">
        <v>8</v>
      </c>
      <c r="C152" s="47">
        <v>7</v>
      </c>
      <c r="D152" s="47">
        <v>7</v>
      </c>
      <c r="E152" s="37">
        <v>17.4328</v>
      </c>
      <c r="F1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2"/>
      <c r="H152"/>
      <c r="I152"/>
    </row>
    <row r="153" spans="1:9" x14ac:dyDescent="0.25">
      <c r="A153" s="29">
        <v>45872</v>
      </c>
      <c r="B153" s="47">
        <v>8</v>
      </c>
      <c r="C153" s="47">
        <v>7</v>
      </c>
      <c r="D153" s="47">
        <v>8</v>
      </c>
      <c r="E153" s="37">
        <v>6.9884000000000004</v>
      </c>
      <c r="F1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3"/>
      <c r="H153"/>
      <c r="I153"/>
    </row>
    <row r="154" spans="1:9" x14ac:dyDescent="0.25">
      <c r="A154" s="29">
        <v>45872</v>
      </c>
      <c r="B154" s="47">
        <v>8</v>
      </c>
      <c r="C154" s="47">
        <v>7</v>
      </c>
      <c r="D154" s="47">
        <v>9</v>
      </c>
      <c r="E154" s="37">
        <v>-2.0112999999999999</v>
      </c>
      <c r="F1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4"/>
      <c r="H154"/>
      <c r="I154"/>
    </row>
    <row r="155" spans="1:9" x14ac:dyDescent="0.25">
      <c r="A155" s="29">
        <v>45872</v>
      </c>
      <c r="B155" s="47">
        <v>8</v>
      </c>
      <c r="C155" s="47">
        <v>7</v>
      </c>
      <c r="D155" s="47">
        <v>10</v>
      </c>
      <c r="E155" s="37">
        <v>1.3852</v>
      </c>
      <c r="F1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5"/>
      <c r="H155"/>
      <c r="I155"/>
    </row>
    <row r="156" spans="1:9" x14ac:dyDescent="0.25">
      <c r="A156" s="29">
        <v>45872</v>
      </c>
      <c r="B156" s="47">
        <v>8</v>
      </c>
      <c r="C156" s="47">
        <v>7</v>
      </c>
      <c r="D156" s="47">
        <v>11</v>
      </c>
      <c r="E156" s="37">
        <v>4.2408999999999999</v>
      </c>
      <c r="F1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6"/>
      <c r="H156"/>
      <c r="I156"/>
    </row>
    <row r="157" spans="1:9" x14ac:dyDescent="0.25">
      <c r="A157" s="29">
        <v>45872</v>
      </c>
      <c r="B157" s="47">
        <v>8</v>
      </c>
      <c r="C157" s="47">
        <v>7</v>
      </c>
      <c r="D157" s="47">
        <v>12</v>
      </c>
      <c r="E157" s="37">
        <v>4.3353000000000002</v>
      </c>
      <c r="F1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7"/>
      <c r="H157"/>
      <c r="I157"/>
    </row>
    <row r="158" spans="1:9" x14ac:dyDescent="0.25">
      <c r="A158" s="29">
        <v>45872</v>
      </c>
      <c r="B158" s="47">
        <v>8</v>
      </c>
      <c r="C158" s="47">
        <v>7</v>
      </c>
      <c r="D158" s="47">
        <v>13</v>
      </c>
      <c r="E158" s="37">
        <v>8.7457999999999991</v>
      </c>
      <c r="F1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8"/>
      <c r="H158"/>
      <c r="I158"/>
    </row>
    <row r="159" spans="1:9" x14ac:dyDescent="0.25">
      <c r="A159" s="29">
        <v>45872</v>
      </c>
      <c r="B159" s="47">
        <v>8</v>
      </c>
      <c r="C159" s="47">
        <v>7</v>
      </c>
      <c r="D159" s="47">
        <v>14</v>
      </c>
      <c r="E159" s="37">
        <v>6.3658999999999999</v>
      </c>
      <c r="F1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9"/>
      <c r="H159"/>
      <c r="I159"/>
    </row>
    <row r="160" spans="1:9" x14ac:dyDescent="0.25">
      <c r="A160" s="29">
        <v>45872</v>
      </c>
      <c r="B160" s="47">
        <v>8</v>
      </c>
      <c r="C160" s="47">
        <v>7</v>
      </c>
      <c r="D160" s="47">
        <v>15</v>
      </c>
      <c r="E160" s="37">
        <v>6.3605</v>
      </c>
      <c r="F1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0"/>
      <c r="H160"/>
      <c r="I160"/>
    </row>
    <row r="161" spans="1:9" x14ac:dyDescent="0.25">
      <c r="A161" s="29">
        <v>45872</v>
      </c>
      <c r="B161" s="47">
        <v>8</v>
      </c>
      <c r="C161" s="47">
        <v>7</v>
      </c>
      <c r="D161" s="47">
        <v>16</v>
      </c>
      <c r="E161" s="37">
        <v>9.3485999999999994</v>
      </c>
      <c r="F1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1"/>
      <c r="H161"/>
      <c r="I161"/>
    </row>
    <row r="162" spans="1:9" x14ac:dyDescent="0.25">
      <c r="A162" s="29">
        <v>45872</v>
      </c>
      <c r="B162" s="47">
        <v>8</v>
      </c>
      <c r="C162" s="47">
        <v>7</v>
      </c>
      <c r="D162" s="47">
        <v>17</v>
      </c>
      <c r="E162" s="37">
        <v>12.9383</v>
      </c>
      <c r="F1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2"/>
      <c r="H162"/>
      <c r="I162"/>
    </row>
    <row r="163" spans="1:9" x14ac:dyDescent="0.25">
      <c r="A163" s="29">
        <v>45872</v>
      </c>
      <c r="B163" s="47">
        <v>8</v>
      </c>
      <c r="C163" s="47">
        <v>7</v>
      </c>
      <c r="D163" s="47">
        <v>18</v>
      </c>
      <c r="E163" s="37">
        <v>28.210699999999999</v>
      </c>
      <c r="F1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3"/>
      <c r="H163"/>
      <c r="I163"/>
    </row>
    <row r="164" spans="1:9" x14ac:dyDescent="0.25">
      <c r="A164" s="29">
        <v>45872</v>
      </c>
      <c r="B164" s="47">
        <v>8</v>
      </c>
      <c r="C164" s="47">
        <v>7</v>
      </c>
      <c r="D164" s="47">
        <v>19</v>
      </c>
      <c r="E164" s="37">
        <v>69.047499999999999</v>
      </c>
      <c r="F1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4"/>
      <c r="H164"/>
      <c r="I164"/>
    </row>
    <row r="165" spans="1:9" x14ac:dyDescent="0.25">
      <c r="A165" s="29">
        <v>45872</v>
      </c>
      <c r="B165" s="47">
        <v>8</v>
      </c>
      <c r="C165" s="47">
        <v>7</v>
      </c>
      <c r="D165" s="47">
        <v>20</v>
      </c>
      <c r="E165" s="37">
        <v>68.902900000000002</v>
      </c>
      <c r="F1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5"/>
      <c r="H165"/>
      <c r="I165"/>
    </row>
    <row r="166" spans="1:9" x14ac:dyDescent="0.25">
      <c r="A166" s="29">
        <v>45872</v>
      </c>
      <c r="B166" s="47">
        <v>8</v>
      </c>
      <c r="C166" s="47">
        <v>7</v>
      </c>
      <c r="D166" s="47">
        <v>21</v>
      </c>
      <c r="E166" s="37">
        <v>33.6967</v>
      </c>
      <c r="F1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6"/>
      <c r="H166"/>
      <c r="I166"/>
    </row>
    <row r="167" spans="1:9" x14ac:dyDescent="0.25">
      <c r="A167" s="29">
        <v>45872</v>
      </c>
      <c r="B167" s="47">
        <v>8</v>
      </c>
      <c r="C167" s="47">
        <v>7</v>
      </c>
      <c r="D167" s="47">
        <v>22</v>
      </c>
      <c r="E167" s="37">
        <v>30.096599999999999</v>
      </c>
      <c r="F1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7"/>
      <c r="H167"/>
      <c r="I167"/>
    </row>
    <row r="168" spans="1:9" x14ac:dyDescent="0.25">
      <c r="A168" s="29">
        <v>45872</v>
      </c>
      <c r="B168" s="47">
        <v>8</v>
      </c>
      <c r="C168" s="47">
        <v>7</v>
      </c>
      <c r="D168" s="47">
        <v>23</v>
      </c>
      <c r="E168" s="37">
        <v>27.94</v>
      </c>
      <c r="F1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8"/>
      <c r="H168"/>
      <c r="I168"/>
    </row>
    <row r="169" spans="1:9" x14ac:dyDescent="0.25">
      <c r="A169" s="29">
        <v>45872</v>
      </c>
      <c r="B169" s="47">
        <v>8</v>
      </c>
      <c r="C169" s="47">
        <v>7</v>
      </c>
      <c r="D169" s="47">
        <v>24</v>
      </c>
      <c r="E169" s="37">
        <v>22.882000000000001</v>
      </c>
      <c r="F1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9"/>
      <c r="H169"/>
      <c r="I169"/>
    </row>
    <row r="170" spans="1:9" x14ac:dyDescent="0.25">
      <c r="A170" s="29">
        <v>45873</v>
      </c>
      <c r="B170" s="47">
        <v>8</v>
      </c>
      <c r="C170" s="47">
        <v>1</v>
      </c>
      <c r="D170" s="47">
        <v>1</v>
      </c>
      <c r="E170" s="37">
        <v>26.322900000000001</v>
      </c>
      <c r="F1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0"/>
      <c r="H170"/>
      <c r="I170"/>
    </row>
    <row r="171" spans="1:9" x14ac:dyDescent="0.25">
      <c r="A171" s="29">
        <v>45873</v>
      </c>
      <c r="B171" s="47">
        <v>8</v>
      </c>
      <c r="C171" s="47">
        <v>1</v>
      </c>
      <c r="D171" s="47">
        <v>2</v>
      </c>
      <c r="E171" s="37">
        <v>23.198599999999999</v>
      </c>
      <c r="F1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1"/>
      <c r="H171"/>
      <c r="I171"/>
    </row>
    <row r="172" spans="1:9" x14ac:dyDescent="0.25">
      <c r="A172" s="29">
        <v>45873</v>
      </c>
      <c r="B172" s="47">
        <v>8</v>
      </c>
      <c r="C172" s="47">
        <v>1</v>
      </c>
      <c r="D172" s="47">
        <v>3</v>
      </c>
      <c r="E172" s="37">
        <v>21.946000000000002</v>
      </c>
      <c r="F1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2"/>
      <c r="H172"/>
      <c r="I172"/>
    </row>
    <row r="173" spans="1:9" x14ac:dyDescent="0.25">
      <c r="A173" s="29">
        <v>45873</v>
      </c>
      <c r="B173" s="47">
        <v>8</v>
      </c>
      <c r="C173" s="47">
        <v>1</v>
      </c>
      <c r="D173" s="47">
        <v>4</v>
      </c>
      <c r="E173" s="37">
        <v>21.917100000000001</v>
      </c>
      <c r="F1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3"/>
      <c r="H173"/>
      <c r="I173"/>
    </row>
    <row r="174" spans="1:9" x14ac:dyDescent="0.25">
      <c r="A174" s="29">
        <v>45873</v>
      </c>
      <c r="B174" s="47">
        <v>8</v>
      </c>
      <c r="C174" s="47">
        <v>1</v>
      </c>
      <c r="D174" s="47">
        <v>5</v>
      </c>
      <c r="E174" s="37">
        <v>20.5473</v>
      </c>
      <c r="F1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4"/>
      <c r="H174"/>
      <c r="I174"/>
    </row>
    <row r="175" spans="1:9" x14ac:dyDescent="0.25">
      <c r="A175" s="29">
        <v>45873</v>
      </c>
      <c r="B175" s="47">
        <v>8</v>
      </c>
      <c r="C175" s="47">
        <v>1</v>
      </c>
      <c r="D175" s="47">
        <v>6</v>
      </c>
      <c r="E175" s="37">
        <v>23.1815</v>
      </c>
      <c r="F1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5"/>
      <c r="H175"/>
      <c r="I175"/>
    </row>
    <row r="176" spans="1:9" x14ac:dyDescent="0.25">
      <c r="A176" s="29">
        <v>45873</v>
      </c>
      <c r="B176" s="47">
        <v>8</v>
      </c>
      <c r="C176" s="47">
        <v>1</v>
      </c>
      <c r="D176" s="47">
        <v>7</v>
      </c>
      <c r="E176" s="37">
        <v>17.597100000000001</v>
      </c>
      <c r="F1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6"/>
      <c r="H176"/>
      <c r="I176"/>
    </row>
    <row r="177" spans="1:9" x14ac:dyDescent="0.25">
      <c r="A177" s="29">
        <v>45873</v>
      </c>
      <c r="B177" s="47">
        <v>8</v>
      </c>
      <c r="C177" s="47">
        <v>1</v>
      </c>
      <c r="D177" s="47">
        <v>8</v>
      </c>
      <c r="E177" s="37">
        <v>8.9178999999999995</v>
      </c>
      <c r="F1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7"/>
      <c r="H177"/>
      <c r="I177"/>
    </row>
    <row r="178" spans="1:9" x14ac:dyDescent="0.25">
      <c r="A178" s="29">
        <v>45873</v>
      </c>
      <c r="B178" s="47">
        <v>8</v>
      </c>
      <c r="C178" s="47">
        <v>1</v>
      </c>
      <c r="D178" s="47">
        <v>9</v>
      </c>
      <c r="E178" s="37">
        <v>15.4102</v>
      </c>
      <c r="F1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8"/>
      <c r="H178"/>
      <c r="I178"/>
    </row>
    <row r="179" spans="1:9" x14ac:dyDescent="0.25">
      <c r="A179" s="29">
        <v>45873</v>
      </c>
      <c r="B179" s="47">
        <v>8</v>
      </c>
      <c r="C179" s="47">
        <v>1</v>
      </c>
      <c r="D179" s="47">
        <v>10</v>
      </c>
      <c r="E179" s="37">
        <v>15.7559</v>
      </c>
      <c r="F1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9"/>
      <c r="H179"/>
      <c r="I179"/>
    </row>
    <row r="180" spans="1:9" x14ac:dyDescent="0.25">
      <c r="A180" s="29">
        <v>45873</v>
      </c>
      <c r="B180" s="47">
        <v>8</v>
      </c>
      <c r="C180" s="47">
        <v>1</v>
      </c>
      <c r="D180" s="47">
        <v>11</v>
      </c>
      <c r="E180" s="37">
        <v>17.1004</v>
      </c>
      <c r="F1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0"/>
      <c r="H180"/>
      <c r="I180"/>
    </row>
    <row r="181" spans="1:9" x14ac:dyDescent="0.25">
      <c r="A181" s="29">
        <v>45873</v>
      </c>
      <c r="B181" s="47">
        <v>8</v>
      </c>
      <c r="C181" s="47">
        <v>1</v>
      </c>
      <c r="D181" s="47">
        <v>12</v>
      </c>
      <c r="E181" s="37">
        <v>18.775099999999998</v>
      </c>
      <c r="F1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1"/>
      <c r="H181"/>
      <c r="I181"/>
    </row>
    <row r="182" spans="1:9" x14ac:dyDescent="0.25">
      <c r="A182" s="29">
        <v>45873</v>
      </c>
      <c r="B182" s="47">
        <v>8</v>
      </c>
      <c r="C182" s="47">
        <v>1</v>
      </c>
      <c r="D182" s="47">
        <v>13</v>
      </c>
      <c r="E182" s="37">
        <v>19.095099999999999</v>
      </c>
      <c r="F1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2"/>
      <c r="H182"/>
      <c r="I182"/>
    </row>
    <row r="183" spans="1:9" x14ac:dyDescent="0.25">
      <c r="A183" s="29">
        <v>45873</v>
      </c>
      <c r="B183" s="47">
        <v>8</v>
      </c>
      <c r="C183" s="47">
        <v>1</v>
      </c>
      <c r="D183" s="47">
        <v>14</v>
      </c>
      <c r="E183" s="37">
        <v>20.867000000000001</v>
      </c>
      <c r="F1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3"/>
      <c r="H183"/>
      <c r="I183"/>
    </row>
    <row r="184" spans="1:9" x14ac:dyDescent="0.25">
      <c r="A184" s="29">
        <v>45873</v>
      </c>
      <c r="B184" s="47">
        <v>8</v>
      </c>
      <c r="C184" s="47">
        <v>1</v>
      </c>
      <c r="D184" s="47">
        <v>15</v>
      </c>
      <c r="E184" s="37">
        <v>19.509399999999999</v>
      </c>
      <c r="F1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4"/>
      <c r="H184"/>
      <c r="I184"/>
    </row>
    <row r="185" spans="1:9" x14ac:dyDescent="0.25">
      <c r="A185" s="29">
        <v>45873</v>
      </c>
      <c r="B185" s="47">
        <v>8</v>
      </c>
      <c r="C185" s="47">
        <v>1</v>
      </c>
      <c r="D185" s="47">
        <v>16</v>
      </c>
      <c r="E185" s="37">
        <v>24.058800000000002</v>
      </c>
      <c r="F18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5"/>
      <c r="H185"/>
      <c r="I185"/>
    </row>
    <row r="186" spans="1:9" x14ac:dyDescent="0.25">
      <c r="A186" s="29">
        <v>45873</v>
      </c>
      <c r="B186" s="47">
        <v>8</v>
      </c>
      <c r="C186" s="47">
        <v>1</v>
      </c>
      <c r="D186" s="47">
        <v>17</v>
      </c>
      <c r="E186" s="37">
        <v>28.831499999999998</v>
      </c>
      <c r="F18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6"/>
      <c r="H186"/>
      <c r="I186"/>
    </row>
    <row r="187" spans="1:9" x14ac:dyDescent="0.25">
      <c r="A187" s="29">
        <v>45873</v>
      </c>
      <c r="B187" s="47">
        <v>8</v>
      </c>
      <c r="C187" s="47">
        <v>1</v>
      </c>
      <c r="D187" s="47">
        <v>18</v>
      </c>
      <c r="E187" s="37">
        <v>34.976500000000001</v>
      </c>
      <c r="F18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7"/>
      <c r="H187"/>
      <c r="I187"/>
    </row>
    <row r="188" spans="1:9" x14ac:dyDescent="0.25">
      <c r="A188" s="29">
        <v>45873</v>
      </c>
      <c r="B188" s="47">
        <v>8</v>
      </c>
      <c r="C188" s="47">
        <v>1</v>
      </c>
      <c r="D188" s="47">
        <v>19</v>
      </c>
      <c r="E188" s="37">
        <v>145.52690000000001</v>
      </c>
      <c r="F18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8"/>
      <c r="H188"/>
      <c r="I188"/>
    </row>
    <row r="189" spans="1:9" x14ac:dyDescent="0.25">
      <c r="A189" s="29">
        <v>45873</v>
      </c>
      <c r="B189" s="47">
        <v>8</v>
      </c>
      <c r="C189" s="47">
        <v>1</v>
      </c>
      <c r="D189" s="47">
        <v>20</v>
      </c>
      <c r="E189" s="37">
        <v>30.349499999999999</v>
      </c>
      <c r="F1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9"/>
      <c r="H189"/>
      <c r="I189"/>
    </row>
    <row r="190" spans="1:9" x14ac:dyDescent="0.25">
      <c r="A190" s="29">
        <v>45873</v>
      </c>
      <c r="B190" s="47">
        <v>8</v>
      </c>
      <c r="C190" s="47">
        <v>1</v>
      </c>
      <c r="D190" s="47">
        <v>21</v>
      </c>
      <c r="E190" s="37">
        <v>29.350300000000001</v>
      </c>
      <c r="F1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0"/>
      <c r="H190"/>
      <c r="I190"/>
    </row>
    <row r="191" spans="1:9" x14ac:dyDescent="0.25">
      <c r="A191" s="29">
        <v>45873</v>
      </c>
      <c r="B191" s="47">
        <v>8</v>
      </c>
      <c r="C191" s="47">
        <v>1</v>
      </c>
      <c r="D191" s="47">
        <v>22</v>
      </c>
      <c r="E191" s="37">
        <v>16.744499999999999</v>
      </c>
      <c r="F1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1"/>
      <c r="H191"/>
      <c r="I191"/>
    </row>
    <row r="192" spans="1:9" x14ac:dyDescent="0.25">
      <c r="A192" s="29">
        <v>45873</v>
      </c>
      <c r="B192" s="47">
        <v>8</v>
      </c>
      <c r="C192" s="47">
        <v>1</v>
      </c>
      <c r="D192" s="47">
        <v>23</v>
      </c>
      <c r="E192" s="37">
        <v>12.6716</v>
      </c>
      <c r="F1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2"/>
      <c r="H192"/>
      <c r="I192"/>
    </row>
    <row r="193" spans="1:9" x14ac:dyDescent="0.25">
      <c r="A193" s="29">
        <v>45873</v>
      </c>
      <c r="B193" s="47">
        <v>8</v>
      </c>
      <c r="C193" s="47">
        <v>1</v>
      </c>
      <c r="D193" s="47">
        <v>24</v>
      </c>
      <c r="E193" s="37">
        <v>28.1189</v>
      </c>
      <c r="F1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3"/>
      <c r="H193"/>
      <c r="I193"/>
    </row>
    <row r="194" spans="1:9" x14ac:dyDescent="0.25">
      <c r="A194" s="29">
        <v>45874</v>
      </c>
      <c r="B194" s="47">
        <v>8</v>
      </c>
      <c r="C194" s="47">
        <v>2</v>
      </c>
      <c r="D194" s="47">
        <v>1</v>
      </c>
      <c r="E194" s="37">
        <v>28.386299999999999</v>
      </c>
      <c r="F1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4"/>
      <c r="H194"/>
      <c r="I194"/>
    </row>
    <row r="195" spans="1:9" x14ac:dyDescent="0.25">
      <c r="A195" s="29">
        <v>45874</v>
      </c>
      <c r="B195" s="47">
        <v>8</v>
      </c>
      <c r="C195" s="47">
        <v>2</v>
      </c>
      <c r="D195" s="47">
        <v>2</v>
      </c>
      <c r="E195" s="37">
        <v>24.6431</v>
      </c>
      <c r="F1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5"/>
      <c r="H195"/>
      <c r="I195"/>
    </row>
    <row r="196" spans="1:9" x14ac:dyDescent="0.25">
      <c r="A196" s="29">
        <v>45874</v>
      </c>
      <c r="B196" s="47">
        <v>8</v>
      </c>
      <c r="C196" s="47">
        <v>2</v>
      </c>
      <c r="D196" s="47">
        <v>3</v>
      </c>
      <c r="E196" s="37">
        <v>24.469899999999999</v>
      </c>
      <c r="F1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6"/>
      <c r="H196"/>
      <c r="I196"/>
    </row>
    <row r="197" spans="1:9" x14ac:dyDescent="0.25">
      <c r="A197" s="29">
        <v>45874</v>
      </c>
      <c r="B197" s="47">
        <v>8</v>
      </c>
      <c r="C197" s="47">
        <v>2</v>
      </c>
      <c r="D197" s="47">
        <v>4</v>
      </c>
      <c r="E197" s="37">
        <v>23.2151</v>
      </c>
      <c r="F1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7"/>
      <c r="H197"/>
      <c r="I197"/>
    </row>
    <row r="198" spans="1:9" x14ac:dyDescent="0.25">
      <c r="A198" s="29">
        <v>45874</v>
      </c>
      <c r="B198" s="47">
        <v>8</v>
      </c>
      <c r="C198" s="47">
        <v>2</v>
      </c>
      <c r="D198" s="47">
        <v>5</v>
      </c>
      <c r="E198" s="37">
        <v>25.633099999999999</v>
      </c>
      <c r="F1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8"/>
      <c r="H198"/>
      <c r="I198"/>
    </row>
    <row r="199" spans="1:9" x14ac:dyDescent="0.25">
      <c r="A199" s="29">
        <v>45874</v>
      </c>
      <c r="B199" s="47">
        <v>8</v>
      </c>
      <c r="C199" s="47">
        <v>2</v>
      </c>
      <c r="D199" s="47">
        <v>6</v>
      </c>
      <c r="E199" s="37">
        <v>28.150500000000001</v>
      </c>
      <c r="F1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9"/>
      <c r="H199"/>
      <c r="I199"/>
    </row>
    <row r="200" spans="1:9" x14ac:dyDescent="0.25">
      <c r="A200" s="29">
        <v>45874</v>
      </c>
      <c r="B200" s="47">
        <v>8</v>
      </c>
      <c r="C200" s="47">
        <v>2</v>
      </c>
      <c r="D200" s="47">
        <v>7</v>
      </c>
      <c r="E200" s="37">
        <v>13.467000000000001</v>
      </c>
      <c r="F2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0"/>
      <c r="H200"/>
      <c r="I200"/>
    </row>
    <row r="201" spans="1:9" x14ac:dyDescent="0.25">
      <c r="A201" s="29">
        <v>45874</v>
      </c>
      <c r="B201" s="47">
        <v>8</v>
      </c>
      <c r="C201" s="47">
        <v>2</v>
      </c>
      <c r="D201" s="47">
        <v>8</v>
      </c>
      <c r="E201" s="37">
        <v>11.139099999999999</v>
      </c>
      <c r="F2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1"/>
      <c r="H201"/>
      <c r="I201"/>
    </row>
    <row r="202" spans="1:9" x14ac:dyDescent="0.25">
      <c r="A202" s="29">
        <v>45874</v>
      </c>
      <c r="B202" s="47">
        <v>8</v>
      </c>
      <c r="C202" s="47">
        <v>2</v>
      </c>
      <c r="D202" s="47">
        <v>9</v>
      </c>
      <c r="E202" s="37">
        <v>18.606000000000002</v>
      </c>
      <c r="F2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2"/>
      <c r="H202"/>
      <c r="I202"/>
    </row>
    <row r="203" spans="1:9" x14ac:dyDescent="0.25">
      <c r="A203" s="29">
        <v>45874</v>
      </c>
      <c r="B203" s="47">
        <v>8</v>
      </c>
      <c r="C203" s="47">
        <v>2</v>
      </c>
      <c r="D203" s="47">
        <v>10</v>
      </c>
      <c r="E203" s="37">
        <v>17.125499999999999</v>
      </c>
      <c r="F2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3"/>
      <c r="H203"/>
      <c r="I203"/>
    </row>
    <row r="204" spans="1:9" x14ac:dyDescent="0.25">
      <c r="A204" s="29">
        <v>45874</v>
      </c>
      <c r="B204" s="47">
        <v>8</v>
      </c>
      <c r="C204" s="47">
        <v>2</v>
      </c>
      <c r="D204" s="47">
        <v>11</v>
      </c>
      <c r="E204" s="37">
        <v>25.6629</v>
      </c>
      <c r="F2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4"/>
      <c r="H204"/>
      <c r="I204"/>
    </row>
    <row r="205" spans="1:9" x14ac:dyDescent="0.25">
      <c r="A205" s="29">
        <v>45874</v>
      </c>
      <c r="B205" s="47">
        <v>8</v>
      </c>
      <c r="C205" s="47">
        <v>2</v>
      </c>
      <c r="D205" s="47">
        <v>12</v>
      </c>
      <c r="E205" s="37">
        <v>28.688700000000001</v>
      </c>
      <c r="F2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5"/>
      <c r="H205"/>
      <c r="I205"/>
    </row>
    <row r="206" spans="1:9" x14ac:dyDescent="0.25">
      <c r="A206" s="29">
        <v>45874</v>
      </c>
      <c r="B206" s="47">
        <v>8</v>
      </c>
      <c r="C206" s="47">
        <v>2</v>
      </c>
      <c r="D206" s="47">
        <v>13</v>
      </c>
      <c r="E206" s="37">
        <v>29.681000000000001</v>
      </c>
      <c r="F2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6"/>
      <c r="H206"/>
      <c r="I206"/>
    </row>
    <row r="207" spans="1:9" x14ac:dyDescent="0.25">
      <c r="A207" s="29">
        <v>45874</v>
      </c>
      <c r="B207" s="47">
        <v>8</v>
      </c>
      <c r="C207" s="47">
        <v>2</v>
      </c>
      <c r="D207" s="47">
        <v>14</v>
      </c>
      <c r="E207" s="37">
        <v>29.081299999999999</v>
      </c>
      <c r="F2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7"/>
      <c r="H207"/>
      <c r="I207"/>
    </row>
    <row r="208" spans="1:9" x14ac:dyDescent="0.25">
      <c r="A208" s="29">
        <v>45874</v>
      </c>
      <c r="B208" s="47">
        <v>8</v>
      </c>
      <c r="C208" s="47">
        <v>2</v>
      </c>
      <c r="D208" s="47">
        <v>15</v>
      </c>
      <c r="E208" s="37">
        <v>28.623100000000001</v>
      </c>
      <c r="F2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8"/>
      <c r="H208"/>
      <c r="I208"/>
    </row>
    <row r="209" spans="1:9" x14ac:dyDescent="0.25">
      <c r="A209" s="29">
        <v>45874</v>
      </c>
      <c r="B209" s="47">
        <v>8</v>
      </c>
      <c r="C209" s="47">
        <v>2</v>
      </c>
      <c r="D209" s="47">
        <v>16</v>
      </c>
      <c r="E209" s="37">
        <v>30.543099999999999</v>
      </c>
      <c r="F20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09"/>
      <c r="H209"/>
      <c r="I209"/>
    </row>
    <row r="210" spans="1:9" x14ac:dyDescent="0.25">
      <c r="A210" s="29">
        <v>45874</v>
      </c>
      <c r="B210" s="47">
        <v>8</v>
      </c>
      <c r="C210" s="47">
        <v>2</v>
      </c>
      <c r="D210" s="47">
        <v>17</v>
      </c>
      <c r="E210" s="37">
        <v>37.071800000000003</v>
      </c>
      <c r="F21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0"/>
      <c r="H210"/>
      <c r="I210"/>
    </row>
    <row r="211" spans="1:9" x14ac:dyDescent="0.25">
      <c r="A211" s="29">
        <v>45874</v>
      </c>
      <c r="B211" s="47">
        <v>8</v>
      </c>
      <c r="C211" s="47">
        <v>2</v>
      </c>
      <c r="D211" s="47">
        <v>18</v>
      </c>
      <c r="E211" s="37">
        <v>37.303600000000003</v>
      </c>
      <c r="F21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1"/>
      <c r="H211"/>
      <c r="I211"/>
    </row>
    <row r="212" spans="1:9" x14ac:dyDescent="0.25">
      <c r="A212" s="29">
        <v>45874</v>
      </c>
      <c r="B212" s="47">
        <v>8</v>
      </c>
      <c r="C212" s="47">
        <v>2</v>
      </c>
      <c r="D212" s="47">
        <v>19</v>
      </c>
      <c r="E212" s="37">
        <v>39.072299999999998</v>
      </c>
      <c r="F21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2"/>
      <c r="H212"/>
      <c r="I212"/>
    </row>
    <row r="213" spans="1:9" x14ac:dyDescent="0.25">
      <c r="A213" s="29">
        <v>45874</v>
      </c>
      <c r="B213" s="47">
        <v>8</v>
      </c>
      <c r="C213" s="47">
        <v>2</v>
      </c>
      <c r="D213" s="47">
        <v>20</v>
      </c>
      <c r="E213" s="37">
        <v>40.745199999999997</v>
      </c>
      <c r="F2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3"/>
      <c r="H213"/>
      <c r="I213"/>
    </row>
    <row r="214" spans="1:9" x14ac:dyDescent="0.25">
      <c r="A214" s="29">
        <v>45874</v>
      </c>
      <c r="B214" s="47">
        <v>8</v>
      </c>
      <c r="C214" s="47">
        <v>2</v>
      </c>
      <c r="D214" s="47">
        <v>21</v>
      </c>
      <c r="E214" s="37">
        <v>36.694299999999998</v>
      </c>
      <c r="F2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4"/>
      <c r="H214"/>
      <c r="I214"/>
    </row>
    <row r="215" spans="1:9" x14ac:dyDescent="0.25">
      <c r="A215" s="29">
        <v>45874</v>
      </c>
      <c r="B215" s="47">
        <v>8</v>
      </c>
      <c r="C215" s="47">
        <v>2</v>
      </c>
      <c r="D215" s="47">
        <v>22</v>
      </c>
      <c r="E215" s="37">
        <v>39.712400000000002</v>
      </c>
      <c r="F2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5"/>
      <c r="H215"/>
      <c r="I215"/>
    </row>
    <row r="216" spans="1:9" x14ac:dyDescent="0.25">
      <c r="A216" s="29">
        <v>45874</v>
      </c>
      <c r="B216" s="47">
        <v>8</v>
      </c>
      <c r="C216" s="47">
        <v>2</v>
      </c>
      <c r="D216" s="47">
        <v>23</v>
      </c>
      <c r="E216" s="37">
        <v>34.731499999999997</v>
      </c>
      <c r="F2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6"/>
      <c r="H216"/>
      <c r="I216"/>
    </row>
    <row r="217" spans="1:9" x14ac:dyDescent="0.25">
      <c r="A217" s="29">
        <v>45874</v>
      </c>
      <c r="B217" s="47">
        <v>8</v>
      </c>
      <c r="C217" s="47">
        <v>2</v>
      </c>
      <c r="D217" s="47">
        <v>24</v>
      </c>
      <c r="E217" s="37">
        <v>36.7605</v>
      </c>
      <c r="F2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7"/>
      <c r="H217"/>
      <c r="I217"/>
    </row>
    <row r="218" spans="1:9" x14ac:dyDescent="0.25">
      <c r="A218" s="29">
        <v>45875</v>
      </c>
      <c r="B218" s="47">
        <v>8</v>
      </c>
      <c r="C218" s="47">
        <v>3</v>
      </c>
      <c r="D218" s="47">
        <v>1</v>
      </c>
      <c r="E218" s="37">
        <v>35.397199999999998</v>
      </c>
      <c r="F2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8"/>
      <c r="H218"/>
      <c r="I218"/>
    </row>
    <row r="219" spans="1:9" x14ac:dyDescent="0.25">
      <c r="A219" s="29">
        <v>45875</v>
      </c>
      <c r="B219" s="47">
        <v>8</v>
      </c>
      <c r="C219" s="47">
        <v>3</v>
      </c>
      <c r="D219" s="47">
        <v>2</v>
      </c>
      <c r="E219" s="37">
        <v>31.558700000000002</v>
      </c>
      <c r="F2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9"/>
      <c r="H219"/>
      <c r="I219"/>
    </row>
    <row r="220" spans="1:9" x14ac:dyDescent="0.25">
      <c r="A220" s="29">
        <v>45875</v>
      </c>
      <c r="B220" s="47">
        <v>8</v>
      </c>
      <c r="C220" s="47">
        <v>3</v>
      </c>
      <c r="D220" s="47">
        <v>3</v>
      </c>
      <c r="E220" s="37">
        <v>30.892299999999999</v>
      </c>
      <c r="F2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0"/>
      <c r="H220"/>
      <c r="I220"/>
    </row>
    <row r="221" spans="1:9" x14ac:dyDescent="0.25">
      <c r="A221" s="29">
        <v>45875</v>
      </c>
      <c r="B221" s="47">
        <v>8</v>
      </c>
      <c r="C221" s="47">
        <v>3</v>
      </c>
      <c r="D221" s="47">
        <v>4</v>
      </c>
      <c r="E221" s="37">
        <v>31.834</v>
      </c>
      <c r="F2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1"/>
      <c r="H221"/>
      <c r="I221"/>
    </row>
    <row r="222" spans="1:9" x14ac:dyDescent="0.25">
      <c r="A222" s="29">
        <v>45875</v>
      </c>
      <c r="B222" s="47">
        <v>8</v>
      </c>
      <c r="C222" s="47">
        <v>3</v>
      </c>
      <c r="D222" s="47">
        <v>5</v>
      </c>
      <c r="E222" s="37">
        <v>33.5655</v>
      </c>
      <c r="F2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2"/>
      <c r="H222"/>
      <c r="I222"/>
    </row>
    <row r="223" spans="1:9" x14ac:dyDescent="0.25">
      <c r="A223" s="29">
        <v>45875</v>
      </c>
      <c r="B223" s="47">
        <v>8</v>
      </c>
      <c r="C223" s="47">
        <v>3</v>
      </c>
      <c r="D223" s="47">
        <v>6</v>
      </c>
      <c r="E223" s="37">
        <v>35.189599999999999</v>
      </c>
      <c r="F2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3"/>
      <c r="H223"/>
      <c r="I223"/>
    </row>
    <row r="224" spans="1:9" x14ac:dyDescent="0.25">
      <c r="A224" s="29">
        <v>45875</v>
      </c>
      <c r="B224" s="47">
        <v>8</v>
      </c>
      <c r="C224" s="47">
        <v>3</v>
      </c>
      <c r="D224" s="47">
        <v>7</v>
      </c>
      <c r="E224" s="37">
        <v>30.138200000000001</v>
      </c>
      <c r="F2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4"/>
      <c r="H224"/>
      <c r="I224"/>
    </row>
    <row r="225" spans="1:9" x14ac:dyDescent="0.25">
      <c r="A225" s="29">
        <v>45875</v>
      </c>
      <c r="B225" s="47">
        <v>8</v>
      </c>
      <c r="C225" s="47">
        <v>3</v>
      </c>
      <c r="D225" s="47">
        <v>8</v>
      </c>
      <c r="E225" s="37">
        <v>21.819400000000002</v>
      </c>
      <c r="F2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5"/>
      <c r="H225"/>
      <c r="I225"/>
    </row>
    <row r="226" spans="1:9" x14ac:dyDescent="0.25">
      <c r="A226" s="29">
        <v>45875</v>
      </c>
      <c r="B226" s="47">
        <v>8</v>
      </c>
      <c r="C226" s="47">
        <v>3</v>
      </c>
      <c r="D226" s="47">
        <v>9</v>
      </c>
      <c r="E226" s="37">
        <v>24.663</v>
      </c>
      <c r="F2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6"/>
      <c r="H226"/>
      <c r="I226"/>
    </row>
    <row r="227" spans="1:9" x14ac:dyDescent="0.25">
      <c r="A227" s="29">
        <v>45875</v>
      </c>
      <c r="B227" s="47">
        <v>8</v>
      </c>
      <c r="C227" s="47">
        <v>3</v>
      </c>
      <c r="D227" s="47">
        <v>10</v>
      </c>
      <c r="E227" s="37">
        <v>28.9969</v>
      </c>
      <c r="F2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7"/>
      <c r="H227"/>
      <c r="I227"/>
    </row>
    <row r="228" spans="1:9" x14ac:dyDescent="0.25">
      <c r="A228" s="29">
        <v>45875</v>
      </c>
      <c r="B228" s="47">
        <v>8</v>
      </c>
      <c r="C228" s="47">
        <v>3</v>
      </c>
      <c r="D228" s="47">
        <v>11</v>
      </c>
      <c r="E228" s="37">
        <v>30.029699999999998</v>
      </c>
      <c r="F2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8"/>
      <c r="H228"/>
      <c r="I228"/>
    </row>
    <row r="229" spans="1:9" x14ac:dyDescent="0.25">
      <c r="A229" s="29">
        <v>45875</v>
      </c>
      <c r="B229" s="47">
        <v>8</v>
      </c>
      <c r="C229" s="47">
        <v>3</v>
      </c>
      <c r="D229" s="47">
        <v>12</v>
      </c>
      <c r="E229" s="37">
        <v>33.339500000000001</v>
      </c>
      <c r="F2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9"/>
      <c r="H229"/>
      <c r="I229"/>
    </row>
    <row r="230" spans="1:9" x14ac:dyDescent="0.25">
      <c r="A230" s="29">
        <v>45875</v>
      </c>
      <c r="B230" s="47">
        <v>8</v>
      </c>
      <c r="C230" s="47">
        <v>3</v>
      </c>
      <c r="D230" s="47">
        <v>13</v>
      </c>
      <c r="E230" s="37">
        <v>34.883600000000001</v>
      </c>
      <c r="F2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0"/>
      <c r="H230"/>
      <c r="I230"/>
    </row>
    <row r="231" spans="1:9" x14ac:dyDescent="0.25">
      <c r="A231" s="29">
        <v>45875</v>
      </c>
      <c r="B231" s="47">
        <v>8</v>
      </c>
      <c r="C231" s="47">
        <v>3</v>
      </c>
      <c r="D231" s="47">
        <v>14</v>
      </c>
      <c r="E231" s="37">
        <v>32.367800000000003</v>
      </c>
      <c r="F2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1"/>
      <c r="H231"/>
      <c r="I231"/>
    </row>
    <row r="232" spans="1:9" x14ac:dyDescent="0.25">
      <c r="A232" s="29">
        <v>45875</v>
      </c>
      <c r="B232" s="47">
        <v>8</v>
      </c>
      <c r="C232" s="47">
        <v>3</v>
      </c>
      <c r="D232" s="47">
        <v>15</v>
      </c>
      <c r="E232" s="37">
        <v>35.639800000000001</v>
      </c>
      <c r="F2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2"/>
      <c r="H232"/>
      <c r="I232"/>
    </row>
    <row r="233" spans="1:9" x14ac:dyDescent="0.25">
      <c r="A233" s="29">
        <v>45875</v>
      </c>
      <c r="B233" s="47">
        <v>8</v>
      </c>
      <c r="C233" s="47">
        <v>3</v>
      </c>
      <c r="D233" s="47">
        <v>16</v>
      </c>
      <c r="E233" s="37">
        <v>35.6389</v>
      </c>
      <c r="F23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3"/>
      <c r="H233"/>
      <c r="I233"/>
    </row>
    <row r="234" spans="1:9" x14ac:dyDescent="0.25">
      <c r="A234" s="29">
        <v>45875</v>
      </c>
      <c r="B234" s="47">
        <v>8</v>
      </c>
      <c r="C234" s="47">
        <v>3</v>
      </c>
      <c r="D234" s="47">
        <v>17</v>
      </c>
      <c r="E234" s="37">
        <v>46.521500000000003</v>
      </c>
      <c r="F23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4"/>
      <c r="H234"/>
      <c r="I234"/>
    </row>
    <row r="235" spans="1:9" x14ac:dyDescent="0.25">
      <c r="A235" s="29">
        <v>45875</v>
      </c>
      <c r="B235" s="47">
        <v>8</v>
      </c>
      <c r="C235" s="47">
        <v>3</v>
      </c>
      <c r="D235" s="47">
        <v>18</v>
      </c>
      <c r="E235" s="37">
        <v>67.506500000000003</v>
      </c>
      <c r="F23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5"/>
      <c r="H235"/>
      <c r="I235"/>
    </row>
    <row r="236" spans="1:9" x14ac:dyDescent="0.25">
      <c r="A236" s="29">
        <v>45875</v>
      </c>
      <c r="B236" s="47">
        <v>8</v>
      </c>
      <c r="C236" s="47">
        <v>3</v>
      </c>
      <c r="D236" s="47">
        <v>19</v>
      </c>
      <c r="E236" s="37">
        <v>254.84989999999999</v>
      </c>
      <c r="F23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6"/>
      <c r="H236"/>
      <c r="I236"/>
    </row>
    <row r="237" spans="1:9" x14ac:dyDescent="0.25">
      <c r="A237" s="29">
        <v>45875</v>
      </c>
      <c r="B237" s="47">
        <v>8</v>
      </c>
      <c r="C237" s="47">
        <v>3</v>
      </c>
      <c r="D237" s="47">
        <v>20</v>
      </c>
      <c r="E237" s="37">
        <v>246.69069999999999</v>
      </c>
      <c r="F2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7"/>
      <c r="H237"/>
      <c r="I237"/>
    </row>
    <row r="238" spans="1:9" x14ac:dyDescent="0.25">
      <c r="A238" s="29">
        <v>45875</v>
      </c>
      <c r="B238" s="47">
        <v>8</v>
      </c>
      <c r="C238" s="47">
        <v>3</v>
      </c>
      <c r="D238" s="47">
        <v>21</v>
      </c>
      <c r="E238" s="37">
        <v>58.636099999999999</v>
      </c>
      <c r="F2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8"/>
      <c r="H238"/>
      <c r="I238"/>
    </row>
    <row r="239" spans="1:9" x14ac:dyDescent="0.25">
      <c r="A239" s="29">
        <v>45875</v>
      </c>
      <c r="B239" s="47">
        <v>8</v>
      </c>
      <c r="C239" s="47">
        <v>3</v>
      </c>
      <c r="D239" s="47">
        <v>22</v>
      </c>
      <c r="E239" s="37">
        <v>50.978099999999998</v>
      </c>
      <c r="F2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9"/>
      <c r="H239"/>
      <c r="I239"/>
    </row>
    <row r="240" spans="1:9" x14ac:dyDescent="0.25">
      <c r="A240" s="29">
        <v>45875</v>
      </c>
      <c r="B240" s="47">
        <v>8</v>
      </c>
      <c r="C240" s="47">
        <v>3</v>
      </c>
      <c r="D240" s="47">
        <v>23</v>
      </c>
      <c r="E240" s="37">
        <v>51.221600000000002</v>
      </c>
      <c r="F2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0"/>
      <c r="H240"/>
      <c r="I240"/>
    </row>
    <row r="241" spans="1:9" x14ac:dyDescent="0.25">
      <c r="A241" s="29">
        <v>45875</v>
      </c>
      <c r="B241" s="47">
        <v>8</v>
      </c>
      <c r="C241" s="47">
        <v>3</v>
      </c>
      <c r="D241" s="47">
        <v>24</v>
      </c>
      <c r="E241" s="37">
        <v>36.142499999999998</v>
      </c>
      <c r="F2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1"/>
      <c r="H241"/>
      <c r="I241"/>
    </row>
    <row r="242" spans="1:9" x14ac:dyDescent="0.25">
      <c r="A242" s="29">
        <v>45876</v>
      </c>
      <c r="B242" s="47">
        <v>8</v>
      </c>
      <c r="C242" s="47">
        <v>4</v>
      </c>
      <c r="D242" s="47">
        <v>1</v>
      </c>
      <c r="E242" s="37">
        <v>38.615699999999997</v>
      </c>
      <c r="F2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2"/>
      <c r="H242"/>
      <c r="I242"/>
    </row>
    <row r="243" spans="1:9" x14ac:dyDescent="0.25">
      <c r="A243" s="29">
        <v>45876</v>
      </c>
      <c r="B243" s="47">
        <v>8</v>
      </c>
      <c r="C243" s="47">
        <v>4</v>
      </c>
      <c r="D243" s="47">
        <v>2</v>
      </c>
      <c r="E243" s="37">
        <v>41.668700000000001</v>
      </c>
      <c r="F2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3"/>
      <c r="H243"/>
      <c r="I243"/>
    </row>
    <row r="244" spans="1:9" x14ac:dyDescent="0.25">
      <c r="A244" s="29">
        <v>45876</v>
      </c>
      <c r="B244" s="47">
        <v>8</v>
      </c>
      <c r="C244" s="47">
        <v>4</v>
      </c>
      <c r="D244" s="47">
        <v>3</v>
      </c>
      <c r="E244" s="37">
        <v>35.359099999999998</v>
      </c>
      <c r="F2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4"/>
      <c r="H244"/>
      <c r="I244"/>
    </row>
    <row r="245" spans="1:9" x14ac:dyDescent="0.25">
      <c r="A245" s="29">
        <v>45876</v>
      </c>
      <c r="B245" s="47">
        <v>8</v>
      </c>
      <c r="C245" s="47">
        <v>4</v>
      </c>
      <c r="D245" s="47">
        <v>4</v>
      </c>
      <c r="E245" s="37">
        <v>32.030500000000004</v>
      </c>
      <c r="F2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5"/>
      <c r="H245"/>
      <c r="I245"/>
    </row>
    <row r="246" spans="1:9" x14ac:dyDescent="0.25">
      <c r="A246" s="29">
        <v>45876</v>
      </c>
      <c r="B246" s="47">
        <v>8</v>
      </c>
      <c r="C246" s="47">
        <v>4</v>
      </c>
      <c r="D246" s="47">
        <v>5</v>
      </c>
      <c r="E246" s="37">
        <v>29.651</v>
      </c>
      <c r="F2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6"/>
      <c r="H246"/>
      <c r="I246"/>
    </row>
    <row r="247" spans="1:9" x14ac:dyDescent="0.25">
      <c r="A247" s="29">
        <v>45876</v>
      </c>
      <c r="B247" s="47">
        <v>8</v>
      </c>
      <c r="C247" s="47">
        <v>4</v>
      </c>
      <c r="D247" s="47">
        <v>6</v>
      </c>
      <c r="E247" s="37">
        <v>36.164000000000001</v>
      </c>
      <c r="F2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7"/>
      <c r="H247"/>
      <c r="I247"/>
    </row>
    <row r="248" spans="1:9" x14ac:dyDescent="0.25">
      <c r="A248" s="29">
        <v>45876</v>
      </c>
      <c r="B248" s="47">
        <v>8</v>
      </c>
      <c r="C248" s="47">
        <v>4</v>
      </c>
      <c r="D248" s="47">
        <v>7</v>
      </c>
      <c r="E248" s="37">
        <v>29.351299999999998</v>
      </c>
      <c r="F2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8"/>
      <c r="H248"/>
      <c r="I248"/>
    </row>
    <row r="249" spans="1:9" x14ac:dyDescent="0.25">
      <c r="A249" s="29">
        <v>45876</v>
      </c>
      <c r="B249" s="47">
        <v>8</v>
      </c>
      <c r="C249" s="47">
        <v>4</v>
      </c>
      <c r="D249" s="47">
        <v>8</v>
      </c>
      <c r="E249" s="37">
        <v>27.346599999999999</v>
      </c>
      <c r="F2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9"/>
      <c r="H249"/>
      <c r="I249"/>
    </row>
    <row r="250" spans="1:9" x14ac:dyDescent="0.25">
      <c r="A250" s="29">
        <v>45876</v>
      </c>
      <c r="B250" s="47">
        <v>8</v>
      </c>
      <c r="C250" s="47">
        <v>4</v>
      </c>
      <c r="D250" s="47">
        <v>9</v>
      </c>
      <c r="E250" s="37">
        <v>26.045999999999999</v>
      </c>
      <c r="F2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0"/>
      <c r="H250"/>
      <c r="I250"/>
    </row>
    <row r="251" spans="1:9" x14ac:dyDescent="0.25">
      <c r="A251" s="29">
        <v>45876</v>
      </c>
      <c r="B251" s="47">
        <v>8</v>
      </c>
      <c r="C251" s="47">
        <v>4</v>
      </c>
      <c r="D251" s="47">
        <v>10</v>
      </c>
      <c r="E251" s="37">
        <v>23.728999999999999</v>
      </c>
      <c r="F2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1"/>
      <c r="H251"/>
      <c r="I251"/>
    </row>
    <row r="252" spans="1:9" x14ac:dyDescent="0.25">
      <c r="A252" s="29">
        <v>45876</v>
      </c>
      <c r="B252" s="47">
        <v>8</v>
      </c>
      <c r="C252" s="47">
        <v>4</v>
      </c>
      <c r="D252" s="47">
        <v>11</v>
      </c>
      <c r="E252" s="37">
        <v>23.568100000000001</v>
      </c>
      <c r="F2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2"/>
      <c r="H252"/>
      <c r="I252"/>
    </row>
    <row r="253" spans="1:9" x14ac:dyDescent="0.25">
      <c r="A253" s="29">
        <v>45876</v>
      </c>
      <c r="B253" s="47">
        <v>8</v>
      </c>
      <c r="C253" s="47">
        <v>4</v>
      </c>
      <c r="D253" s="47">
        <v>12</v>
      </c>
      <c r="E253" s="37">
        <v>28.040299999999998</v>
      </c>
      <c r="F2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3"/>
      <c r="H253"/>
      <c r="I253"/>
    </row>
    <row r="254" spans="1:9" x14ac:dyDescent="0.25">
      <c r="A254" s="29">
        <v>45876</v>
      </c>
      <c r="B254" s="47">
        <v>8</v>
      </c>
      <c r="C254" s="47">
        <v>4</v>
      </c>
      <c r="D254" s="47">
        <v>13</v>
      </c>
      <c r="E254" s="37">
        <v>33.953899999999997</v>
      </c>
      <c r="F2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4"/>
      <c r="H254"/>
      <c r="I254"/>
    </row>
    <row r="255" spans="1:9" x14ac:dyDescent="0.25">
      <c r="A255" s="29">
        <v>45876</v>
      </c>
      <c r="B255" s="47">
        <v>8</v>
      </c>
      <c r="C255" s="47">
        <v>4</v>
      </c>
      <c r="D255" s="47">
        <v>14</v>
      </c>
      <c r="E255" s="37">
        <v>29.513999999999999</v>
      </c>
      <c r="F2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5"/>
      <c r="H255"/>
      <c r="I255"/>
    </row>
    <row r="256" spans="1:9" x14ac:dyDescent="0.25">
      <c r="A256" s="29">
        <v>45876</v>
      </c>
      <c r="B256" s="47">
        <v>8</v>
      </c>
      <c r="C256" s="47">
        <v>4</v>
      </c>
      <c r="D256" s="47">
        <v>15</v>
      </c>
      <c r="E256" s="37">
        <v>30.6464</v>
      </c>
      <c r="F2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6"/>
      <c r="H256"/>
      <c r="I256"/>
    </row>
    <row r="257" spans="1:9" x14ac:dyDescent="0.25">
      <c r="A257" s="29">
        <v>45876</v>
      </c>
      <c r="B257" s="47">
        <v>8</v>
      </c>
      <c r="C257" s="47">
        <v>4</v>
      </c>
      <c r="D257" s="47">
        <v>16</v>
      </c>
      <c r="E257" s="37">
        <v>36.796300000000002</v>
      </c>
      <c r="F25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7"/>
      <c r="H257"/>
      <c r="I257"/>
    </row>
    <row r="258" spans="1:9" x14ac:dyDescent="0.25">
      <c r="A258" s="29">
        <v>45876</v>
      </c>
      <c r="B258" s="47">
        <v>8</v>
      </c>
      <c r="C258" s="47">
        <v>4</v>
      </c>
      <c r="D258" s="47">
        <v>17</v>
      </c>
      <c r="E258" s="37">
        <v>35.907499999999999</v>
      </c>
      <c r="F25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8"/>
      <c r="H258"/>
      <c r="I258"/>
    </row>
    <row r="259" spans="1:9" x14ac:dyDescent="0.25">
      <c r="A259" s="29">
        <v>45876</v>
      </c>
      <c r="B259" s="47">
        <v>8</v>
      </c>
      <c r="C259" s="47">
        <v>4</v>
      </c>
      <c r="D259" s="47">
        <v>18</v>
      </c>
      <c r="E259" s="37">
        <v>39.795000000000002</v>
      </c>
      <c r="F25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9"/>
      <c r="H259"/>
      <c r="I259"/>
    </row>
    <row r="260" spans="1:9" x14ac:dyDescent="0.25">
      <c r="A260" s="29">
        <v>45876</v>
      </c>
      <c r="B260" s="47">
        <v>8</v>
      </c>
      <c r="C260" s="47">
        <v>4</v>
      </c>
      <c r="D260" s="47">
        <v>19</v>
      </c>
      <c r="E260" s="37">
        <v>45.601799999999997</v>
      </c>
      <c r="F26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60"/>
      <c r="H260"/>
      <c r="I260"/>
    </row>
    <row r="261" spans="1:9" x14ac:dyDescent="0.25">
      <c r="A261" s="29">
        <v>45876</v>
      </c>
      <c r="B261" s="47">
        <v>8</v>
      </c>
      <c r="C261" s="47">
        <v>4</v>
      </c>
      <c r="D261" s="47">
        <v>20</v>
      </c>
      <c r="E261" s="37">
        <v>42.616399999999999</v>
      </c>
      <c r="F2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1"/>
      <c r="H261"/>
      <c r="I261"/>
    </row>
    <row r="262" spans="1:9" x14ac:dyDescent="0.25">
      <c r="A262" s="29">
        <v>45876</v>
      </c>
      <c r="B262" s="47">
        <v>8</v>
      </c>
      <c r="C262" s="47">
        <v>4</v>
      </c>
      <c r="D262" s="47">
        <v>21</v>
      </c>
      <c r="E262" s="37">
        <v>36.494100000000003</v>
      </c>
      <c r="F2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2"/>
      <c r="H262"/>
      <c r="I262"/>
    </row>
    <row r="263" spans="1:9" x14ac:dyDescent="0.25">
      <c r="A263" s="29">
        <v>45876</v>
      </c>
      <c r="B263" s="47">
        <v>8</v>
      </c>
      <c r="C263" s="47">
        <v>4</v>
      </c>
      <c r="D263" s="47">
        <v>22</v>
      </c>
      <c r="E263" s="37">
        <v>36.081899999999997</v>
      </c>
      <c r="F2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3"/>
      <c r="H263"/>
      <c r="I263"/>
    </row>
    <row r="264" spans="1:9" x14ac:dyDescent="0.25">
      <c r="A264" s="29">
        <v>45876</v>
      </c>
      <c r="B264" s="47">
        <v>8</v>
      </c>
      <c r="C264" s="47">
        <v>4</v>
      </c>
      <c r="D264" s="47">
        <v>23</v>
      </c>
      <c r="E264" s="37">
        <v>35.918399999999998</v>
      </c>
      <c r="F2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4"/>
      <c r="H264"/>
      <c r="I264"/>
    </row>
    <row r="265" spans="1:9" x14ac:dyDescent="0.25">
      <c r="A265" s="29">
        <v>45876</v>
      </c>
      <c r="B265" s="47">
        <v>8</v>
      </c>
      <c r="C265" s="47">
        <v>4</v>
      </c>
      <c r="D265" s="47">
        <v>24</v>
      </c>
      <c r="E265" s="37">
        <v>34.169499999999999</v>
      </c>
      <c r="F2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5"/>
      <c r="H265"/>
      <c r="I265"/>
    </row>
    <row r="266" spans="1:9" x14ac:dyDescent="0.25">
      <c r="A266" s="29">
        <v>45877</v>
      </c>
      <c r="B266" s="47">
        <v>8</v>
      </c>
      <c r="C266" s="47">
        <v>5</v>
      </c>
      <c r="D266" s="47">
        <v>1</v>
      </c>
      <c r="E266" s="37">
        <v>31.0246</v>
      </c>
      <c r="F2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6"/>
      <c r="H266"/>
      <c r="I266"/>
    </row>
    <row r="267" spans="1:9" x14ac:dyDescent="0.25">
      <c r="A267" s="29">
        <v>45877</v>
      </c>
      <c r="B267" s="47">
        <v>8</v>
      </c>
      <c r="C267" s="47">
        <v>5</v>
      </c>
      <c r="D267" s="47">
        <v>2</v>
      </c>
      <c r="E267" s="37">
        <v>28.848600000000001</v>
      </c>
      <c r="F2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7"/>
      <c r="H267"/>
      <c r="I267"/>
    </row>
    <row r="268" spans="1:9" x14ac:dyDescent="0.25">
      <c r="A268" s="29">
        <v>45877</v>
      </c>
      <c r="B268" s="47">
        <v>8</v>
      </c>
      <c r="C268" s="47">
        <v>5</v>
      </c>
      <c r="D268" s="47">
        <v>3</v>
      </c>
      <c r="E268" s="37">
        <v>27.4132</v>
      </c>
      <c r="F2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8"/>
      <c r="H268"/>
      <c r="I268"/>
    </row>
    <row r="269" spans="1:9" x14ac:dyDescent="0.25">
      <c r="A269" s="29">
        <v>45877</v>
      </c>
      <c r="B269" s="47">
        <v>8</v>
      </c>
      <c r="C269" s="47">
        <v>5</v>
      </c>
      <c r="D269" s="47">
        <v>4</v>
      </c>
      <c r="E269" s="37">
        <v>28.395700000000001</v>
      </c>
      <c r="F2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9"/>
      <c r="H269"/>
      <c r="I269"/>
    </row>
    <row r="270" spans="1:9" x14ac:dyDescent="0.25">
      <c r="A270" s="29">
        <v>45877</v>
      </c>
      <c r="B270" s="47">
        <v>8</v>
      </c>
      <c r="C270" s="47">
        <v>5</v>
      </c>
      <c r="D270" s="47">
        <v>5</v>
      </c>
      <c r="E270" s="37">
        <v>27.136700000000001</v>
      </c>
      <c r="F2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0"/>
      <c r="H270"/>
      <c r="I270"/>
    </row>
    <row r="271" spans="1:9" x14ac:dyDescent="0.25">
      <c r="A271" s="29">
        <v>45877</v>
      </c>
      <c r="B271" s="47">
        <v>8</v>
      </c>
      <c r="C271" s="47">
        <v>5</v>
      </c>
      <c r="D271" s="47">
        <v>6</v>
      </c>
      <c r="E271" s="37">
        <v>29.030899999999999</v>
      </c>
      <c r="F2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1"/>
      <c r="H271"/>
      <c r="I271"/>
    </row>
    <row r="272" spans="1:9" x14ac:dyDescent="0.25">
      <c r="A272" s="29">
        <v>45877</v>
      </c>
      <c r="B272" s="47">
        <v>8</v>
      </c>
      <c r="C272" s="47">
        <v>5</v>
      </c>
      <c r="D272" s="47">
        <v>7</v>
      </c>
      <c r="E272" s="37">
        <v>23.6158</v>
      </c>
      <c r="F2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2"/>
      <c r="H272"/>
      <c r="I272"/>
    </row>
    <row r="273" spans="1:9" x14ac:dyDescent="0.25">
      <c r="A273" s="29">
        <v>45877</v>
      </c>
      <c r="B273" s="47">
        <v>8</v>
      </c>
      <c r="C273" s="47">
        <v>5</v>
      </c>
      <c r="D273" s="47">
        <v>8</v>
      </c>
      <c r="E273" s="37">
        <v>17.849499999999999</v>
      </c>
      <c r="F2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3"/>
      <c r="H273"/>
      <c r="I273"/>
    </row>
    <row r="274" spans="1:9" x14ac:dyDescent="0.25">
      <c r="A274" s="29">
        <v>45877</v>
      </c>
      <c r="B274" s="47">
        <v>8</v>
      </c>
      <c r="C274" s="47">
        <v>5</v>
      </c>
      <c r="D274" s="47">
        <v>9</v>
      </c>
      <c r="E274" s="37">
        <v>22.273199999999999</v>
      </c>
      <c r="F2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4"/>
      <c r="H274"/>
      <c r="I274"/>
    </row>
    <row r="275" spans="1:9" x14ac:dyDescent="0.25">
      <c r="A275" s="29">
        <v>45877</v>
      </c>
      <c r="B275" s="47">
        <v>8</v>
      </c>
      <c r="C275" s="47">
        <v>5</v>
      </c>
      <c r="D275" s="47">
        <v>10</v>
      </c>
      <c r="E275" s="37">
        <v>25.123000000000001</v>
      </c>
      <c r="F2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5"/>
      <c r="H275"/>
      <c r="I275"/>
    </row>
    <row r="276" spans="1:9" x14ac:dyDescent="0.25">
      <c r="A276" s="29">
        <v>45877</v>
      </c>
      <c r="B276" s="47">
        <v>8</v>
      </c>
      <c r="C276" s="47">
        <v>5</v>
      </c>
      <c r="D276" s="47">
        <v>11</v>
      </c>
      <c r="E276" s="37">
        <v>27.2896</v>
      </c>
      <c r="F2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6"/>
      <c r="H276"/>
      <c r="I276"/>
    </row>
    <row r="277" spans="1:9" x14ac:dyDescent="0.25">
      <c r="A277" s="29">
        <v>45877</v>
      </c>
      <c r="B277" s="47">
        <v>8</v>
      </c>
      <c r="C277" s="47">
        <v>5</v>
      </c>
      <c r="D277" s="47">
        <v>12</v>
      </c>
      <c r="E277" s="37">
        <v>27.746400000000001</v>
      </c>
      <c r="F2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7"/>
      <c r="H277"/>
      <c r="I277"/>
    </row>
    <row r="278" spans="1:9" x14ac:dyDescent="0.25">
      <c r="A278" s="29">
        <v>45877</v>
      </c>
      <c r="B278" s="47">
        <v>8</v>
      </c>
      <c r="C278" s="47">
        <v>5</v>
      </c>
      <c r="D278" s="47">
        <v>13</v>
      </c>
      <c r="E278" s="37">
        <v>25.882899999999999</v>
      </c>
      <c r="F2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8"/>
      <c r="H278"/>
      <c r="I278"/>
    </row>
    <row r="279" spans="1:9" x14ac:dyDescent="0.25">
      <c r="A279" s="29">
        <v>45877</v>
      </c>
      <c r="B279" s="47">
        <v>8</v>
      </c>
      <c r="C279" s="47">
        <v>5</v>
      </c>
      <c r="D279" s="47">
        <v>14</v>
      </c>
      <c r="E279" s="37">
        <v>24.1342</v>
      </c>
      <c r="F2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9"/>
      <c r="H279"/>
      <c r="I279"/>
    </row>
    <row r="280" spans="1:9" x14ac:dyDescent="0.25">
      <c r="A280" s="29">
        <v>45877</v>
      </c>
      <c r="B280" s="47">
        <v>8</v>
      </c>
      <c r="C280" s="47">
        <v>5</v>
      </c>
      <c r="D280" s="47">
        <v>15</v>
      </c>
      <c r="E280" s="37">
        <v>25.9511</v>
      </c>
      <c r="F2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0"/>
      <c r="H280"/>
      <c r="I280"/>
    </row>
    <row r="281" spans="1:9" x14ac:dyDescent="0.25">
      <c r="A281" s="29">
        <v>45877</v>
      </c>
      <c r="B281" s="47">
        <v>8</v>
      </c>
      <c r="C281" s="47">
        <v>5</v>
      </c>
      <c r="D281" s="47">
        <v>16</v>
      </c>
      <c r="E281" s="37">
        <v>28.600899999999999</v>
      </c>
      <c r="F28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1"/>
      <c r="H281"/>
      <c r="I281"/>
    </row>
    <row r="282" spans="1:9" x14ac:dyDescent="0.25">
      <c r="A282" s="29">
        <v>45877</v>
      </c>
      <c r="B282" s="47">
        <v>8</v>
      </c>
      <c r="C282" s="47">
        <v>5</v>
      </c>
      <c r="D282" s="47">
        <v>17</v>
      </c>
      <c r="E282" s="37">
        <v>26.851600000000001</v>
      </c>
      <c r="F28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2"/>
      <c r="H282"/>
      <c r="I282"/>
    </row>
    <row r="283" spans="1:9" x14ac:dyDescent="0.25">
      <c r="A283" s="29">
        <v>45877</v>
      </c>
      <c r="B283" s="47">
        <v>8</v>
      </c>
      <c r="C283" s="47">
        <v>5</v>
      </c>
      <c r="D283" s="47">
        <v>18</v>
      </c>
      <c r="E283" s="37">
        <v>30.2456</v>
      </c>
      <c r="F28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3"/>
      <c r="H283"/>
      <c r="I283"/>
    </row>
    <row r="284" spans="1:9" x14ac:dyDescent="0.25">
      <c r="A284" s="29">
        <v>45877</v>
      </c>
      <c r="B284" s="47">
        <v>8</v>
      </c>
      <c r="C284" s="47">
        <v>5</v>
      </c>
      <c r="D284" s="47">
        <v>19</v>
      </c>
      <c r="E284" s="37">
        <v>34.469499999999996</v>
      </c>
      <c r="F28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4"/>
      <c r="H284"/>
      <c r="I284"/>
    </row>
    <row r="285" spans="1:9" x14ac:dyDescent="0.25">
      <c r="A285" s="29">
        <v>45877</v>
      </c>
      <c r="B285" s="47">
        <v>8</v>
      </c>
      <c r="C285" s="47">
        <v>5</v>
      </c>
      <c r="D285" s="47">
        <v>20</v>
      </c>
      <c r="E285" s="37">
        <v>34.540700000000001</v>
      </c>
      <c r="F2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5"/>
      <c r="H285"/>
      <c r="I285"/>
    </row>
    <row r="286" spans="1:9" x14ac:dyDescent="0.25">
      <c r="A286" s="29">
        <v>45877</v>
      </c>
      <c r="B286" s="47">
        <v>8</v>
      </c>
      <c r="C286" s="47">
        <v>5</v>
      </c>
      <c r="D286" s="47">
        <v>21</v>
      </c>
      <c r="E286" s="37">
        <v>31.297899999999998</v>
      </c>
      <c r="F2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6"/>
      <c r="H286"/>
      <c r="I286"/>
    </row>
    <row r="287" spans="1:9" x14ac:dyDescent="0.25">
      <c r="A287" s="29">
        <v>45877</v>
      </c>
      <c r="B287" s="47">
        <v>8</v>
      </c>
      <c r="C287" s="47">
        <v>5</v>
      </c>
      <c r="D287" s="47">
        <v>22</v>
      </c>
      <c r="E287" s="37">
        <v>22.710799999999999</v>
      </c>
      <c r="F2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7"/>
      <c r="H287"/>
      <c r="I287"/>
    </row>
    <row r="288" spans="1:9" x14ac:dyDescent="0.25">
      <c r="A288" s="29">
        <v>45877</v>
      </c>
      <c r="B288" s="47">
        <v>8</v>
      </c>
      <c r="C288" s="47">
        <v>5</v>
      </c>
      <c r="D288" s="47">
        <v>23</v>
      </c>
      <c r="E288" s="37">
        <v>30.677099999999999</v>
      </c>
      <c r="F2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8"/>
      <c r="H288"/>
      <c r="I288"/>
    </row>
    <row r="289" spans="1:9" x14ac:dyDescent="0.25">
      <c r="A289" s="29">
        <v>45877</v>
      </c>
      <c r="B289" s="47">
        <v>8</v>
      </c>
      <c r="C289" s="47">
        <v>5</v>
      </c>
      <c r="D289" s="47">
        <v>24</v>
      </c>
      <c r="E289" s="37">
        <v>29.880099999999999</v>
      </c>
      <c r="F2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9"/>
      <c r="H289"/>
      <c r="I289"/>
    </row>
    <row r="290" spans="1:9" x14ac:dyDescent="0.25">
      <c r="A290" s="29">
        <v>45878</v>
      </c>
      <c r="B290" s="47">
        <v>8</v>
      </c>
      <c r="C290" s="47">
        <v>6</v>
      </c>
      <c r="D290" s="47">
        <v>1</v>
      </c>
      <c r="E290" s="37">
        <v>31.619</v>
      </c>
      <c r="F2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0"/>
      <c r="H290"/>
      <c r="I290"/>
    </row>
    <row r="291" spans="1:9" x14ac:dyDescent="0.25">
      <c r="A291" s="29">
        <v>45878</v>
      </c>
      <c r="B291" s="47">
        <v>8</v>
      </c>
      <c r="C291" s="47">
        <v>6</v>
      </c>
      <c r="D291" s="47">
        <v>2</v>
      </c>
      <c r="E291" s="37">
        <v>32.449300000000001</v>
      </c>
      <c r="F2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1"/>
      <c r="H291"/>
      <c r="I291"/>
    </row>
    <row r="292" spans="1:9" x14ac:dyDescent="0.25">
      <c r="A292" s="29">
        <v>45878</v>
      </c>
      <c r="B292" s="47">
        <v>8</v>
      </c>
      <c r="C292" s="47">
        <v>6</v>
      </c>
      <c r="D292" s="47">
        <v>3</v>
      </c>
      <c r="E292" s="37">
        <v>32.210599999999999</v>
      </c>
      <c r="F2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2"/>
      <c r="H292"/>
      <c r="I292"/>
    </row>
    <row r="293" spans="1:9" x14ac:dyDescent="0.25">
      <c r="A293" s="29">
        <v>45878</v>
      </c>
      <c r="B293" s="47">
        <v>8</v>
      </c>
      <c r="C293" s="47">
        <v>6</v>
      </c>
      <c r="D293" s="47">
        <v>4</v>
      </c>
      <c r="E293" s="37">
        <v>35.165999999999997</v>
      </c>
      <c r="F2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3"/>
      <c r="H293"/>
      <c r="I293"/>
    </row>
    <row r="294" spans="1:9" x14ac:dyDescent="0.25">
      <c r="A294" s="29">
        <v>45878</v>
      </c>
      <c r="B294" s="47">
        <v>8</v>
      </c>
      <c r="C294" s="47">
        <v>6</v>
      </c>
      <c r="D294" s="47">
        <v>5</v>
      </c>
      <c r="E294" s="37">
        <v>33.810400000000001</v>
      </c>
      <c r="F2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4"/>
      <c r="H294"/>
      <c r="I294"/>
    </row>
    <row r="295" spans="1:9" x14ac:dyDescent="0.25">
      <c r="A295" s="29">
        <v>45878</v>
      </c>
      <c r="B295" s="47">
        <v>8</v>
      </c>
      <c r="C295" s="47">
        <v>6</v>
      </c>
      <c r="D295" s="47">
        <v>6</v>
      </c>
      <c r="E295" s="37">
        <v>32.203699999999998</v>
      </c>
      <c r="F2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5"/>
      <c r="H295"/>
      <c r="I295"/>
    </row>
    <row r="296" spans="1:9" x14ac:dyDescent="0.25">
      <c r="A296" s="29">
        <v>45878</v>
      </c>
      <c r="B296" s="47">
        <v>8</v>
      </c>
      <c r="C296" s="47">
        <v>6</v>
      </c>
      <c r="D296" s="47">
        <v>7</v>
      </c>
      <c r="E296" s="37">
        <v>22.791699999999999</v>
      </c>
      <c r="F2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6"/>
      <c r="H296"/>
      <c r="I296"/>
    </row>
    <row r="297" spans="1:9" x14ac:dyDescent="0.25">
      <c r="A297" s="29">
        <v>45878</v>
      </c>
      <c r="B297" s="47">
        <v>8</v>
      </c>
      <c r="C297" s="47">
        <v>6</v>
      </c>
      <c r="D297" s="47">
        <v>8</v>
      </c>
      <c r="E297" s="37">
        <v>16.5184</v>
      </c>
      <c r="F2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7"/>
      <c r="H297"/>
      <c r="I297"/>
    </row>
    <row r="298" spans="1:9" x14ac:dyDescent="0.25">
      <c r="A298" s="29">
        <v>45878</v>
      </c>
      <c r="B298" s="47">
        <v>8</v>
      </c>
      <c r="C298" s="47">
        <v>6</v>
      </c>
      <c r="D298" s="47">
        <v>9</v>
      </c>
      <c r="E298" s="37">
        <v>18.584800000000001</v>
      </c>
      <c r="F2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8"/>
      <c r="H298"/>
      <c r="I298"/>
    </row>
    <row r="299" spans="1:9" x14ac:dyDescent="0.25">
      <c r="A299" s="29">
        <v>45878</v>
      </c>
      <c r="B299" s="47">
        <v>8</v>
      </c>
      <c r="C299" s="47">
        <v>6</v>
      </c>
      <c r="D299" s="47">
        <v>10</v>
      </c>
      <c r="E299" s="37">
        <v>23.69</v>
      </c>
      <c r="F2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9"/>
      <c r="H299"/>
      <c r="I299"/>
    </row>
    <row r="300" spans="1:9" x14ac:dyDescent="0.25">
      <c r="A300" s="29">
        <v>45878</v>
      </c>
      <c r="B300" s="47">
        <v>8</v>
      </c>
      <c r="C300" s="47">
        <v>6</v>
      </c>
      <c r="D300" s="47">
        <v>11</v>
      </c>
      <c r="E300" s="37">
        <v>26.931100000000001</v>
      </c>
      <c r="F3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0"/>
      <c r="H300"/>
      <c r="I300"/>
    </row>
    <row r="301" spans="1:9" x14ac:dyDescent="0.25">
      <c r="A301" s="29">
        <v>45878</v>
      </c>
      <c r="B301" s="47">
        <v>8</v>
      </c>
      <c r="C301" s="47">
        <v>6</v>
      </c>
      <c r="D301" s="47">
        <v>12</v>
      </c>
      <c r="E301" s="37">
        <v>26.578800000000001</v>
      </c>
      <c r="F3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1"/>
      <c r="H301"/>
      <c r="I301"/>
    </row>
    <row r="302" spans="1:9" x14ac:dyDescent="0.25">
      <c r="A302" s="29">
        <v>45878</v>
      </c>
      <c r="B302" s="47">
        <v>8</v>
      </c>
      <c r="C302" s="47">
        <v>6</v>
      </c>
      <c r="D302" s="47">
        <v>13</v>
      </c>
      <c r="E302" s="37">
        <v>28.398599999999998</v>
      </c>
      <c r="F3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2"/>
      <c r="H302"/>
      <c r="I302"/>
    </row>
    <row r="303" spans="1:9" x14ac:dyDescent="0.25">
      <c r="A303" s="29">
        <v>45878</v>
      </c>
      <c r="B303" s="47">
        <v>8</v>
      </c>
      <c r="C303" s="47">
        <v>6</v>
      </c>
      <c r="D303" s="47">
        <v>14</v>
      </c>
      <c r="E303" s="37">
        <v>27.156700000000001</v>
      </c>
      <c r="F3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3"/>
      <c r="H303"/>
      <c r="I303"/>
    </row>
    <row r="304" spans="1:9" x14ac:dyDescent="0.25">
      <c r="A304" s="29">
        <v>45878</v>
      </c>
      <c r="B304" s="47">
        <v>8</v>
      </c>
      <c r="C304" s="47">
        <v>6</v>
      </c>
      <c r="D304" s="47">
        <v>15</v>
      </c>
      <c r="E304" s="37">
        <v>27.2225</v>
      </c>
      <c r="F3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4"/>
      <c r="H304"/>
      <c r="I304"/>
    </row>
    <row r="305" spans="1:9" x14ac:dyDescent="0.25">
      <c r="A305" s="29">
        <v>45878</v>
      </c>
      <c r="B305" s="47">
        <v>8</v>
      </c>
      <c r="C305" s="47">
        <v>6</v>
      </c>
      <c r="D305" s="47">
        <v>16</v>
      </c>
      <c r="E305" s="37">
        <v>25.5642</v>
      </c>
      <c r="F3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5"/>
      <c r="H305"/>
      <c r="I305"/>
    </row>
    <row r="306" spans="1:9" x14ac:dyDescent="0.25">
      <c r="A306" s="29">
        <v>45878</v>
      </c>
      <c r="B306" s="47">
        <v>8</v>
      </c>
      <c r="C306" s="47">
        <v>6</v>
      </c>
      <c r="D306" s="47">
        <v>17</v>
      </c>
      <c r="E306" s="37">
        <v>154.7388</v>
      </c>
      <c r="F3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6"/>
      <c r="H306"/>
      <c r="I306"/>
    </row>
    <row r="307" spans="1:9" x14ac:dyDescent="0.25">
      <c r="A307" s="29">
        <v>45878</v>
      </c>
      <c r="B307" s="47">
        <v>8</v>
      </c>
      <c r="C307" s="47">
        <v>6</v>
      </c>
      <c r="D307" s="47">
        <v>18</v>
      </c>
      <c r="E307" s="37">
        <v>68.906899999999993</v>
      </c>
      <c r="F3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7"/>
      <c r="H307"/>
      <c r="I307"/>
    </row>
    <row r="308" spans="1:9" x14ac:dyDescent="0.25">
      <c r="A308" s="29">
        <v>45878</v>
      </c>
      <c r="B308" s="47">
        <v>8</v>
      </c>
      <c r="C308" s="47">
        <v>6</v>
      </c>
      <c r="D308" s="47">
        <v>19</v>
      </c>
      <c r="E308" s="37">
        <v>878.88679999999999</v>
      </c>
      <c r="F3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8"/>
      <c r="H308"/>
      <c r="I308"/>
    </row>
    <row r="309" spans="1:9" x14ac:dyDescent="0.25">
      <c r="A309" s="29">
        <v>45878</v>
      </c>
      <c r="B309" s="47">
        <v>8</v>
      </c>
      <c r="C309" s="47">
        <v>6</v>
      </c>
      <c r="D309" s="47">
        <v>20</v>
      </c>
      <c r="E309" s="37">
        <v>11.087199999999999</v>
      </c>
      <c r="F3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9"/>
      <c r="H309"/>
      <c r="I309"/>
    </row>
    <row r="310" spans="1:9" x14ac:dyDescent="0.25">
      <c r="A310" s="29">
        <v>45878</v>
      </c>
      <c r="B310" s="47">
        <v>8</v>
      </c>
      <c r="C310" s="47">
        <v>6</v>
      </c>
      <c r="D310" s="47">
        <v>21</v>
      </c>
      <c r="E310" s="37">
        <v>27.401</v>
      </c>
      <c r="F3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0"/>
      <c r="H310"/>
      <c r="I310"/>
    </row>
    <row r="311" spans="1:9" x14ac:dyDescent="0.25">
      <c r="A311" s="29">
        <v>45878</v>
      </c>
      <c r="B311" s="47">
        <v>8</v>
      </c>
      <c r="C311" s="47">
        <v>6</v>
      </c>
      <c r="D311" s="47">
        <v>22</v>
      </c>
      <c r="E311" s="37">
        <v>12.7401</v>
      </c>
      <c r="F3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1"/>
      <c r="H311"/>
      <c r="I311"/>
    </row>
    <row r="312" spans="1:9" x14ac:dyDescent="0.25">
      <c r="A312" s="29">
        <v>45878</v>
      </c>
      <c r="B312" s="47">
        <v>8</v>
      </c>
      <c r="C312" s="47">
        <v>6</v>
      </c>
      <c r="D312" s="47">
        <v>23</v>
      </c>
      <c r="E312" s="37">
        <v>9.0680999999999994</v>
      </c>
      <c r="F3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2"/>
      <c r="H312"/>
      <c r="I312"/>
    </row>
    <row r="313" spans="1:9" x14ac:dyDescent="0.25">
      <c r="A313" s="29">
        <v>45878</v>
      </c>
      <c r="B313" s="47">
        <v>8</v>
      </c>
      <c r="C313" s="47">
        <v>6</v>
      </c>
      <c r="D313" s="47">
        <v>24</v>
      </c>
      <c r="E313" s="37">
        <v>9.6815999999999995</v>
      </c>
      <c r="F3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3"/>
      <c r="H313"/>
      <c r="I313"/>
    </row>
    <row r="314" spans="1:9" x14ac:dyDescent="0.25">
      <c r="A314" s="29">
        <v>45879</v>
      </c>
      <c r="B314" s="47">
        <v>8</v>
      </c>
      <c r="C314" s="47">
        <v>7</v>
      </c>
      <c r="D314" s="47">
        <v>1</v>
      </c>
      <c r="E314" s="37">
        <v>49.095799999999997</v>
      </c>
      <c r="F3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4"/>
      <c r="H314"/>
      <c r="I314"/>
    </row>
    <row r="315" spans="1:9" x14ac:dyDescent="0.25">
      <c r="A315" s="29">
        <v>45879</v>
      </c>
      <c r="B315" s="47">
        <v>8</v>
      </c>
      <c r="C315" s="47">
        <v>7</v>
      </c>
      <c r="D315" s="47">
        <v>2</v>
      </c>
      <c r="E315" s="37">
        <v>31.034700000000001</v>
      </c>
      <c r="F3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5"/>
      <c r="H315"/>
      <c r="I315"/>
    </row>
    <row r="316" spans="1:9" x14ac:dyDescent="0.25">
      <c r="A316" s="29">
        <v>45879</v>
      </c>
      <c r="B316" s="47">
        <v>8</v>
      </c>
      <c r="C316" s="47">
        <v>7</v>
      </c>
      <c r="D316" s="47">
        <v>3</v>
      </c>
      <c r="E316" s="37">
        <v>30.2212</v>
      </c>
      <c r="F3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6"/>
      <c r="H316"/>
      <c r="I316"/>
    </row>
    <row r="317" spans="1:9" x14ac:dyDescent="0.25">
      <c r="A317" s="29">
        <v>45879</v>
      </c>
      <c r="B317" s="47">
        <v>8</v>
      </c>
      <c r="C317" s="47">
        <v>7</v>
      </c>
      <c r="D317" s="47">
        <v>4</v>
      </c>
      <c r="E317" s="37">
        <v>29.4268</v>
      </c>
      <c r="F3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7"/>
      <c r="H317"/>
      <c r="I317"/>
    </row>
    <row r="318" spans="1:9" x14ac:dyDescent="0.25">
      <c r="A318" s="29">
        <v>45879</v>
      </c>
      <c r="B318" s="47">
        <v>8</v>
      </c>
      <c r="C318" s="47">
        <v>7</v>
      </c>
      <c r="D318" s="47">
        <v>5</v>
      </c>
      <c r="E318" s="37">
        <v>28.561499999999999</v>
      </c>
      <c r="F3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8"/>
      <c r="H318"/>
      <c r="I318"/>
    </row>
    <row r="319" spans="1:9" x14ac:dyDescent="0.25">
      <c r="A319" s="29">
        <v>45879</v>
      </c>
      <c r="B319" s="47">
        <v>8</v>
      </c>
      <c r="C319" s="47">
        <v>7</v>
      </c>
      <c r="D319" s="47">
        <v>6</v>
      </c>
      <c r="E319" s="37">
        <v>27.6511</v>
      </c>
      <c r="F3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9"/>
      <c r="H319"/>
      <c r="I319"/>
    </row>
    <row r="320" spans="1:9" x14ac:dyDescent="0.25">
      <c r="A320" s="29">
        <v>45879</v>
      </c>
      <c r="B320" s="47">
        <v>8</v>
      </c>
      <c r="C320" s="47">
        <v>7</v>
      </c>
      <c r="D320" s="47">
        <v>7</v>
      </c>
      <c r="E320" s="37">
        <v>26.380299999999998</v>
      </c>
      <c r="F3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0"/>
      <c r="H320"/>
      <c r="I320"/>
    </row>
    <row r="321" spans="1:9" x14ac:dyDescent="0.25">
      <c r="A321" s="29">
        <v>45879</v>
      </c>
      <c r="B321" s="47">
        <v>8</v>
      </c>
      <c r="C321" s="47">
        <v>7</v>
      </c>
      <c r="D321" s="47">
        <v>8</v>
      </c>
      <c r="E321" s="37">
        <v>21.861799999999999</v>
      </c>
      <c r="F3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1"/>
      <c r="H321"/>
      <c r="I321"/>
    </row>
    <row r="322" spans="1:9" x14ac:dyDescent="0.25">
      <c r="A322" s="29">
        <v>45879</v>
      </c>
      <c r="B322" s="47">
        <v>8</v>
      </c>
      <c r="C322" s="47">
        <v>7</v>
      </c>
      <c r="D322" s="47">
        <v>9</v>
      </c>
      <c r="E322" s="37">
        <v>21.037800000000001</v>
      </c>
      <c r="F3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2"/>
      <c r="H322"/>
      <c r="I322"/>
    </row>
    <row r="323" spans="1:9" x14ac:dyDescent="0.25">
      <c r="A323" s="29">
        <v>45879</v>
      </c>
      <c r="B323" s="47">
        <v>8</v>
      </c>
      <c r="C323" s="47">
        <v>7</v>
      </c>
      <c r="D323" s="47">
        <v>10</v>
      </c>
      <c r="E323" s="37">
        <v>23.6723</v>
      </c>
      <c r="F3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3"/>
      <c r="H323"/>
      <c r="I323"/>
    </row>
    <row r="324" spans="1:9" x14ac:dyDescent="0.25">
      <c r="A324" s="29">
        <v>45879</v>
      </c>
      <c r="B324" s="47">
        <v>8</v>
      </c>
      <c r="C324" s="47">
        <v>7</v>
      </c>
      <c r="D324" s="47">
        <v>11</v>
      </c>
      <c r="E324" s="37">
        <v>24.790400000000002</v>
      </c>
      <c r="F3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4"/>
      <c r="H324"/>
      <c r="I324"/>
    </row>
    <row r="325" spans="1:9" x14ac:dyDescent="0.25">
      <c r="A325" s="29">
        <v>45879</v>
      </c>
      <c r="B325" s="47">
        <v>8</v>
      </c>
      <c r="C325" s="47">
        <v>7</v>
      </c>
      <c r="D325" s="47">
        <v>12</v>
      </c>
      <c r="E325" s="37">
        <v>26.3171</v>
      </c>
      <c r="F3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5"/>
      <c r="H325"/>
      <c r="I325"/>
    </row>
    <row r="326" spans="1:9" x14ac:dyDescent="0.25">
      <c r="A326" s="29">
        <v>45879</v>
      </c>
      <c r="B326" s="47">
        <v>8</v>
      </c>
      <c r="C326" s="47">
        <v>7</v>
      </c>
      <c r="D326" s="47">
        <v>13</v>
      </c>
      <c r="E326" s="37">
        <v>28.473500000000001</v>
      </c>
      <c r="F3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6"/>
      <c r="H326"/>
      <c r="I326"/>
    </row>
    <row r="327" spans="1:9" x14ac:dyDescent="0.25">
      <c r="A327" s="29">
        <v>45879</v>
      </c>
      <c r="B327" s="47">
        <v>8</v>
      </c>
      <c r="C327" s="47">
        <v>7</v>
      </c>
      <c r="D327" s="47">
        <v>14</v>
      </c>
      <c r="E327" s="37">
        <v>26.5669</v>
      </c>
      <c r="F3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7"/>
      <c r="H327"/>
      <c r="I327"/>
    </row>
    <row r="328" spans="1:9" x14ac:dyDescent="0.25">
      <c r="A328" s="29">
        <v>45879</v>
      </c>
      <c r="B328" s="47">
        <v>8</v>
      </c>
      <c r="C328" s="47">
        <v>7</v>
      </c>
      <c r="D328" s="47">
        <v>15</v>
      </c>
      <c r="E328" s="37">
        <v>26.988</v>
      </c>
      <c r="F3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8"/>
      <c r="H328"/>
      <c r="I328"/>
    </row>
    <row r="329" spans="1:9" x14ac:dyDescent="0.25">
      <c r="A329" s="29">
        <v>45879</v>
      </c>
      <c r="B329" s="47">
        <v>8</v>
      </c>
      <c r="C329" s="47">
        <v>7</v>
      </c>
      <c r="D329" s="47">
        <v>16</v>
      </c>
      <c r="E329" s="37">
        <v>265.70229999999998</v>
      </c>
      <c r="F3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9"/>
      <c r="H329"/>
      <c r="I329"/>
    </row>
    <row r="330" spans="1:9" x14ac:dyDescent="0.25">
      <c r="A330" s="29">
        <v>45879</v>
      </c>
      <c r="B330" s="47">
        <v>8</v>
      </c>
      <c r="C330" s="47">
        <v>7</v>
      </c>
      <c r="D330" s="47">
        <v>17</v>
      </c>
      <c r="E330" s="37">
        <v>36.333799999999997</v>
      </c>
      <c r="F3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0"/>
      <c r="H330"/>
      <c r="I330"/>
    </row>
    <row r="331" spans="1:9" x14ac:dyDescent="0.25">
      <c r="A331" s="29">
        <v>45879</v>
      </c>
      <c r="B331" s="47">
        <v>8</v>
      </c>
      <c r="C331" s="47">
        <v>7</v>
      </c>
      <c r="D331" s="47">
        <v>18</v>
      </c>
      <c r="E331" s="37">
        <v>31.721399999999999</v>
      </c>
      <c r="F3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1"/>
      <c r="H331"/>
      <c r="I331"/>
    </row>
    <row r="332" spans="1:9" x14ac:dyDescent="0.25">
      <c r="A332" s="29">
        <v>45879</v>
      </c>
      <c r="B332" s="47">
        <v>8</v>
      </c>
      <c r="C332" s="47">
        <v>7</v>
      </c>
      <c r="D332" s="47">
        <v>19</v>
      </c>
      <c r="E332" s="37">
        <v>43.170099999999998</v>
      </c>
      <c r="F3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2"/>
      <c r="H332"/>
      <c r="I332"/>
    </row>
    <row r="333" spans="1:9" x14ac:dyDescent="0.25">
      <c r="A333" s="29">
        <v>45879</v>
      </c>
      <c r="B333" s="47">
        <v>8</v>
      </c>
      <c r="C333" s="47">
        <v>7</v>
      </c>
      <c r="D333" s="47">
        <v>20</v>
      </c>
      <c r="E333" s="37">
        <v>38.530200000000001</v>
      </c>
      <c r="F3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3"/>
      <c r="H333"/>
      <c r="I333"/>
    </row>
    <row r="334" spans="1:9" x14ac:dyDescent="0.25">
      <c r="A334" s="29">
        <v>45879</v>
      </c>
      <c r="B334" s="47">
        <v>8</v>
      </c>
      <c r="C334" s="47">
        <v>7</v>
      </c>
      <c r="D334" s="47">
        <v>21</v>
      </c>
      <c r="E334" s="37">
        <v>10.181699999999999</v>
      </c>
      <c r="F3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4"/>
      <c r="H334"/>
      <c r="I334"/>
    </row>
    <row r="335" spans="1:9" x14ac:dyDescent="0.25">
      <c r="A335" s="29">
        <v>45879</v>
      </c>
      <c r="B335" s="47">
        <v>8</v>
      </c>
      <c r="C335" s="47">
        <v>7</v>
      </c>
      <c r="D335" s="47">
        <v>22</v>
      </c>
      <c r="E335" s="37">
        <v>19.926600000000001</v>
      </c>
      <c r="F3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5"/>
      <c r="H335"/>
      <c r="I335"/>
    </row>
    <row r="336" spans="1:9" x14ac:dyDescent="0.25">
      <c r="A336" s="29">
        <v>45879</v>
      </c>
      <c r="B336" s="47">
        <v>8</v>
      </c>
      <c r="C336" s="47">
        <v>7</v>
      </c>
      <c r="D336" s="47">
        <v>23</v>
      </c>
      <c r="E336" s="37">
        <v>35.679600000000001</v>
      </c>
      <c r="F3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6"/>
      <c r="H336"/>
      <c r="I336"/>
    </row>
    <row r="337" spans="1:9" x14ac:dyDescent="0.25">
      <c r="A337" s="29">
        <v>45879</v>
      </c>
      <c r="B337" s="47">
        <v>8</v>
      </c>
      <c r="C337" s="47">
        <v>7</v>
      </c>
      <c r="D337" s="47">
        <v>24</v>
      </c>
      <c r="E337" s="37">
        <v>32.934800000000003</v>
      </c>
      <c r="F3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7"/>
      <c r="H337"/>
      <c r="I337"/>
    </row>
    <row r="338" spans="1:9" x14ac:dyDescent="0.25">
      <c r="A338" s="29">
        <v>45880</v>
      </c>
      <c r="B338" s="47">
        <v>8</v>
      </c>
      <c r="C338" s="47">
        <v>1</v>
      </c>
      <c r="D338" s="47">
        <v>1</v>
      </c>
      <c r="E338" s="37">
        <v>35.024900000000002</v>
      </c>
      <c r="F3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8"/>
      <c r="H338"/>
      <c r="I338"/>
    </row>
    <row r="339" spans="1:9" x14ac:dyDescent="0.25">
      <c r="A339" s="29">
        <v>45880</v>
      </c>
      <c r="B339" s="47">
        <v>8</v>
      </c>
      <c r="C339" s="47">
        <v>1</v>
      </c>
      <c r="D339" s="47">
        <v>2</v>
      </c>
      <c r="E339" s="37">
        <v>31.3536</v>
      </c>
      <c r="F3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9"/>
      <c r="H339"/>
      <c r="I339"/>
    </row>
    <row r="340" spans="1:9" x14ac:dyDescent="0.25">
      <c r="A340" s="29">
        <v>45880</v>
      </c>
      <c r="B340" s="47">
        <v>8</v>
      </c>
      <c r="C340" s="47">
        <v>1</v>
      </c>
      <c r="D340" s="47">
        <v>3</v>
      </c>
      <c r="E340" s="37">
        <v>32.394599999999997</v>
      </c>
      <c r="F3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0"/>
      <c r="H340"/>
      <c r="I340"/>
    </row>
    <row r="341" spans="1:9" x14ac:dyDescent="0.25">
      <c r="A341" s="29">
        <v>45880</v>
      </c>
      <c r="B341" s="47">
        <v>8</v>
      </c>
      <c r="C341" s="47">
        <v>1</v>
      </c>
      <c r="D341" s="47">
        <v>4</v>
      </c>
      <c r="E341" s="37">
        <v>38.253700000000002</v>
      </c>
      <c r="F3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1"/>
      <c r="H341"/>
      <c r="I341"/>
    </row>
    <row r="342" spans="1:9" x14ac:dyDescent="0.25">
      <c r="A342" s="29">
        <v>45880</v>
      </c>
      <c r="B342" s="47">
        <v>8</v>
      </c>
      <c r="C342" s="47">
        <v>1</v>
      </c>
      <c r="D342" s="47">
        <v>5</v>
      </c>
      <c r="E342" s="37">
        <v>37.074199999999998</v>
      </c>
      <c r="F3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2"/>
      <c r="H342"/>
      <c r="I342"/>
    </row>
    <row r="343" spans="1:9" x14ac:dyDescent="0.25">
      <c r="A343" s="29">
        <v>45880</v>
      </c>
      <c r="B343" s="47">
        <v>8</v>
      </c>
      <c r="C343" s="47">
        <v>1</v>
      </c>
      <c r="D343" s="47">
        <v>6</v>
      </c>
      <c r="E343" s="37">
        <v>45.432499999999997</v>
      </c>
      <c r="F3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3"/>
      <c r="H343"/>
      <c r="I343"/>
    </row>
    <row r="344" spans="1:9" x14ac:dyDescent="0.25">
      <c r="A344" s="29">
        <v>45880</v>
      </c>
      <c r="B344" s="47">
        <v>8</v>
      </c>
      <c r="C344" s="47">
        <v>1</v>
      </c>
      <c r="D344" s="47">
        <v>7</v>
      </c>
      <c r="E344" s="37">
        <v>32.834800000000001</v>
      </c>
      <c r="F3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4"/>
      <c r="H344"/>
      <c r="I344"/>
    </row>
    <row r="345" spans="1:9" x14ac:dyDescent="0.25">
      <c r="A345" s="29">
        <v>45880</v>
      </c>
      <c r="B345" s="47">
        <v>8</v>
      </c>
      <c r="C345" s="47">
        <v>1</v>
      </c>
      <c r="D345" s="47">
        <v>8</v>
      </c>
      <c r="E345" s="37">
        <v>13.154299999999999</v>
      </c>
      <c r="F3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5"/>
      <c r="H345"/>
      <c r="I345"/>
    </row>
    <row r="346" spans="1:9" x14ac:dyDescent="0.25">
      <c r="A346" s="29">
        <v>45880</v>
      </c>
      <c r="B346" s="47">
        <v>8</v>
      </c>
      <c r="C346" s="47">
        <v>1</v>
      </c>
      <c r="D346" s="47">
        <v>9</v>
      </c>
      <c r="E346" s="37">
        <v>28.7959</v>
      </c>
      <c r="F3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6"/>
      <c r="H346"/>
      <c r="I346"/>
    </row>
    <row r="347" spans="1:9" x14ac:dyDescent="0.25">
      <c r="A347" s="29">
        <v>45880</v>
      </c>
      <c r="B347" s="47">
        <v>8</v>
      </c>
      <c r="C347" s="47">
        <v>1</v>
      </c>
      <c r="D347" s="47">
        <v>10</v>
      </c>
      <c r="E347" s="37">
        <v>27.6846</v>
      </c>
      <c r="F3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7"/>
      <c r="H347"/>
      <c r="I347"/>
    </row>
    <row r="348" spans="1:9" x14ac:dyDescent="0.25">
      <c r="A348" s="29">
        <v>45880</v>
      </c>
      <c r="B348" s="47">
        <v>8</v>
      </c>
      <c r="C348" s="47">
        <v>1</v>
      </c>
      <c r="D348" s="47">
        <v>11</v>
      </c>
      <c r="E348" s="37">
        <v>30.195399999999999</v>
      </c>
      <c r="F3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8"/>
      <c r="H348"/>
      <c r="I348"/>
    </row>
    <row r="349" spans="1:9" x14ac:dyDescent="0.25">
      <c r="A349" s="29">
        <v>45880</v>
      </c>
      <c r="B349" s="47">
        <v>8</v>
      </c>
      <c r="C349" s="47">
        <v>1</v>
      </c>
      <c r="D349" s="47">
        <v>12</v>
      </c>
      <c r="E349" s="37">
        <v>30.1784</v>
      </c>
      <c r="F3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9"/>
      <c r="H349"/>
      <c r="I349"/>
    </row>
    <row r="350" spans="1:9" x14ac:dyDescent="0.25">
      <c r="A350" s="29">
        <v>45880</v>
      </c>
      <c r="B350" s="47">
        <v>8</v>
      </c>
      <c r="C350" s="47">
        <v>1</v>
      </c>
      <c r="D350" s="47">
        <v>13</v>
      </c>
      <c r="E350" s="37">
        <v>27.761600000000001</v>
      </c>
      <c r="F3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0"/>
      <c r="H350"/>
      <c r="I350"/>
    </row>
    <row r="351" spans="1:9" x14ac:dyDescent="0.25">
      <c r="A351" s="29">
        <v>45880</v>
      </c>
      <c r="B351" s="47">
        <v>8</v>
      </c>
      <c r="C351" s="47">
        <v>1</v>
      </c>
      <c r="D351" s="47">
        <v>14</v>
      </c>
      <c r="E351" s="37">
        <v>34.515000000000001</v>
      </c>
      <c r="F3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1"/>
      <c r="H351"/>
      <c r="I351"/>
    </row>
    <row r="352" spans="1:9" x14ac:dyDescent="0.25">
      <c r="A352" s="29">
        <v>45880</v>
      </c>
      <c r="B352" s="47">
        <v>8</v>
      </c>
      <c r="C352" s="47">
        <v>1</v>
      </c>
      <c r="D352" s="47">
        <v>15</v>
      </c>
      <c r="E352" s="37">
        <v>31.228200000000001</v>
      </c>
      <c r="F3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2"/>
      <c r="H352"/>
      <c r="I352"/>
    </row>
    <row r="353" spans="1:9" x14ac:dyDescent="0.25">
      <c r="A353" s="29">
        <v>45880</v>
      </c>
      <c r="B353" s="47">
        <v>8</v>
      </c>
      <c r="C353" s="47">
        <v>1</v>
      </c>
      <c r="D353" s="47">
        <v>16</v>
      </c>
      <c r="E353" s="37">
        <v>146.71770000000001</v>
      </c>
      <c r="F35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3"/>
      <c r="H353"/>
      <c r="I353"/>
    </row>
    <row r="354" spans="1:9" x14ac:dyDescent="0.25">
      <c r="A354" s="29">
        <v>45880</v>
      </c>
      <c r="B354" s="47">
        <v>8</v>
      </c>
      <c r="C354" s="47">
        <v>1</v>
      </c>
      <c r="D354" s="47">
        <v>17</v>
      </c>
      <c r="E354" s="37">
        <v>195.4556</v>
      </c>
      <c r="F35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4"/>
      <c r="H354"/>
      <c r="I354"/>
    </row>
    <row r="355" spans="1:9" x14ac:dyDescent="0.25">
      <c r="A355" s="29">
        <v>45880</v>
      </c>
      <c r="B355" s="47">
        <v>8</v>
      </c>
      <c r="C355" s="47">
        <v>1</v>
      </c>
      <c r="D355" s="47">
        <v>18</v>
      </c>
      <c r="E355" s="37">
        <v>182.9691</v>
      </c>
      <c r="F35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5"/>
      <c r="H355"/>
      <c r="I355"/>
    </row>
    <row r="356" spans="1:9" x14ac:dyDescent="0.25">
      <c r="A356" s="29">
        <v>45880</v>
      </c>
      <c r="B356" s="47">
        <v>8</v>
      </c>
      <c r="C356" s="47">
        <v>1</v>
      </c>
      <c r="D356" s="47">
        <v>19</v>
      </c>
      <c r="E356" s="37">
        <v>60.892499999999998</v>
      </c>
      <c r="F35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6"/>
      <c r="H356"/>
      <c r="I356"/>
    </row>
    <row r="357" spans="1:9" x14ac:dyDescent="0.25">
      <c r="A357" s="29">
        <v>45880</v>
      </c>
      <c r="B357" s="47">
        <v>8</v>
      </c>
      <c r="C357" s="47">
        <v>1</v>
      </c>
      <c r="D357" s="47">
        <v>20</v>
      </c>
      <c r="E357" s="37">
        <v>52.1845</v>
      </c>
      <c r="F3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7"/>
      <c r="H357"/>
      <c r="I357"/>
    </row>
    <row r="358" spans="1:9" x14ac:dyDescent="0.25">
      <c r="A358" s="29">
        <v>45880</v>
      </c>
      <c r="B358" s="47">
        <v>8</v>
      </c>
      <c r="C358" s="47">
        <v>1</v>
      </c>
      <c r="D358" s="47">
        <v>21</v>
      </c>
      <c r="E358" s="37">
        <v>41.116</v>
      </c>
      <c r="F3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8"/>
      <c r="H358"/>
      <c r="I358"/>
    </row>
    <row r="359" spans="1:9" x14ac:dyDescent="0.25">
      <c r="A359" s="29">
        <v>45880</v>
      </c>
      <c r="B359" s="47">
        <v>8</v>
      </c>
      <c r="C359" s="47">
        <v>1</v>
      </c>
      <c r="D359" s="47">
        <v>22</v>
      </c>
      <c r="E359" s="37">
        <v>36.814300000000003</v>
      </c>
      <c r="F3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9"/>
      <c r="H359"/>
      <c r="I359"/>
    </row>
    <row r="360" spans="1:9" x14ac:dyDescent="0.25">
      <c r="A360" s="29">
        <v>45880</v>
      </c>
      <c r="B360" s="47">
        <v>8</v>
      </c>
      <c r="C360" s="47">
        <v>1</v>
      </c>
      <c r="D360" s="47">
        <v>23</v>
      </c>
      <c r="E360" s="37">
        <v>11.2773</v>
      </c>
      <c r="F3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0"/>
      <c r="H360"/>
      <c r="I360"/>
    </row>
    <row r="361" spans="1:9" x14ac:dyDescent="0.25">
      <c r="A361" s="29">
        <v>45880</v>
      </c>
      <c r="B361" s="47">
        <v>8</v>
      </c>
      <c r="C361" s="47">
        <v>1</v>
      </c>
      <c r="D361" s="47">
        <v>24</v>
      </c>
      <c r="E361" s="37">
        <v>32.274799999999999</v>
      </c>
      <c r="F3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1"/>
      <c r="H361"/>
      <c r="I361"/>
    </row>
    <row r="362" spans="1:9" x14ac:dyDescent="0.25">
      <c r="A362" s="29">
        <v>45881</v>
      </c>
      <c r="B362" s="47">
        <v>8</v>
      </c>
      <c r="C362" s="47">
        <v>2</v>
      </c>
      <c r="D362" s="47">
        <v>1</v>
      </c>
      <c r="E362" s="37">
        <v>44.480600000000003</v>
      </c>
      <c r="F3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2"/>
      <c r="H362"/>
      <c r="I362"/>
    </row>
    <row r="363" spans="1:9" x14ac:dyDescent="0.25">
      <c r="A363" s="29">
        <v>45881</v>
      </c>
      <c r="B363" s="47">
        <v>8</v>
      </c>
      <c r="C363" s="47">
        <v>2</v>
      </c>
      <c r="D363" s="47">
        <v>2</v>
      </c>
      <c r="E363" s="37">
        <v>42.215699999999998</v>
      </c>
      <c r="F3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3"/>
      <c r="H363"/>
      <c r="I363"/>
    </row>
    <row r="364" spans="1:9" x14ac:dyDescent="0.25">
      <c r="A364" s="29">
        <v>45881</v>
      </c>
      <c r="B364" s="47">
        <v>8</v>
      </c>
      <c r="C364" s="47">
        <v>2</v>
      </c>
      <c r="D364" s="47">
        <v>3</v>
      </c>
      <c r="E364" s="37">
        <v>40.610599999999998</v>
      </c>
      <c r="F3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4"/>
      <c r="H364"/>
      <c r="I364"/>
    </row>
    <row r="365" spans="1:9" x14ac:dyDescent="0.25">
      <c r="A365" s="29">
        <v>45881</v>
      </c>
      <c r="B365" s="47">
        <v>8</v>
      </c>
      <c r="C365" s="47">
        <v>2</v>
      </c>
      <c r="D365" s="47">
        <v>4</v>
      </c>
      <c r="E365" s="37">
        <v>34.057400000000001</v>
      </c>
      <c r="F3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5"/>
      <c r="H365"/>
      <c r="I365"/>
    </row>
    <row r="366" spans="1:9" x14ac:dyDescent="0.25">
      <c r="A366" s="29">
        <v>45881</v>
      </c>
      <c r="B366" s="47">
        <v>8</v>
      </c>
      <c r="C366" s="47">
        <v>2</v>
      </c>
      <c r="D366" s="47">
        <v>5</v>
      </c>
      <c r="E366" s="37">
        <v>34.335000000000001</v>
      </c>
      <c r="F3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6"/>
      <c r="H366"/>
      <c r="I366"/>
    </row>
    <row r="367" spans="1:9" x14ac:dyDescent="0.25">
      <c r="A367" s="29">
        <v>45881</v>
      </c>
      <c r="B367" s="47">
        <v>8</v>
      </c>
      <c r="C367" s="47">
        <v>2</v>
      </c>
      <c r="D367" s="47">
        <v>6</v>
      </c>
      <c r="E367" s="37">
        <v>45.210799999999999</v>
      </c>
      <c r="F3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7"/>
      <c r="H367"/>
      <c r="I367"/>
    </row>
    <row r="368" spans="1:9" x14ac:dyDescent="0.25">
      <c r="A368" s="29">
        <v>45881</v>
      </c>
      <c r="B368" s="47">
        <v>8</v>
      </c>
      <c r="C368" s="47">
        <v>2</v>
      </c>
      <c r="D368" s="47">
        <v>7</v>
      </c>
      <c r="E368" s="37">
        <v>28.709499999999998</v>
      </c>
      <c r="F3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8"/>
      <c r="H368"/>
      <c r="I368"/>
    </row>
    <row r="369" spans="1:9" x14ac:dyDescent="0.25">
      <c r="A369" s="29">
        <v>45881</v>
      </c>
      <c r="B369" s="47">
        <v>8</v>
      </c>
      <c r="C369" s="47">
        <v>2</v>
      </c>
      <c r="D369" s="47">
        <v>8</v>
      </c>
      <c r="E369" s="37">
        <v>21.807600000000001</v>
      </c>
      <c r="F3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9"/>
      <c r="H369"/>
      <c r="I369"/>
    </row>
    <row r="370" spans="1:9" x14ac:dyDescent="0.25">
      <c r="A370" s="29">
        <v>45881</v>
      </c>
      <c r="B370" s="47">
        <v>8</v>
      </c>
      <c r="C370" s="47">
        <v>2</v>
      </c>
      <c r="D370" s="47">
        <v>9</v>
      </c>
      <c r="E370" s="37">
        <v>22.535699999999999</v>
      </c>
      <c r="F3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0"/>
      <c r="H370"/>
      <c r="I370"/>
    </row>
    <row r="371" spans="1:9" x14ac:dyDescent="0.25">
      <c r="A371" s="29">
        <v>45881</v>
      </c>
      <c r="B371" s="47">
        <v>8</v>
      </c>
      <c r="C371" s="47">
        <v>2</v>
      </c>
      <c r="D371" s="47">
        <v>10</v>
      </c>
      <c r="E371" s="37">
        <v>21.321999999999999</v>
      </c>
      <c r="F3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1"/>
      <c r="H371"/>
      <c r="I371"/>
    </row>
    <row r="372" spans="1:9" x14ac:dyDescent="0.25">
      <c r="A372" s="29">
        <v>45881</v>
      </c>
      <c r="B372" s="47">
        <v>8</v>
      </c>
      <c r="C372" s="47">
        <v>2</v>
      </c>
      <c r="D372" s="47">
        <v>11</v>
      </c>
      <c r="E372" s="37">
        <v>29.6965</v>
      </c>
      <c r="F3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2"/>
      <c r="H372"/>
      <c r="I372"/>
    </row>
    <row r="373" spans="1:9" x14ac:dyDescent="0.25">
      <c r="A373" s="29">
        <v>45881</v>
      </c>
      <c r="B373" s="47">
        <v>8</v>
      </c>
      <c r="C373" s="47">
        <v>2</v>
      </c>
      <c r="D373" s="47">
        <v>12</v>
      </c>
      <c r="E373" s="37">
        <v>13.8729</v>
      </c>
      <c r="F3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3"/>
      <c r="H373"/>
      <c r="I373"/>
    </row>
    <row r="374" spans="1:9" x14ac:dyDescent="0.25">
      <c r="A374" s="29">
        <v>45881</v>
      </c>
      <c r="B374" s="47">
        <v>8</v>
      </c>
      <c r="C374" s="47">
        <v>2</v>
      </c>
      <c r="D374" s="47">
        <v>13</v>
      </c>
      <c r="E374" s="37">
        <v>20.6037</v>
      </c>
      <c r="F3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4"/>
      <c r="H374"/>
      <c r="I374"/>
    </row>
    <row r="375" spans="1:9" x14ac:dyDescent="0.25">
      <c r="A375" s="29">
        <v>45881</v>
      </c>
      <c r="B375" s="47">
        <v>8</v>
      </c>
      <c r="C375" s="47">
        <v>2</v>
      </c>
      <c r="D375" s="47">
        <v>14</v>
      </c>
      <c r="E375" s="37">
        <v>35.084499999999998</v>
      </c>
      <c r="F3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5"/>
      <c r="H375"/>
      <c r="I375"/>
    </row>
    <row r="376" spans="1:9" x14ac:dyDescent="0.25">
      <c r="A376" s="29">
        <v>45881</v>
      </c>
      <c r="B376" s="47">
        <v>8</v>
      </c>
      <c r="C376" s="47">
        <v>2</v>
      </c>
      <c r="D376" s="47">
        <v>15</v>
      </c>
      <c r="E376" s="37">
        <v>38.217599999999997</v>
      </c>
      <c r="F3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6"/>
      <c r="H376"/>
      <c r="I376"/>
    </row>
    <row r="377" spans="1:9" x14ac:dyDescent="0.25">
      <c r="A377" s="29">
        <v>45881</v>
      </c>
      <c r="B377" s="47">
        <v>8</v>
      </c>
      <c r="C377" s="47">
        <v>2</v>
      </c>
      <c r="D377" s="47">
        <v>16</v>
      </c>
      <c r="E377" s="37">
        <v>43.630099999999999</v>
      </c>
      <c r="F37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7"/>
      <c r="H377"/>
      <c r="I377"/>
    </row>
    <row r="378" spans="1:9" x14ac:dyDescent="0.25">
      <c r="A378" s="29">
        <v>45881</v>
      </c>
      <c r="B378" s="47">
        <v>8</v>
      </c>
      <c r="C378" s="47">
        <v>2</v>
      </c>
      <c r="D378" s="47">
        <v>17</v>
      </c>
      <c r="E378" s="37">
        <v>48.235799999999998</v>
      </c>
      <c r="F37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8"/>
      <c r="H378"/>
      <c r="I378"/>
    </row>
    <row r="379" spans="1:9" x14ac:dyDescent="0.25">
      <c r="A379" s="29">
        <v>45881</v>
      </c>
      <c r="B379" s="47">
        <v>8</v>
      </c>
      <c r="C379" s="47">
        <v>2</v>
      </c>
      <c r="D379" s="47">
        <v>18</v>
      </c>
      <c r="E379" s="37">
        <v>54.934600000000003</v>
      </c>
      <c r="F37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9"/>
      <c r="H379"/>
      <c r="I379"/>
    </row>
    <row r="380" spans="1:9" x14ac:dyDescent="0.25">
      <c r="A380" s="29">
        <v>45881</v>
      </c>
      <c r="B380" s="47">
        <v>8</v>
      </c>
      <c r="C380" s="47">
        <v>2</v>
      </c>
      <c r="D380" s="47">
        <v>19</v>
      </c>
      <c r="E380" s="37">
        <v>104.58110000000001</v>
      </c>
      <c r="F38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80"/>
      <c r="H380"/>
      <c r="I380"/>
    </row>
    <row r="381" spans="1:9" x14ac:dyDescent="0.25">
      <c r="A381" s="29">
        <v>45881</v>
      </c>
      <c r="B381" s="47">
        <v>8</v>
      </c>
      <c r="C381" s="47">
        <v>2</v>
      </c>
      <c r="D381" s="47">
        <v>20</v>
      </c>
      <c r="E381" s="37">
        <v>42.255699999999997</v>
      </c>
      <c r="F3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1"/>
      <c r="H381"/>
      <c r="I381"/>
    </row>
    <row r="382" spans="1:9" x14ac:dyDescent="0.25">
      <c r="A382" s="29">
        <v>45881</v>
      </c>
      <c r="B382" s="47">
        <v>8</v>
      </c>
      <c r="C382" s="47">
        <v>2</v>
      </c>
      <c r="D382" s="47">
        <v>21</v>
      </c>
      <c r="E382" s="37">
        <v>30.0014</v>
      </c>
      <c r="F3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2"/>
      <c r="H382"/>
      <c r="I382"/>
    </row>
    <row r="383" spans="1:9" x14ac:dyDescent="0.25">
      <c r="A383" s="29">
        <v>45881</v>
      </c>
      <c r="B383" s="47">
        <v>8</v>
      </c>
      <c r="C383" s="47">
        <v>2</v>
      </c>
      <c r="D383" s="47">
        <v>22</v>
      </c>
      <c r="E383" s="37">
        <v>33.903399999999998</v>
      </c>
      <c r="F3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3"/>
      <c r="H383"/>
      <c r="I383"/>
    </row>
    <row r="384" spans="1:9" x14ac:dyDescent="0.25">
      <c r="A384" s="29">
        <v>45881</v>
      </c>
      <c r="B384" s="47">
        <v>8</v>
      </c>
      <c r="C384" s="47">
        <v>2</v>
      </c>
      <c r="D384" s="47">
        <v>23</v>
      </c>
      <c r="E384" s="37">
        <v>36.607100000000003</v>
      </c>
      <c r="F3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4"/>
      <c r="H384"/>
      <c r="I384"/>
    </row>
    <row r="385" spans="1:9" x14ac:dyDescent="0.25">
      <c r="A385" s="29">
        <v>45881</v>
      </c>
      <c r="B385" s="47">
        <v>8</v>
      </c>
      <c r="C385" s="47">
        <v>2</v>
      </c>
      <c r="D385" s="47">
        <v>24</v>
      </c>
      <c r="E385" s="37">
        <v>33.909199999999998</v>
      </c>
      <c r="F3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5"/>
      <c r="H385"/>
      <c r="I385"/>
    </row>
    <row r="386" spans="1:9" x14ac:dyDescent="0.25">
      <c r="A386" s="29">
        <v>45882</v>
      </c>
      <c r="B386" s="47">
        <v>8</v>
      </c>
      <c r="C386" s="47">
        <v>3</v>
      </c>
      <c r="D386" s="47">
        <v>1</v>
      </c>
      <c r="E386" s="37">
        <v>29.881900000000002</v>
      </c>
      <c r="F3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6"/>
      <c r="H386"/>
      <c r="I386"/>
    </row>
    <row r="387" spans="1:9" x14ac:dyDescent="0.25">
      <c r="A387" s="29">
        <v>45882</v>
      </c>
      <c r="B387" s="47">
        <v>8</v>
      </c>
      <c r="C387" s="47">
        <v>3</v>
      </c>
      <c r="D387" s="47">
        <v>2</v>
      </c>
      <c r="E387" s="37">
        <v>28.262799999999999</v>
      </c>
      <c r="F3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7"/>
      <c r="H387"/>
      <c r="I387"/>
    </row>
    <row r="388" spans="1:9" x14ac:dyDescent="0.25">
      <c r="A388" s="29">
        <v>45882</v>
      </c>
      <c r="B388" s="47">
        <v>8</v>
      </c>
      <c r="C388" s="47">
        <v>3</v>
      </c>
      <c r="D388" s="47">
        <v>3</v>
      </c>
      <c r="E388" s="37">
        <v>32.271700000000003</v>
      </c>
      <c r="F3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8"/>
      <c r="H388"/>
      <c r="I388"/>
    </row>
    <row r="389" spans="1:9" x14ac:dyDescent="0.25">
      <c r="A389" s="29">
        <v>45882</v>
      </c>
      <c r="B389" s="47">
        <v>8</v>
      </c>
      <c r="C389" s="47">
        <v>3</v>
      </c>
      <c r="D389" s="47">
        <v>4</v>
      </c>
      <c r="E389" s="37">
        <v>31.762599999999999</v>
      </c>
      <c r="F3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9"/>
      <c r="H389"/>
      <c r="I389"/>
    </row>
    <row r="390" spans="1:9" x14ac:dyDescent="0.25">
      <c r="A390" s="29">
        <v>45882</v>
      </c>
      <c r="B390" s="47">
        <v>8</v>
      </c>
      <c r="C390" s="47">
        <v>3</v>
      </c>
      <c r="D390" s="47">
        <v>5</v>
      </c>
      <c r="E390" s="37">
        <v>31.359100000000002</v>
      </c>
      <c r="F3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0"/>
      <c r="H390"/>
      <c r="I390"/>
    </row>
    <row r="391" spans="1:9" x14ac:dyDescent="0.25">
      <c r="A391" s="29">
        <v>45882</v>
      </c>
      <c r="B391" s="47">
        <v>8</v>
      </c>
      <c r="C391" s="47">
        <v>3</v>
      </c>
      <c r="D391" s="47">
        <v>6</v>
      </c>
      <c r="E391" s="37">
        <v>33.858199999999997</v>
      </c>
      <c r="F3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1"/>
      <c r="H391"/>
      <c r="I391"/>
    </row>
    <row r="392" spans="1:9" x14ac:dyDescent="0.25">
      <c r="A392" s="29">
        <v>45882</v>
      </c>
      <c r="B392" s="47">
        <v>8</v>
      </c>
      <c r="C392" s="47">
        <v>3</v>
      </c>
      <c r="D392" s="47">
        <v>7</v>
      </c>
      <c r="E392" s="37">
        <v>24.209299999999999</v>
      </c>
      <c r="F3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2"/>
      <c r="H392"/>
      <c r="I392"/>
    </row>
    <row r="393" spans="1:9" x14ac:dyDescent="0.25">
      <c r="A393" s="29">
        <v>45882</v>
      </c>
      <c r="B393" s="47">
        <v>8</v>
      </c>
      <c r="C393" s="47">
        <v>3</v>
      </c>
      <c r="D393" s="47">
        <v>8</v>
      </c>
      <c r="E393" s="37">
        <v>20.970500000000001</v>
      </c>
      <c r="F3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3"/>
      <c r="H393"/>
      <c r="I393"/>
    </row>
    <row r="394" spans="1:9" x14ac:dyDescent="0.25">
      <c r="A394" s="29">
        <v>45882</v>
      </c>
      <c r="B394" s="47">
        <v>8</v>
      </c>
      <c r="C394" s="47">
        <v>3</v>
      </c>
      <c r="D394" s="47">
        <v>9</v>
      </c>
      <c r="E394" s="37">
        <v>20.651900000000001</v>
      </c>
      <c r="F3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4"/>
      <c r="H394"/>
      <c r="I394"/>
    </row>
    <row r="395" spans="1:9" x14ac:dyDescent="0.25">
      <c r="A395" s="29">
        <v>45882</v>
      </c>
      <c r="B395" s="47">
        <v>8</v>
      </c>
      <c r="C395" s="47">
        <v>3</v>
      </c>
      <c r="D395" s="47">
        <v>10</v>
      </c>
      <c r="E395" s="37">
        <v>23.044699999999999</v>
      </c>
      <c r="F3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5"/>
      <c r="H395"/>
      <c r="I395"/>
    </row>
    <row r="396" spans="1:9" x14ac:dyDescent="0.25">
      <c r="A396" s="29">
        <v>45882</v>
      </c>
      <c r="B396" s="47">
        <v>8</v>
      </c>
      <c r="C396" s="47">
        <v>3</v>
      </c>
      <c r="D396" s="47">
        <v>11</v>
      </c>
      <c r="E396" s="37">
        <v>24.6919</v>
      </c>
      <c r="F3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6"/>
      <c r="H396"/>
      <c r="I396"/>
    </row>
    <row r="397" spans="1:9" x14ac:dyDescent="0.25">
      <c r="A397" s="29">
        <v>45882</v>
      </c>
      <c r="B397" s="47">
        <v>8</v>
      </c>
      <c r="C397" s="47">
        <v>3</v>
      </c>
      <c r="D397" s="47">
        <v>12</v>
      </c>
      <c r="E397" s="37">
        <v>26.5916</v>
      </c>
      <c r="F3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7"/>
      <c r="H397"/>
      <c r="I397"/>
    </row>
    <row r="398" spans="1:9" x14ac:dyDescent="0.25">
      <c r="A398" s="29">
        <v>45882</v>
      </c>
      <c r="B398" s="47">
        <v>8</v>
      </c>
      <c r="C398" s="47">
        <v>3</v>
      </c>
      <c r="D398" s="47">
        <v>13</v>
      </c>
      <c r="E398" s="37">
        <v>28.183599999999998</v>
      </c>
      <c r="F3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8"/>
      <c r="H398"/>
      <c r="I398"/>
    </row>
    <row r="399" spans="1:9" x14ac:dyDescent="0.25">
      <c r="A399" s="29">
        <v>45882</v>
      </c>
      <c r="B399" s="47">
        <v>8</v>
      </c>
      <c r="C399" s="47">
        <v>3</v>
      </c>
      <c r="D399" s="47">
        <v>14</v>
      </c>
      <c r="E399" s="37">
        <v>27.8126</v>
      </c>
      <c r="F3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9"/>
      <c r="H399"/>
      <c r="I399"/>
    </row>
    <row r="400" spans="1:9" x14ac:dyDescent="0.25">
      <c r="A400" s="29">
        <v>45882</v>
      </c>
      <c r="B400" s="47">
        <v>8</v>
      </c>
      <c r="C400" s="47">
        <v>3</v>
      </c>
      <c r="D400" s="47">
        <v>15</v>
      </c>
      <c r="E400" s="37">
        <v>31.6462</v>
      </c>
      <c r="F4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0"/>
      <c r="H400"/>
      <c r="I400"/>
    </row>
    <row r="401" spans="1:9" x14ac:dyDescent="0.25">
      <c r="A401" s="29">
        <v>45882</v>
      </c>
      <c r="B401" s="47">
        <v>8</v>
      </c>
      <c r="C401" s="47">
        <v>3</v>
      </c>
      <c r="D401" s="47">
        <v>16</v>
      </c>
      <c r="E401" s="37">
        <v>31.840599999999998</v>
      </c>
      <c r="F40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1"/>
      <c r="H401"/>
      <c r="I401"/>
    </row>
    <row r="402" spans="1:9" x14ac:dyDescent="0.25">
      <c r="A402" s="29">
        <v>45882</v>
      </c>
      <c r="B402" s="47">
        <v>8</v>
      </c>
      <c r="C402" s="47">
        <v>3</v>
      </c>
      <c r="D402" s="47">
        <v>17</v>
      </c>
      <c r="E402" s="37">
        <v>31.453800000000001</v>
      </c>
      <c r="F40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2"/>
      <c r="H402"/>
      <c r="I402"/>
    </row>
    <row r="403" spans="1:9" x14ac:dyDescent="0.25">
      <c r="A403" s="29">
        <v>45882</v>
      </c>
      <c r="B403" s="47">
        <v>8</v>
      </c>
      <c r="C403" s="47">
        <v>3</v>
      </c>
      <c r="D403" s="47">
        <v>18</v>
      </c>
      <c r="E403" s="37">
        <v>40.774000000000001</v>
      </c>
      <c r="F40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3"/>
      <c r="H403"/>
      <c r="I403"/>
    </row>
    <row r="404" spans="1:9" x14ac:dyDescent="0.25">
      <c r="A404" s="29">
        <v>45882</v>
      </c>
      <c r="B404" s="47">
        <v>8</v>
      </c>
      <c r="C404" s="47">
        <v>3</v>
      </c>
      <c r="D404" s="47">
        <v>19</v>
      </c>
      <c r="E404" s="37">
        <v>45.821599999999997</v>
      </c>
      <c r="F40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4"/>
      <c r="H404"/>
      <c r="I404"/>
    </row>
    <row r="405" spans="1:9" x14ac:dyDescent="0.25">
      <c r="A405" s="29">
        <v>45882</v>
      </c>
      <c r="B405" s="47">
        <v>8</v>
      </c>
      <c r="C405" s="47">
        <v>3</v>
      </c>
      <c r="D405" s="47">
        <v>20</v>
      </c>
      <c r="E405" s="37">
        <v>34.750500000000002</v>
      </c>
      <c r="F4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5"/>
      <c r="H405"/>
      <c r="I405"/>
    </row>
    <row r="406" spans="1:9" x14ac:dyDescent="0.25">
      <c r="A406" s="29">
        <v>45882</v>
      </c>
      <c r="B406" s="47">
        <v>8</v>
      </c>
      <c r="C406" s="47">
        <v>3</v>
      </c>
      <c r="D406" s="47">
        <v>21</v>
      </c>
      <c r="E406" s="37">
        <v>31.381900000000002</v>
      </c>
      <c r="F4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6"/>
      <c r="H406"/>
      <c r="I406"/>
    </row>
    <row r="407" spans="1:9" x14ac:dyDescent="0.25">
      <c r="A407" s="29">
        <v>45882</v>
      </c>
      <c r="B407" s="47">
        <v>8</v>
      </c>
      <c r="C407" s="47">
        <v>3</v>
      </c>
      <c r="D407" s="47">
        <v>22</v>
      </c>
      <c r="E407" s="37">
        <v>32.593000000000004</v>
      </c>
      <c r="F4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7"/>
      <c r="H407"/>
      <c r="I407"/>
    </row>
    <row r="408" spans="1:9" x14ac:dyDescent="0.25">
      <c r="A408" s="29">
        <v>45882</v>
      </c>
      <c r="B408" s="47">
        <v>8</v>
      </c>
      <c r="C408" s="47">
        <v>3</v>
      </c>
      <c r="D408" s="47">
        <v>23</v>
      </c>
      <c r="E408" s="37">
        <v>18.3888</v>
      </c>
      <c r="F4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8"/>
      <c r="H408"/>
      <c r="I408"/>
    </row>
    <row r="409" spans="1:9" x14ac:dyDescent="0.25">
      <c r="A409" s="29">
        <v>45882</v>
      </c>
      <c r="B409" s="47">
        <v>8</v>
      </c>
      <c r="C409" s="47">
        <v>3</v>
      </c>
      <c r="D409" s="47">
        <v>24</v>
      </c>
      <c r="E409" s="37">
        <v>29.941199999999998</v>
      </c>
      <c r="F4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9"/>
      <c r="H409"/>
      <c r="I409"/>
    </row>
    <row r="410" spans="1:9" x14ac:dyDescent="0.25">
      <c r="A410" s="29">
        <v>45883</v>
      </c>
      <c r="B410" s="47">
        <v>8</v>
      </c>
      <c r="C410" s="47">
        <v>4</v>
      </c>
      <c r="D410" s="47">
        <v>1</v>
      </c>
      <c r="E410" s="37">
        <v>29.790800000000001</v>
      </c>
      <c r="F4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0"/>
      <c r="H410"/>
      <c r="I410"/>
    </row>
    <row r="411" spans="1:9" x14ac:dyDescent="0.25">
      <c r="A411" s="29">
        <v>45883</v>
      </c>
      <c r="B411" s="47">
        <v>8</v>
      </c>
      <c r="C411" s="47">
        <v>4</v>
      </c>
      <c r="D411" s="47">
        <v>2</v>
      </c>
      <c r="E411" s="37">
        <v>31.121600000000001</v>
      </c>
      <c r="F4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1"/>
      <c r="H411"/>
      <c r="I411"/>
    </row>
    <row r="412" spans="1:9" x14ac:dyDescent="0.25">
      <c r="A412" s="29">
        <v>45883</v>
      </c>
      <c r="B412" s="47">
        <v>8</v>
      </c>
      <c r="C412" s="47">
        <v>4</v>
      </c>
      <c r="D412" s="47">
        <v>3</v>
      </c>
      <c r="E412" s="37">
        <v>30.515599999999999</v>
      </c>
      <c r="F4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2"/>
      <c r="H412"/>
      <c r="I412"/>
    </row>
    <row r="413" spans="1:9" x14ac:dyDescent="0.25">
      <c r="A413" s="29">
        <v>45883</v>
      </c>
      <c r="B413" s="47">
        <v>8</v>
      </c>
      <c r="C413" s="47">
        <v>4</v>
      </c>
      <c r="D413" s="47">
        <v>4</v>
      </c>
      <c r="E413" s="37">
        <v>30.408300000000001</v>
      </c>
      <c r="F4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3"/>
      <c r="H413"/>
      <c r="I413"/>
    </row>
    <row r="414" spans="1:9" x14ac:dyDescent="0.25">
      <c r="A414" s="29">
        <v>45883</v>
      </c>
      <c r="B414" s="47">
        <v>8</v>
      </c>
      <c r="C414" s="47">
        <v>4</v>
      </c>
      <c r="D414" s="47">
        <v>5</v>
      </c>
      <c r="E414" s="37">
        <v>28.5977</v>
      </c>
      <c r="F4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4"/>
      <c r="H414"/>
      <c r="I414"/>
    </row>
    <row r="415" spans="1:9" x14ac:dyDescent="0.25">
      <c r="A415" s="29">
        <v>45883</v>
      </c>
      <c r="B415" s="47">
        <v>8</v>
      </c>
      <c r="C415" s="47">
        <v>4</v>
      </c>
      <c r="D415" s="47">
        <v>6</v>
      </c>
      <c r="E415" s="37">
        <v>29.318200000000001</v>
      </c>
      <c r="F4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5"/>
      <c r="H415"/>
      <c r="I415"/>
    </row>
    <row r="416" spans="1:9" x14ac:dyDescent="0.25">
      <c r="A416" s="29">
        <v>45883</v>
      </c>
      <c r="B416" s="47">
        <v>8</v>
      </c>
      <c r="C416" s="47">
        <v>4</v>
      </c>
      <c r="D416" s="47">
        <v>7</v>
      </c>
      <c r="E416" s="37">
        <v>20.84</v>
      </c>
      <c r="F4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6"/>
      <c r="H416"/>
      <c r="I416"/>
    </row>
    <row r="417" spans="1:9" x14ac:dyDescent="0.25">
      <c r="A417" s="29">
        <v>45883</v>
      </c>
      <c r="B417" s="47">
        <v>8</v>
      </c>
      <c r="C417" s="47">
        <v>4</v>
      </c>
      <c r="D417" s="47">
        <v>8</v>
      </c>
      <c r="E417" s="37">
        <v>16.935300000000002</v>
      </c>
      <c r="F4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7"/>
      <c r="H417"/>
      <c r="I417"/>
    </row>
    <row r="418" spans="1:9" x14ac:dyDescent="0.25">
      <c r="A418" s="29">
        <v>45883</v>
      </c>
      <c r="B418" s="47">
        <v>8</v>
      </c>
      <c r="C418" s="47">
        <v>4</v>
      </c>
      <c r="D418" s="47">
        <v>9</v>
      </c>
      <c r="E418" s="37">
        <v>13.874499999999999</v>
      </c>
      <c r="F4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8"/>
      <c r="H418"/>
      <c r="I418"/>
    </row>
    <row r="419" spans="1:9" x14ac:dyDescent="0.25">
      <c r="A419" s="29">
        <v>45883</v>
      </c>
      <c r="B419" s="47">
        <v>8</v>
      </c>
      <c r="C419" s="47">
        <v>4</v>
      </c>
      <c r="D419" s="47">
        <v>10</v>
      </c>
      <c r="E419" s="37">
        <v>26.391999999999999</v>
      </c>
      <c r="F4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9"/>
      <c r="H419"/>
      <c r="I419"/>
    </row>
    <row r="420" spans="1:9" x14ac:dyDescent="0.25">
      <c r="A420" s="29">
        <v>45883</v>
      </c>
      <c r="B420" s="47">
        <v>8</v>
      </c>
      <c r="C420" s="47">
        <v>4</v>
      </c>
      <c r="D420" s="47">
        <v>11</v>
      </c>
      <c r="E420" s="37">
        <v>29.457999999999998</v>
      </c>
      <c r="F4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0"/>
      <c r="H420"/>
      <c r="I420"/>
    </row>
    <row r="421" spans="1:9" x14ac:dyDescent="0.25">
      <c r="A421" s="29">
        <v>45883</v>
      </c>
      <c r="B421" s="47">
        <v>8</v>
      </c>
      <c r="C421" s="47">
        <v>4</v>
      </c>
      <c r="D421" s="47">
        <v>12</v>
      </c>
      <c r="E421" s="37">
        <v>30.317799999999998</v>
      </c>
      <c r="F4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1"/>
      <c r="H421"/>
      <c r="I421"/>
    </row>
    <row r="422" spans="1:9" x14ac:dyDescent="0.25">
      <c r="A422" s="29">
        <v>45883</v>
      </c>
      <c r="B422" s="47">
        <v>8</v>
      </c>
      <c r="C422" s="47">
        <v>4</v>
      </c>
      <c r="D422" s="47">
        <v>13</v>
      </c>
      <c r="E422" s="37">
        <v>28.864599999999999</v>
      </c>
      <c r="F4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2"/>
      <c r="H422"/>
      <c r="I422"/>
    </row>
    <row r="423" spans="1:9" x14ac:dyDescent="0.25">
      <c r="A423" s="29">
        <v>45883</v>
      </c>
      <c r="B423" s="47">
        <v>8</v>
      </c>
      <c r="C423" s="47">
        <v>4</v>
      </c>
      <c r="D423" s="47">
        <v>14</v>
      </c>
      <c r="E423" s="37">
        <v>26.502600000000001</v>
      </c>
      <c r="F4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3"/>
      <c r="H423"/>
      <c r="I423"/>
    </row>
    <row r="424" spans="1:9" x14ac:dyDescent="0.25">
      <c r="A424" s="29">
        <v>45883</v>
      </c>
      <c r="B424" s="47">
        <v>8</v>
      </c>
      <c r="C424" s="47">
        <v>4</v>
      </c>
      <c r="D424" s="47">
        <v>15</v>
      </c>
      <c r="E424" s="37">
        <v>27.497</v>
      </c>
      <c r="F4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4"/>
      <c r="H424"/>
      <c r="I424"/>
    </row>
    <row r="425" spans="1:9" x14ac:dyDescent="0.25">
      <c r="A425" s="29">
        <v>45883</v>
      </c>
      <c r="B425" s="47">
        <v>8</v>
      </c>
      <c r="C425" s="47">
        <v>4</v>
      </c>
      <c r="D425" s="47">
        <v>16</v>
      </c>
      <c r="E425" s="37">
        <v>178.48570000000001</v>
      </c>
      <c r="F42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5"/>
      <c r="H425"/>
      <c r="I425"/>
    </row>
    <row r="426" spans="1:9" x14ac:dyDescent="0.25">
      <c r="A426" s="29">
        <v>45883</v>
      </c>
      <c r="B426" s="47">
        <v>8</v>
      </c>
      <c r="C426" s="47">
        <v>4</v>
      </c>
      <c r="D426" s="47">
        <v>17</v>
      </c>
      <c r="E426" s="37">
        <v>211.32769999999999</v>
      </c>
      <c r="F42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6"/>
      <c r="H426"/>
      <c r="I426"/>
    </row>
    <row r="427" spans="1:9" x14ac:dyDescent="0.25">
      <c r="A427" s="29">
        <v>45883</v>
      </c>
      <c r="B427" s="47">
        <v>8</v>
      </c>
      <c r="C427" s="47">
        <v>4</v>
      </c>
      <c r="D427" s="47">
        <v>18</v>
      </c>
      <c r="E427" s="37">
        <v>31.310700000000001</v>
      </c>
      <c r="F42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7"/>
      <c r="H427"/>
      <c r="I427"/>
    </row>
    <row r="428" spans="1:9" x14ac:dyDescent="0.25">
      <c r="A428" s="29">
        <v>45883</v>
      </c>
      <c r="B428" s="47">
        <v>8</v>
      </c>
      <c r="C428" s="47">
        <v>4</v>
      </c>
      <c r="D428" s="47">
        <v>19</v>
      </c>
      <c r="E428" s="37">
        <v>30.920200000000001</v>
      </c>
      <c r="F42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8"/>
      <c r="H428"/>
      <c r="I428"/>
    </row>
    <row r="429" spans="1:9" x14ac:dyDescent="0.25">
      <c r="A429" s="29">
        <v>45883</v>
      </c>
      <c r="B429" s="47">
        <v>8</v>
      </c>
      <c r="C429" s="47">
        <v>4</v>
      </c>
      <c r="D429" s="47">
        <v>20</v>
      </c>
      <c r="E429" s="37">
        <v>29.434100000000001</v>
      </c>
      <c r="F4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9"/>
      <c r="H429"/>
      <c r="I429"/>
    </row>
    <row r="430" spans="1:9" x14ac:dyDescent="0.25">
      <c r="A430" s="29">
        <v>45883</v>
      </c>
      <c r="B430" s="47">
        <v>8</v>
      </c>
      <c r="C430" s="47">
        <v>4</v>
      </c>
      <c r="D430" s="47">
        <v>21</v>
      </c>
      <c r="E430" s="37">
        <v>30.976900000000001</v>
      </c>
      <c r="F4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0"/>
      <c r="H430"/>
      <c r="I430"/>
    </row>
    <row r="431" spans="1:9" x14ac:dyDescent="0.25">
      <c r="A431" s="29">
        <v>45883</v>
      </c>
      <c r="B431" s="47">
        <v>8</v>
      </c>
      <c r="C431" s="47">
        <v>4</v>
      </c>
      <c r="D431" s="47">
        <v>22</v>
      </c>
      <c r="E431" s="37">
        <v>32.740200000000002</v>
      </c>
      <c r="F4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1"/>
      <c r="H431"/>
      <c r="I431"/>
    </row>
    <row r="432" spans="1:9" x14ac:dyDescent="0.25">
      <c r="A432" s="29">
        <v>45883</v>
      </c>
      <c r="B432" s="47">
        <v>8</v>
      </c>
      <c r="C432" s="47">
        <v>4</v>
      </c>
      <c r="D432" s="47">
        <v>23</v>
      </c>
      <c r="E432" s="37">
        <v>27.3871</v>
      </c>
      <c r="F4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2"/>
      <c r="H432"/>
      <c r="I432"/>
    </row>
    <row r="433" spans="1:9" x14ac:dyDescent="0.25">
      <c r="A433" s="29">
        <v>45883</v>
      </c>
      <c r="B433" s="47">
        <v>8</v>
      </c>
      <c r="C433" s="47">
        <v>4</v>
      </c>
      <c r="D433" s="47">
        <v>24</v>
      </c>
      <c r="E433" s="37">
        <v>28.101099999999999</v>
      </c>
      <c r="F4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3"/>
      <c r="H433"/>
      <c r="I433"/>
    </row>
    <row r="434" spans="1:9" x14ac:dyDescent="0.25">
      <c r="A434" s="29">
        <v>45884</v>
      </c>
      <c r="B434" s="47">
        <v>8</v>
      </c>
      <c r="C434" s="47">
        <v>5</v>
      </c>
      <c r="D434" s="47">
        <v>1</v>
      </c>
      <c r="E434" s="37">
        <v>30.667100000000001</v>
      </c>
      <c r="F4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4"/>
      <c r="H434"/>
      <c r="I434"/>
    </row>
    <row r="435" spans="1:9" x14ac:dyDescent="0.25">
      <c r="A435" s="29">
        <v>45884</v>
      </c>
      <c r="B435" s="47">
        <v>8</v>
      </c>
      <c r="C435" s="47">
        <v>5</v>
      </c>
      <c r="D435" s="47">
        <v>2</v>
      </c>
      <c r="E435" s="37">
        <v>28.545000000000002</v>
      </c>
      <c r="F4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5"/>
      <c r="H435"/>
      <c r="I435"/>
    </row>
    <row r="436" spans="1:9" x14ac:dyDescent="0.25">
      <c r="A436" s="29">
        <v>45884</v>
      </c>
      <c r="B436" s="47">
        <v>8</v>
      </c>
      <c r="C436" s="47">
        <v>5</v>
      </c>
      <c r="D436" s="47">
        <v>3</v>
      </c>
      <c r="E436" s="37">
        <v>27.661100000000001</v>
      </c>
      <c r="F4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6"/>
      <c r="H436"/>
      <c r="I436"/>
    </row>
    <row r="437" spans="1:9" x14ac:dyDescent="0.25">
      <c r="A437" s="29">
        <v>45884</v>
      </c>
      <c r="B437" s="47">
        <v>8</v>
      </c>
      <c r="C437" s="47">
        <v>5</v>
      </c>
      <c r="D437" s="47">
        <v>4</v>
      </c>
      <c r="E437" s="37">
        <v>27.437799999999999</v>
      </c>
      <c r="F4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7"/>
      <c r="H437"/>
      <c r="I437"/>
    </row>
    <row r="438" spans="1:9" x14ac:dyDescent="0.25">
      <c r="A438" s="29">
        <v>45884</v>
      </c>
      <c r="B438" s="47">
        <v>8</v>
      </c>
      <c r="C438" s="47">
        <v>5</v>
      </c>
      <c r="D438" s="47">
        <v>5</v>
      </c>
      <c r="E438" s="37">
        <v>27.279599999999999</v>
      </c>
      <c r="F4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8"/>
      <c r="H438"/>
      <c r="I438"/>
    </row>
    <row r="439" spans="1:9" x14ac:dyDescent="0.25">
      <c r="A439" s="29">
        <v>45884</v>
      </c>
      <c r="B439" s="47">
        <v>8</v>
      </c>
      <c r="C439" s="47">
        <v>5</v>
      </c>
      <c r="D439" s="47">
        <v>6</v>
      </c>
      <c r="E439" s="37">
        <v>27.7395</v>
      </c>
      <c r="F4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9"/>
      <c r="H439"/>
      <c r="I439"/>
    </row>
    <row r="440" spans="1:9" x14ac:dyDescent="0.25">
      <c r="A440" s="29">
        <v>45884</v>
      </c>
      <c r="B440" s="47">
        <v>8</v>
      </c>
      <c r="C440" s="47">
        <v>5</v>
      </c>
      <c r="D440" s="47">
        <v>7</v>
      </c>
      <c r="E440" s="37">
        <v>31.557300000000001</v>
      </c>
      <c r="F4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0"/>
      <c r="H440"/>
      <c r="I440"/>
    </row>
    <row r="441" spans="1:9" x14ac:dyDescent="0.25">
      <c r="A441" s="29">
        <v>45884</v>
      </c>
      <c r="B441" s="47">
        <v>8</v>
      </c>
      <c r="C441" s="47">
        <v>5</v>
      </c>
      <c r="D441" s="47">
        <v>8</v>
      </c>
      <c r="E441" s="37">
        <v>26.311499999999999</v>
      </c>
      <c r="F4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1"/>
      <c r="H441"/>
      <c r="I441"/>
    </row>
    <row r="442" spans="1:9" x14ac:dyDescent="0.25">
      <c r="A442" s="29">
        <v>45884</v>
      </c>
      <c r="B442" s="47">
        <v>8</v>
      </c>
      <c r="C442" s="47">
        <v>5</v>
      </c>
      <c r="D442" s="47">
        <v>9</v>
      </c>
      <c r="E442" s="37">
        <v>28.137899999999998</v>
      </c>
      <c r="F4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2"/>
      <c r="H442"/>
      <c r="I442"/>
    </row>
    <row r="443" spans="1:9" x14ac:dyDescent="0.25">
      <c r="A443" s="29">
        <v>45884</v>
      </c>
      <c r="B443" s="47">
        <v>8</v>
      </c>
      <c r="C443" s="47">
        <v>5</v>
      </c>
      <c r="D443" s="47">
        <v>10</v>
      </c>
      <c r="E443" s="37">
        <v>28.405999999999999</v>
      </c>
      <c r="F4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3"/>
      <c r="H443"/>
      <c r="I443"/>
    </row>
    <row r="444" spans="1:9" x14ac:dyDescent="0.25">
      <c r="A444" s="29">
        <v>45884</v>
      </c>
      <c r="B444" s="47">
        <v>8</v>
      </c>
      <c r="C444" s="47">
        <v>5</v>
      </c>
      <c r="D444" s="47">
        <v>11</v>
      </c>
      <c r="E444" s="37">
        <v>27.21</v>
      </c>
      <c r="F4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4"/>
      <c r="H444"/>
      <c r="I444"/>
    </row>
    <row r="445" spans="1:9" x14ac:dyDescent="0.25">
      <c r="A445" s="29">
        <v>45884</v>
      </c>
      <c r="B445" s="47">
        <v>8</v>
      </c>
      <c r="C445" s="47">
        <v>5</v>
      </c>
      <c r="D445" s="47">
        <v>12</v>
      </c>
      <c r="E445" s="37">
        <v>25.8872</v>
      </c>
      <c r="F4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5"/>
      <c r="H445"/>
      <c r="I445"/>
    </row>
    <row r="446" spans="1:9" x14ac:dyDescent="0.25">
      <c r="A446" s="29">
        <v>45884</v>
      </c>
      <c r="B446" s="47">
        <v>8</v>
      </c>
      <c r="C446" s="47">
        <v>5</v>
      </c>
      <c r="D446" s="47">
        <v>13</v>
      </c>
      <c r="E446" s="37">
        <v>25.184100000000001</v>
      </c>
      <c r="F4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6"/>
      <c r="H446"/>
      <c r="I446"/>
    </row>
    <row r="447" spans="1:9" x14ac:dyDescent="0.25">
      <c r="A447" s="29">
        <v>45884</v>
      </c>
      <c r="B447" s="47">
        <v>8</v>
      </c>
      <c r="C447" s="47">
        <v>5</v>
      </c>
      <c r="D447" s="47">
        <v>14</v>
      </c>
      <c r="E447" s="37">
        <v>23.956700000000001</v>
      </c>
      <c r="F4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7"/>
      <c r="H447"/>
      <c r="I447"/>
    </row>
    <row r="448" spans="1:9" x14ac:dyDescent="0.25">
      <c r="A448" s="29">
        <v>45884</v>
      </c>
      <c r="B448" s="47">
        <v>8</v>
      </c>
      <c r="C448" s="47">
        <v>5</v>
      </c>
      <c r="D448" s="47">
        <v>15</v>
      </c>
      <c r="E448" s="37">
        <v>22.235199999999999</v>
      </c>
      <c r="F4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8"/>
      <c r="H448"/>
      <c r="I448"/>
    </row>
    <row r="449" spans="1:9" x14ac:dyDescent="0.25">
      <c r="A449" s="29">
        <v>45884</v>
      </c>
      <c r="B449" s="47">
        <v>8</v>
      </c>
      <c r="C449" s="47">
        <v>5</v>
      </c>
      <c r="D449" s="47">
        <v>16</v>
      </c>
      <c r="E449" s="37">
        <v>61.660699999999999</v>
      </c>
      <c r="F44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49"/>
      <c r="H449"/>
      <c r="I449"/>
    </row>
    <row r="450" spans="1:9" x14ac:dyDescent="0.25">
      <c r="A450" s="29">
        <v>45884</v>
      </c>
      <c r="B450" s="47">
        <v>8</v>
      </c>
      <c r="C450" s="47">
        <v>5</v>
      </c>
      <c r="D450" s="47">
        <v>17</v>
      </c>
      <c r="E450" s="37">
        <v>58.8033</v>
      </c>
      <c r="F45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0"/>
      <c r="H450"/>
      <c r="I450"/>
    </row>
    <row r="451" spans="1:9" x14ac:dyDescent="0.25">
      <c r="A451" s="29">
        <v>45884</v>
      </c>
      <c r="B451" s="47">
        <v>8</v>
      </c>
      <c r="C451" s="47">
        <v>5</v>
      </c>
      <c r="D451" s="47">
        <v>18</v>
      </c>
      <c r="E451" s="37">
        <v>32.9405</v>
      </c>
      <c r="F45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1"/>
      <c r="H451"/>
      <c r="I451"/>
    </row>
    <row r="452" spans="1:9" x14ac:dyDescent="0.25">
      <c r="A452" s="29">
        <v>45884</v>
      </c>
      <c r="B452" s="47">
        <v>8</v>
      </c>
      <c r="C452" s="47">
        <v>5</v>
      </c>
      <c r="D452" s="47">
        <v>19</v>
      </c>
      <c r="E452" s="37">
        <v>32.579300000000003</v>
      </c>
      <c r="F45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2"/>
      <c r="H452"/>
      <c r="I452"/>
    </row>
    <row r="453" spans="1:9" x14ac:dyDescent="0.25">
      <c r="A453" s="29">
        <v>45884</v>
      </c>
      <c r="B453" s="47">
        <v>8</v>
      </c>
      <c r="C453" s="47">
        <v>5</v>
      </c>
      <c r="D453" s="47">
        <v>20</v>
      </c>
      <c r="E453" s="37">
        <v>28.334800000000001</v>
      </c>
      <c r="F4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3"/>
      <c r="H453"/>
      <c r="I453"/>
    </row>
    <row r="454" spans="1:9" x14ac:dyDescent="0.25">
      <c r="A454" s="29">
        <v>45884</v>
      </c>
      <c r="B454" s="47">
        <v>8</v>
      </c>
      <c r="C454" s="47">
        <v>5</v>
      </c>
      <c r="D454" s="47">
        <v>21</v>
      </c>
      <c r="E454" s="37">
        <v>28.7103</v>
      </c>
      <c r="F4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4"/>
      <c r="H454"/>
      <c r="I454"/>
    </row>
    <row r="455" spans="1:9" x14ac:dyDescent="0.25">
      <c r="A455" s="29">
        <v>45884</v>
      </c>
      <c r="B455" s="47">
        <v>8</v>
      </c>
      <c r="C455" s="47">
        <v>5</v>
      </c>
      <c r="D455" s="47">
        <v>22</v>
      </c>
      <c r="E455" s="37">
        <v>29.1417</v>
      </c>
      <c r="F4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5"/>
      <c r="H455"/>
      <c r="I455"/>
    </row>
    <row r="456" spans="1:9" x14ac:dyDescent="0.25">
      <c r="A456" s="29">
        <v>45884</v>
      </c>
      <c r="B456" s="47">
        <v>8</v>
      </c>
      <c r="C456" s="47">
        <v>5</v>
      </c>
      <c r="D456" s="47">
        <v>23</v>
      </c>
      <c r="E456" s="37">
        <v>31.674299999999999</v>
      </c>
      <c r="F4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6"/>
      <c r="H456"/>
      <c r="I456"/>
    </row>
    <row r="457" spans="1:9" x14ac:dyDescent="0.25">
      <c r="A457" s="29">
        <v>45884</v>
      </c>
      <c r="B457" s="47">
        <v>8</v>
      </c>
      <c r="C457" s="47">
        <v>5</v>
      </c>
      <c r="D457" s="47">
        <v>24</v>
      </c>
      <c r="E457" s="37">
        <v>29.698699999999999</v>
      </c>
      <c r="F4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7"/>
      <c r="H457"/>
      <c r="I457"/>
    </row>
    <row r="458" spans="1:9" x14ac:dyDescent="0.25">
      <c r="A458" s="29">
        <v>45885</v>
      </c>
      <c r="B458" s="47">
        <v>8</v>
      </c>
      <c r="C458" s="47">
        <v>6</v>
      </c>
      <c r="D458" s="47">
        <v>1</v>
      </c>
      <c r="E458" s="37">
        <v>28.266500000000001</v>
      </c>
      <c r="F4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8"/>
      <c r="H458"/>
      <c r="I458"/>
    </row>
    <row r="459" spans="1:9" x14ac:dyDescent="0.25">
      <c r="A459" s="29">
        <v>45885</v>
      </c>
      <c r="B459" s="47">
        <v>8</v>
      </c>
      <c r="C459" s="47">
        <v>6</v>
      </c>
      <c r="D459" s="47">
        <v>2</v>
      </c>
      <c r="E459" s="37">
        <v>30.8749</v>
      </c>
      <c r="F4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9"/>
      <c r="H459"/>
      <c r="I459"/>
    </row>
    <row r="460" spans="1:9" x14ac:dyDescent="0.25">
      <c r="A460" s="29">
        <v>45885</v>
      </c>
      <c r="B460" s="47">
        <v>8</v>
      </c>
      <c r="C460" s="47">
        <v>6</v>
      </c>
      <c r="D460" s="47">
        <v>3</v>
      </c>
      <c r="E460" s="37">
        <v>28.206900000000001</v>
      </c>
      <c r="F4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0"/>
      <c r="H460"/>
      <c r="I460"/>
    </row>
    <row r="461" spans="1:9" x14ac:dyDescent="0.25">
      <c r="A461" s="29">
        <v>45885</v>
      </c>
      <c r="B461" s="47">
        <v>8</v>
      </c>
      <c r="C461" s="47">
        <v>6</v>
      </c>
      <c r="D461" s="47">
        <v>4</v>
      </c>
      <c r="E461" s="37">
        <v>27.635200000000001</v>
      </c>
      <c r="F4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1"/>
      <c r="H461"/>
      <c r="I461"/>
    </row>
    <row r="462" spans="1:9" x14ac:dyDescent="0.25">
      <c r="A462" s="29">
        <v>45885</v>
      </c>
      <c r="B462" s="47">
        <v>8</v>
      </c>
      <c r="C462" s="47">
        <v>6</v>
      </c>
      <c r="D462" s="47">
        <v>5</v>
      </c>
      <c r="E462" s="37">
        <v>26.2498</v>
      </c>
      <c r="F4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2"/>
      <c r="H462"/>
      <c r="I462"/>
    </row>
    <row r="463" spans="1:9" x14ac:dyDescent="0.25">
      <c r="A463" s="29">
        <v>45885</v>
      </c>
      <c r="B463" s="47">
        <v>8</v>
      </c>
      <c r="C463" s="47">
        <v>6</v>
      </c>
      <c r="D463" s="47">
        <v>6</v>
      </c>
      <c r="E463" s="37">
        <v>25.366199999999999</v>
      </c>
      <c r="F4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3"/>
      <c r="H463"/>
      <c r="I463"/>
    </row>
    <row r="464" spans="1:9" x14ac:dyDescent="0.25">
      <c r="A464" s="29">
        <v>45885</v>
      </c>
      <c r="B464" s="47">
        <v>8</v>
      </c>
      <c r="C464" s="47">
        <v>6</v>
      </c>
      <c r="D464" s="47">
        <v>7</v>
      </c>
      <c r="E464" s="37">
        <v>20.1248</v>
      </c>
      <c r="F4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4"/>
      <c r="H464"/>
      <c r="I464"/>
    </row>
    <row r="465" spans="1:9" x14ac:dyDescent="0.25">
      <c r="A465" s="29">
        <v>45885</v>
      </c>
      <c r="B465" s="47">
        <v>8</v>
      </c>
      <c r="C465" s="47">
        <v>6</v>
      </c>
      <c r="D465" s="47">
        <v>8</v>
      </c>
      <c r="E465" s="37">
        <v>18.209199999999999</v>
      </c>
      <c r="F4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5"/>
      <c r="H465"/>
      <c r="I465"/>
    </row>
    <row r="466" spans="1:9" x14ac:dyDescent="0.25">
      <c r="A466" s="29">
        <v>45885</v>
      </c>
      <c r="B466" s="47">
        <v>8</v>
      </c>
      <c r="C466" s="47">
        <v>6</v>
      </c>
      <c r="D466" s="47">
        <v>9</v>
      </c>
      <c r="E466" s="37">
        <v>16.715399999999999</v>
      </c>
      <c r="F4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6"/>
      <c r="H466"/>
      <c r="I466"/>
    </row>
    <row r="467" spans="1:9" x14ac:dyDescent="0.25">
      <c r="A467" s="29">
        <v>45885</v>
      </c>
      <c r="B467" s="47">
        <v>8</v>
      </c>
      <c r="C467" s="47">
        <v>6</v>
      </c>
      <c r="D467" s="47">
        <v>10</v>
      </c>
      <c r="E467" s="37">
        <v>34.662199999999999</v>
      </c>
      <c r="F4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7"/>
      <c r="H467"/>
      <c r="I467"/>
    </row>
    <row r="468" spans="1:9" x14ac:dyDescent="0.25">
      <c r="A468" s="29">
        <v>45885</v>
      </c>
      <c r="B468" s="47">
        <v>8</v>
      </c>
      <c r="C468" s="47">
        <v>6</v>
      </c>
      <c r="D468" s="47">
        <v>11</v>
      </c>
      <c r="E468" s="37">
        <v>17.7879</v>
      </c>
      <c r="F4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8"/>
      <c r="H468"/>
      <c r="I468"/>
    </row>
    <row r="469" spans="1:9" x14ac:dyDescent="0.25">
      <c r="A469" s="29">
        <v>45885</v>
      </c>
      <c r="B469" s="47">
        <v>8</v>
      </c>
      <c r="C469" s="47">
        <v>6</v>
      </c>
      <c r="D469" s="47">
        <v>12</v>
      </c>
      <c r="E469" s="37">
        <v>16.5913</v>
      </c>
      <c r="F4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9"/>
      <c r="H469"/>
      <c r="I469"/>
    </row>
    <row r="470" spans="1:9" x14ac:dyDescent="0.25">
      <c r="A470" s="29">
        <v>45885</v>
      </c>
      <c r="B470" s="47">
        <v>8</v>
      </c>
      <c r="C470" s="47">
        <v>6</v>
      </c>
      <c r="D470" s="47">
        <v>13</v>
      </c>
      <c r="E470" s="37">
        <v>16.5078</v>
      </c>
      <c r="F4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0"/>
      <c r="H470"/>
      <c r="I470"/>
    </row>
    <row r="471" spans="1:9" x14ac:dyDescent="0.25">
      <c r="A471" s="29">
        <v>45885</v>
      </c>
      <c r="B471" s="47">
        <v>8</v>
      </c>
      <c r="C471" s="47">
        <v>6</v>
      </c>
      <c r="D471" s="47">
        <v>14</v>
      </c>
      <c r="E471" s="37">
        <v>18.3277</v>
      </c>
      <c r="F4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1"/>
      <c r="H471"/>
      <c r="I471"/>
    </row>
    <row r="472" spans="1:9" x14ac:dyDescent="0.25">
      <c r="A472" s="29">
        <v>45885</v>
      </c>
      <c r="B472" s="47">
        <v>8</v>
      </c>
      <c r="C472" s="47">
        <v>6</v>
      </c>
      <c r="D472" s="47">
        <v>15</v>
      </c>
      <c r="E472" s="37">
        <v>17.857600000000001</v>
      </c>
      <c r="F4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2"/>
      <c r="H472"/>
      <c r="I472"/>
    </row>
    <row r="473" spans="1:9" x14ac:dyDescent="0.25">
      <c r="A473" s="29">
        <v>45885</v>
      </c>
      <c r="B473" s="47">
        <v>8</v>
      </c>
      <c r="C473" s="47">
        <v>6</v>
      </c>
      <c r="D473" s="47">
        <v>16</v>
      </c>
      <c r="E473" s="37">
        <v>18.366499999999998</v>
      </c>
      <c r="F4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3"/>
      <c r="H473"/>
      <c r="I473"/>
    </row>
    <row r="474" spans="1:9" x14ac:dyDescent="0.25">
      <c r="A474" s="29">
        <v>45885</v>
      </c>
      <c r="B474" s="47">
        <v>8</v>
      </c>
      <c r="C474" s="47">
        <v>6</v>
      </c>
      <c r="D474" s="47">
        <v>17</v>
      </c>
      <c r="E474" s="37">
        <v>17.1343</v>
      </c>
      <c r="F4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4"/>
      <c r="H474"/>
      <c r="I474"/>
    </row>
    <row r="475" spans="1:9" x14ac:dyDescent="0.25">
      <c r="A475" s="29">
        <v>45885</v>
      </c>
      <c r="B475" s="47">
        <v>8</v>
      </c>
      <c r="C475" s="47">
        <v>6</v>
      </c>
      <c r="D475" s="47">
        <v>18</v>
      </c>
      <c r="E475" s="37">
        <v>22.8354</v>
      </c>
      <c r="F4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5"/>
      <c r="H475"/>
      <c r="I475"/>
    </row>
    <row r="476" spans="1:9" x14ac:dyDescent="0.25">
      <c r="A476" s="29">
        <v>45885</v>
      </c>
      <c r="B476" s="47">
        <v>8</v>
      </c>
      <c r="C476" s="47">
        <v>6</v>
      </c>
      <c r="D476" s="47">
        <v>19</v>
      </c>
      <c r="E476" s="37">
        <v>29.445799999999998</v>
      </c>
      <c r="F4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6"/>
      <c r="H476"/>
      <c r="I476"/>
    </row>
    <row r="477" spans="1:9" x14ac:dyDescent="0.25">
      <c r="A477" s="29">
        <v>45885</v>
      </c>
      <c r="B477" s="47">
        <v>8</v>
      </c>
      <c r="C477" s="47">
        <v>6</v>
      </c>
      <c r="D477" s="47">
        <v>20</v>
      </c>
      <c r="E477" s="37">
        <v>23.879899999999999</v>
      </c>
      <c r="F4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7"/>
      <c r="H477"/>
      <c r="I477"/>
    </row>
    <row r="478" spans="1:9" x14ac:dyDescent="0.25">
      <c r="A478" s="29">
        <v>45885</v>
      </c>
      <c r="B478" s="47">
        <v>8</v>
      </c>
      <c r="C478" s="47">
        <v>6</v>
      </c>
      <c r="D478" s="47">
        <v>21</v>
      </c>
      <c r="E478" s="37">
        <v>6.3365999999999998</v>
      </c>
      <c r="F4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8"/>
      <c r="H478"/>
      <c r="I478"/>
    </row>
    <row r="479" spans="1:9" x14ac:dyDescent="0.25">
      <c r="A479" s="29">
        <v>45885</v>
      </c>
      <c r="B479" s="47">
        <v>8</v>
      </c>
      <c r="C479" s="47">
        <v>6</v>
      </c>
      <c r="D479" s="47">
        <v>22</v>
      </c>
      <c r="E479" s="37">
        <v>20.8672</v>
      </c>
      <c r="F4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9"/>
      <c r="H479"/>
      <c r="I479"/>
    </row>
    <row r="480" spans="1:9" x14ac:dyDescent="0.25">
      <c r="A480" s="29">
        <v>45885</v>
      </c>
      <c r="B480" s="47">
        <v>8</v>
      </c>
      <c r="C480" s="47">
        <v>6</v>
      </c>
      <c r="D480" s="47">
        <v>23</v>
      </c>
      <c r="E480" s="37">
        <v>29.712299999999999</v>
      </c>
      <c r="F4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0"/>
      <c r="H480"/>
      <c r="I480"/>
    </row>
    <row r="481" spans="1:9" x14ac:dyDescent="0.25">
      <c r="A481" s="29">
        <v>45885</v>
      </c>
      <c r="B481" s="47">
        <v>8</v>
      </c>
      <c r="C481" s="47">
        <v>6</v>
      </c>
      <c r="D481" s="47">
        <v>24</v>
      </c>
      <c r="E481" s="37">
        <v>28.818000000000001</v>
      </c>
      <c r="F4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1"/>
      <c r="H481"/>
      <c r="I481"/>
    </row>
    <row r="482" spans="1:9" x14ac:dyDescent="0.25">
      <c r="A482" s="29">
        <v>45886</v>
      </c>
      <c r="B482" s="47">
        <v>8</v>
      </c>
      <c r="C482" s="47">
        <v>7</v>
      </c>
      <c r="D482" s="47">
        <v>1</v>
      </c>
      <c r="E482" s="37">
        <v>28.1769</v>
      </c>
      <c r="F4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2"/>
      <c r="H482"/>
      <c r="I482"/>
    </row>
    <row r="483" spans="1:9" x14ac:dyDescent="0.25">
      <c r="A483" s="29">
        <v>45886</v>
      </c>
      <c r="B483" s="47">
        <v>8</v>
      </c>
      <c r="C483" s="47">
        <v>7</v>
      </c>
      <c r="D483" s="47">
        <v>2</v>
      </c>
      <c r="E483" s="37">
        <v>27.332000000000001</v>
      </c>
      <c r="F4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3"/>
      <c r="H483"/>
      <c r="I483"/>
    </row>
    <row r="484" spans="1:9" x14ac:dyDescent="0.25">
      <c r="A484" s="29">
        <v>45886</v>
      </c>
      <c r="B484" s="47">
        <v>8</v>
      </c>
      <c r="C484" s="47">
        <v>7</v>
      </c>
      <c r="D484" s="47">
        <v>3</v>
      </c>
      <c r="E484" s="37">
        <v>26.522400000000001</v>
      </c>
      <c r="F4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4"/>
      <c r="H484"/>
      <c r="I484"/>
    </row>
    <row r="485" spans="1:9" x14ac:dyDescent="0.25">
      <c r="A485" s="29">
        <v>45886</v>
      </c>
      <c r="B485" s="47">
        <v>8</v>
      </c>
      <c r="C485" s="47">
        <v>7</v>
      </c>
      <c r="D485" s="47">
        <v>4</v>
      </c>
      <c r="E485" s="37">
        <v>26.5303</v>
      </c>
      <c r="F4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5"/>
      <c r="H485"/>
      <c r="I485"/>
    </row>
    <row r="486" spans="1:9" x14ac:dyDescent="0.25">
      <c r="A486" s="29">
        <v>45886</v>
      </c>
      <c r="B486" s="47">
        <v>8</v>
      </c>
      <c r="C486" s="47">
        <v>7</v>
      </c>
      <c r="D486" s="47">
        <v>5</v>
      </c>
      <c r="E486" s="37">
        <v>25.138999999999999</v>
      </c>
      <c r="F4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6"/>
      <c r="H486"/>
      <c r="I486"/>
    </row>
    <row r="487" spans="1:9" x14ac:dyDescent="0.25">
      <c r="A487" s="29">
        <v>45886</v>
      </c>
      <c r="B487" s="47">
        <v>8</v>
      </c>
      <c r="C487" s="47">
        <v>7</v>
      </c>
      <c r="D487" s="47">
        <v>6</v>
      </c>
      <c r="E487" s="37">
        <v>26.257300000000001</v>
      </c>
      <c r="F4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7"/>
      <c r="H487"/>
      <c r="I487"/>
    </row>
    <row r="488" spans="1:9" x14ac:dyDescent="0.25">
      <c r="A488" s="29">
        <v>45886</v>
      </c>
      <c r="B488" s="47">
        <v>8</v>
      </c>
      <c r="C488" s="47">
        <v>7</v>
      </c>
      <c r="D488" s="47">
        <v>7</v>
      </c>
      <c r="E488" s="37">
        <v>26.241599999999998</v>
      </c>
      <c r="F4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8"/>
      <c r="H488"/>
      <c r="I488"/>
    </row>
    <row r="489" spans="1:9" x14ac:dyDescent="0.25">
      <c r="A489" s="29">
        <v>45886</v>
      </c>
      <c r="B489" s="47">
        <v>8</v>
      </c>
      <c r="C489" s="47">
        <v>7</v>
      </c>
      <c r="D489" s="47">
        <v>8</v>
      </c>
      <c r="E489" s="37">
        <v>19.7484</v>
      </c>
      <c r="F4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9"/>
      <c r="H489"/>
      <c r="I489"/>
    </row>
    <row r="490" spans="1:9" x14ac:dyDescent="0.25">
      <c r="A490" s="29">
        <v>45886</v>
      </c>
      <c r="B490" s="47">
        <v>8</v>
      </c>
      <c r="C490" s="47">
        <v>7</v>
      </c>
      <c r="D490" s="47">
        <v>9</v>
      </c>
      <c r="E490" s="37">
        <v>18.641200000000001</v>
      </c>
      <c r="F4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0"/>
      <c r="H490"/>
      <c r="I490"/>
    </row>
    <row r="491" spans="1:9" x14ac:dyDescent="0.25">
      <c r="A491" s="29">
        <v>45886</v>
      </c>
      <c r="B491" s="47">
        <v>8</v>
      </c>
      <c r="C491" s="47">
        <v>7</v>
      </c>
      <c r="D491" s="47">
        <v>10</v>
      </c>
      <c r="E491" s="37">
        <v>20.853899999999999</v>
      </c>
      <c r="F4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1"/>
      <c r="H491"/>
      <c r="I491"/>
    </row>
    <row r="492" spans="1:9" x14ac:dyDescent="0.25">
      <c r="A492" s="29">
        <v>45886</v>
      </c>
      <c r="B492" s="47">
        <v>8</v>
      </c>
      <c r="C492" s="47">
        <v>7</v>
      </c>
      <c r="D492" s="47">
        <v>11</v>
      </c>
      <c r="E492" s="37">
        <v>21.314900000000002</v>
      </c>
      <c r="F4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2"/>
      <c r="H492"/>
      <c r="I492"/>
    </row>
    <row r="493" spans="1:9" x14ac:dyDescent="0.25">
      <c r="A493" s="29">
        <v>45886</v>
      </c>
      <c r="B493" s="47">
        <v>8</v>
      </c>
      <c r="C493" s="47">
        <v>7</v>
      </c>
      <c r="D493" s="47">
        <v>12</v>
      </c>
      <c r="E493" s="37">
        <v>24.494499999999999</v>
      </c>
      <c r="F4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3"/>
      <c r="H493"/>
      <c r="I493"/>
    </row>
    <row r="494" spans="1:9" x14ac:dyDescent="0.25">
      <c r="A494" s="29">
        <v>45886</v>
      </c>
      <c r="B494" s="47">
        <v>8</v>
      </c>
      <c r="C494" s="47">
        <v>7</v>
      </c>
      <c r="D494" s="47">
        <v>13</v>
      </c>
      <c r="E494" s="37">
        <v>23.699400000000001</v>
      </c>
      <c r="F4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4"/>
      <c r="H494"/>
      <c r="I494"/>
    </row>
    <row r="495" spans="1:9" x14ac:dyDescent="0.25">
      <c r="A495" s="29">
        <v>45886</v>
      </c>
      <c r="B495" s="47">
        <v>8</v>
      </c>
      <c r="C495" s="47">
        <v>7</v>
      </c>
      <c r="D495" s="47">
        <v>14</v>
      </c>
      <c r="E495" s="37">
        <v>23.9053</v>
      </c>
      <c r="F4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5"/>
      <c r="H495"/>
      <c r="I495"/>
    </row>
    <row r="496" spans="1:9" x14ac:dyDescent="0.25">
      <c r="A496" s="29">
        <v>45886</v>
      </c>
      <c r="B496" s="47">
        <v>8</v>
      </c>
      <c r="C496" s="47">
        <v>7</v>
      </c>
      <c r="D496" s="47">
        <v>15</v>
      </c>
      <c r="E496" s="37">
        <v>22.075399999999998</v>
      </c>
      <c r="F4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6"/>
      <c r="H496"/>
      <c r="I496"/>
    </row>
    <row r="497" spans="1:9" x14ac:dyDescent="0.25">
      <c r="A497" s="29">
        <v>45886</v>
      </c>
      <c r="B497" s="47">
        <v>8</v>
      </c>
      <c r="C497" s="47">
        <v>7</v>
      </c>
      <c r="D497" s="47">
        <v>16</v>
      </c>
      <c r="E497" s="37">
        <v>21.7105</v>
      </c>
      <c r="F4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7"/>
      <c r="H497"/>
      <c r="I497"/>
    </row>
    <row r="498" spans="1:9" x14ac:dyDescent="0.25">
      <c r="A498" s="29">
        <v>45886</v>
      </c>
      <c r="B498" s="47">
        <v>8</v>
      </c>
      <c r="C498" s="47">
        <v>7</v>
      </c>
      <c r="D498" s="47">
        <v>17</v>
      </c>
      <c r="E498" s="37">
        <v>23.933299999999999</v>
      </c>
      <c r="F4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8"/>
      <c r="H498"/>
      <c r="I498"/>
    </row>
    <row r="499" spans="1:9" x14ac:dyDescent="0.25">
      <c r="A499" s="29">
        <v>45886</v>
      </c>
      <c r="B499" s="47">
        <v>8</v>
      </c>
      <c r="C499" s="47">
        <v>7</v>
      </c>
      <c r="D499" s="47">
        <v>18</v>
      </c>
      <c r="E499" s="37">
        <v>24.6189</v>
      </c>
      <c r="F4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9"/>
      <c r="H499"/>
      <c r="I499"/>
    </row>
    <row r="500" spans="1:9" x14ac:dyDescent="0.25">
      <c r="A500" s="29">
        <v>45886</v>
      </c>
      <c r="B500" s="47">
        <v>8</v>
      </c>
      <c r="C500" s="47">
        <v>7</v>
      </c>
      <c r="D500" s="47">
        <v>19</v>
      </c>
      <c r="E500" s="37">
        <v>47.869</v>
      </c>
      <c r="F5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0"/>
      <c r="H500"/>
      <c r="I500"/>
    </row>
    <row r="501" spans="1:9" x14ac:dyDescent="0.25">
      <c r="A501" s="29">
        <v>45886</v>
      </c>
      <c r="B501" s="47">
        <v>8</v>
      </c>
      <c r="C501" s="47">
        <v>7</v>
      </c>
      <c r="D501" s="47">
        <v>20</v>
      </c>
      <c r="E501" s="37">
        <v>37.811100000000003</v>
      </c>
      <c r="F5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1"/>
      <c r="H501"/>
      <c r="I501"/>
    </row>
    <row r="502" spans="1:9" x14ac:dyDescent="0.25">
      <c r="A502" s="29">
        <v>45886</v>
      </c>
      <c r="B502" s="47">
        <v>8</v>
      </c>
      <c r="C502" s="47">
        <v>7</v>
      </c>
      <c r="D502" s="47">
        <v>21</v>
      </c>
      <c r="E502" s="37">
        <v>41.240900000000003</v>
      </c>
      <c r="F5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2"/>
      <c r="H502"/>
      <c r="I502"/>
    </row>
    <row r="503" spans="1:9" x14ac:dyDescent="0.25">
      <c r="A503" s="29">
        <v>45886</v>
      </c>
      <c r="B503" s="47">
        <v>8</v>
      </c>
      <c r="C503" s="47">
        <v>7</v>
      </c>
      <c r="D503" s="47">
        <v>22</v>
      </c>
      <c r="E503" s="37">
        <v>18.011700000000001</v>
      </c>
      <c r="F5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3"/>
      <c r="H503"/>
      <c r="I503"/>
    </row>
    <row r="504" spans="1:9" x14ac:dyDescent="0.25">
      <c r="A504" s="29">
        <v>45886</v>
      </c>
      <c r="B504" s="47">
        <v>8</v>
      </c>
      <c r="C504" s="47">
        <v>7</v>
      </c>
      <c r="D504" s="47">
        <v>23</v>
      </c>
      <c r="E504" s="37">
        <v>30.263200000000001</v>
      </c>
      <c r="F5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4"/>
      <c r="H504"/>
      <c r="I504"/>
    </row>
    <row r="505" spans="1:9" x14ac:dyDescent="0.25">
      <c r="A505" s="29">
        <v>45886</v>
      </c>
      <c r="B505" s="47">
        <v>8</v>
      </c>
      <c r="C505" s="47">
        <v>7</v>
      </c>
      <c r="D505" s="47">
        <v>24</v>
      </c>
      <c r="E505" s="37">
        <v>32.022100000000002</v>
      </c>
      <c r="F5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5"/>
      <c r="H505"/>
      <c r="I505"/>
    </row>
    <row r="506" spans="1:9" x14ac:dyDescent="0.25">
      <c r="A506" s="29">
        <v>45887</v>
      </c>
      <c r="B506" s="47">
        <v>8</v>
      </c>
      <c r="C506" s="47">
        <v>1</v>
      </c>
      <c r="D506" s="47">
        <v>1</v>
      </c>
      <c r="E506" s="37">
        <v>21.9375</v>
      </c>
      <c r="F5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6"/>
      <c r="H506"/>
      <c r="I506"/>
    </row>
    <row r="507" spans="1:9" x14ac:dyDescent="0.25">
      <c r="A507" s="29">
        <v>45887</v>
      </c>
      <c r="B507" s="47">
        <v>8</v>
      </c>
      <c r="C507" s="47">
        <v>1</v>
      </c>
      <c r="D507" s="47">
        <v>2</v>
      </c>
      <c r="E507" s="37">
        <v>28.891400000000001</v>
      </c>
      <c r="F5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7"/>
      <c r="H507"/>
      <c r="I507"/>
    </row>
    <row r="508" spans="1:9" x14ac:dyDescent="0.25">
      <c r="A508" s="29">
        <v>45887</v>
      </c>
      <c r="B508" s="47">
        <v>8</v>
      </c>
      <c r="C508" s="47">
        <v>1</v>
      </c>
      <c r="D508" s="47">
        <v>3</v>
      </c>
      <c r="E508" s="37">
        <v>27.6661</v>
      </c>
      <c r="F5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8"/>
      <c r="H508"/>
      <c r="I508"/>
    </row>
    <row r="509" spans="1:9" x14ac:dyDescent="0.25">
      <c r="A509" s="29">
        <v>45887</v>
      </c>
      <c r="B509" s="47">
        <v>8</v>
      </c>
      <c r="C509" s="47">
        <v>1</v>
      </c>
      <c r="D509" s="47">
        <v>4</v>
      </c>
      <c r="E509" s="37">
        <v>28.068999999999999</v>
      </c>
      <c r="F5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9"/>
      <c r="H509"/>
      <c r="I509"/>
    </row>
    <row r="510" spans="1:9" x14ac:dyDescent="0.25">
      <c r="A510" s="29">
        <v>45887</v>
      </c>
      <c r="B510" s="47">
        <v>8</v>
      </c>
      <c r="C510" s="47">
        <v>1</v>
      </c>
      <c r="D510" s="47">
        <v>5</v>
      </c>
      <c r="E510" s="37">
        <v>28.7057</v>
      </c>
      <c r="F5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0"/>
      <c r="H510"/>
      <c r="I510"/>
    </row>
    <row r="511" spans="1:9" x14ac:dyDescent="0.25">
      <c r="A511" s="29">
        <v>45887</v>
      </c>
      <c r="B511" s="47">
        <v>8</v>
      </c>
      <c r="C511" s="47">
        <v>1</v>
      </c>
      <c r="D511" s="47">
        <v>6</v>
      </c>
      <c r="E511" s="37">
        <v>32.043300000000002</v>
      </c>
      <c r="F5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1"/>
      <c r="H511"/>
      <c r="I511"/>
    </row>
    <row r="512" spans="1:9" x14ac:dyDescent="0.25">
      <c r="A512" s="29">
        <v>45887</v>
      </c>
      <c r="B512" s="47">
        <v>8</v>
      </c>
      <c r="C512" s="47">
        <v>1</v>
      </c>
      <c r="D512" s="47">
        <v>7</v>
      </c>
      <c r="E512" s="37">
        <v>23.4909</v>
      </c>
      <c r="F5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2"/>
      <c r="H512"/>
      <c r="I512"/>
    </row>
    <row r="513" spans="1:9" x14ac:dyDescent="0.25">
      <c r="A513" s="29">
        <v>45887</v>
      </c>
      <c r="B513" s="47">
        <v>8</v>
      </c>
      <c r="C513" s="47">
        <v>1</v>
      </c>
      <c r="D513" s="47">
        <v>8</v>
      </c>
      <c r="E513" s="37">
        <v>28.240400000000001</v>
      </c>
      <c r="F5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3"/>
      <c r="H513"/>
      <c r="I513"/>
    </row>
    <row r="514" spans="1:9" x14ac:dyDescent="0.25">
      <c r="A514" s="29">
        <v>45887</v>
      </c>
      <c r="B514" s="47">
        <v>8</v>
      </c>
      <c r="C514" s="47">
        <v>1</v>
      </c>
      <c r="D514" s="47">
        <v>9</v>
      </c>
      <c r="E514" s="37">
        <v>20.528400000000001</v>
      </c>
      <c r="F5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4"/>
      <c r="H514"/>
      <c r="I514"/>
    </row>
    <row r="515" spans="1:9" x14ac:dyDescent="0.25">
      <c r="A515" s="29">
        <v>45887</v>
      </c>
      <c r="B515" s="47">
        <v>8</v>
      </c>
      <c r="C515" s="47">
        <v>1</v>
      </c>
      <c r="D515" s="47">
        <v>10</v>
      </c>
      <c r="E515" s="37">
        <v>20.389600000000002</v>
      </c>
      <c r="F5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5"/>
      <c r="H515"/>
      <c r="I515"/>
    </row>
    <row r="516" spans="1:9" x14ac:dyDescent="0.25">
      <c r="A516" s="29">
        <v>45887</v>
      </c>
      <c r="B516" s="47">
        <v>8</v>
      </c>
      <c r="C516" s="47">
        <v>1</v>
      </c>
      <c r="D516" s="47">
        <v>11</v>
      </c>
      <c r="E516" s="37">
        <v>21.1251</v>
      </c>
      <c r="F5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6"/>
      <c r="H516"/>
      <c r="I516"/>
    </row>
    <row r="517" spans="1:9" x14ac:dyDescent="0.25">
      <c r="A517" s="29">
        <v>45887</v>
      </c>
      <c r="B517" s="47">
        <v>8</v>
      </c>
      <c r="C517" s="47">
        <v>1</v>
      </c>
      <c r="D517" s="47">
        <v>12</v>
      </c>
      <c r="E517" s="37">
        <v>23.478899999999999</v>
      </c>
      <c r="F5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7"/>
      <c r="H517"/>
      <c r="I517"/>
    </row>
    <row r="518" spans="1:9" x14ac:dyDescent="0.25">
      <c r="A518" s="29">
        <v>45887</v>
      </c>
      <c r="B518" s="47">
        <v>8</v>
      </c>
      <c r="C518" s="47">
        <v>1</v>
      </c>
      <c r="D518" s="47">
        <v>13</v>
      </c>
      <c r="E518" s="37">
        <v>24.288499999999999</v>
      </c>
      <c r="F5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8"/>
      <c r="H518"/>
      <c r="I518"/>
    </row>
    <row r="519" spans="1:9" x14ac:dyDescent="0.25">
      <c r="A519" s="29">
        <v>45887</v>
      </c>
      <c r="B519" s="47">
        <v>8</v>
      </c>
      <c r="C519" s="47">
        <v>1</v>
      </c>
      <c r="D519" s="47">
        <v>14</v>
      </c>
      <c r="E519" s="37">
        <v>22.873899999999999</v>
      </c>
      <c r="F5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9"/>
      <c r="H519"/>
      <c r="I519"/>
    </row>
    <row r="520" spans="1:9" x14ac:dyDescent="0.25">
      <c r="A520" s="29">
        <v>45887</v>
      </c>
      <c r="B520" s="47">
        <v>8</v>
      </c>
      <c r="C520" s="47">
        <v>1</v>
      </c>
      <c r="D520" s="47">
        <v>15</v>
      </c>
      <c r="E520" s="37">
        <v>31.748899999999999</v>
      </c>
      <c r="F5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0"/>
      <c r="H520"/>
      <c r="I520"/>
    </row>
    <row r="521" spans="1:9" x14ac:dyDescent="0.25">
      <c r="A521" s="29">
        <v>45887</v>
      </c>
      <c r="B521" s="47">
        <v>8</v>
      </c>
      <c r="C521" s="47">
        <v>1</v>
      </c>
      <c r="D521" s="47">
        <v>16</v>
      </c>
      <c r="E521" s="37">
        <v>25.091000000000001</v>
      </c>
      <c r="F52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1"/>
      <c r="H521"/>
      <c r="I521"/>
    </row>
    <row r="522" spans="1:9" x14ac:dyDescent="0.25">
      <c r="A522" s="29">
        <v>45887</v>
      </c>
      <c r="B522" s="47">
        <v>8</v>
      </c>
      <c r="C522" s="47">
        <v>1</v>
      </c>
      <c r="D522" s="47">
        <v>17</v>
      </c>
      <c r="E522" s="37">
        <v>24.799700000000001</v>
      </c>
      <c r="F52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2"/>
      <c r="H522"/>
      <c r="I522"/>
    </row>
    <row r="523" spans="1:9" x14ac:dyDescent="0.25">
      <c r="A523" s="29">
        <v>45887</v>
      </c>
      <c r="B523" s="47">
        <v>8</v>
      </c>
      <c r="C523" s="47">
        <v>1</v>
      </c>
      <c r="D523" s="47">
        <v>18</v>
      </c>
      <c r="E523" s="37">
        <v>37.003999999999998</v>
      </c>
      <c r="F52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3"/>
      <c r="H523"/>
      <c r="I523"/>
    </row>
    <row r="524" spans="1:9" x14ac:dyDescent="0.25">
      <c r="A524" s="29">
        <v>45887</v>
      </c>
      <c r="B524" s="47">
        <v>8</v>
      </c>
      <c r="C524" s="47">
        <v>1</v>
      </c>
      <c r="D524" s="47">
        <v>19</v>
      </c>
      <c r="E524" s="37">
        <v>39.079000000000001</v>
      </c>
      <c r="F52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4"/>
      <c r="H524"/>
      <c r="I524"/>
    </row>
    <row r="525" spans="1:9" x14ac:dyDescent="0.25">
      <c r="A525" s="29">
        <v>45887</v>
      </c>
      <c r="B525" s="47">
        <v>8</v>
      </c>
      <c r="C525" s="47">
        <v>1</v>
      </c>
      <c r="D525" s="47">
        <v>20</v>
      </c>
      <c r="E525" s="37">
        <v>39.458100000000002</v>
      </c>
      <c r="F5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5"/>
      <c r="H525"/>
      <c r="I525"/>
    </row>
    <row r="526" spans="1:9" x14ac:dyDescent="0.25">
      <c r="A526" s="29">
        <v>45887</v>
      </c>
      <c r="B526" s="47">
        <v>8</v>
      </c>
      <c r="C526" s="47">
        <v>1</v>
      </c>
      <c r="D526" s="47">
        <v>21</v>
      </c>
      <c r="E526" s="37">
        <v>34.089399999999998</v>
      </c>
      <c r="F5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6"/>
      <c r="H526"/>
      <c r="I526"/>
    </row>
    <row r="527" spans="1:9" x14ac:dyDescent="0.25">
      <c r="A527" s="29">
        <v>45887</v>
      </c>
      <c r="B527" s="47">
        <v>8</v>
      </c>
      <c r="C527" s="47">
        <v>1</v>
      </c>
      <c r="D527" s="47">
        <v>22</v>
      </c>
      <c r="E527" s="37">
        <v>33.305900000000001</v>
      </c>
      <c r="F5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7"/>
      <c r="H527"/>
      <c r="I527"/>
    </row>
    <row r="528" spans="1:9" x14ac:dyDescent="0.25">
      <c r="A528" s="29">
        <v>45887</v>
      </c>
      <c r="B528" s="47">
        <v>8</v>
      </c>
      <c r="C528" s="47">
        <v>1</v>
      </c>
      <c r="D528" s="47">
        <v>23</v>
      </c>
      <c r="E528" s="37">
        <v>30.019600000000001</v>
      </c>
      <c r="F5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8"/>
      <c r="H528"/>
      <c r="I528"/>
    </row>
    <row r="529" spans="1:9" x14ac:dyDescent="0.25">
      <c r="A529" s="29">
        <v>45887</v>
      </c>
      <c r="B529" s="47">
        <v>8</v>
      </c>
      <c r="C529" s="47">
        <v>1</v>
      </c>
      <c r="D529" s="47">
        <v>24</v>
      </c>
      <c r="E529" s="37">
        <v>28.331399999999999</v>
      </c>
      <c r="F5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9"/>
      <c r="H529"/>
      <c r="I529"/>
    </row>
    <row r="530" spans="1:9" x14ac:dyDescent="0.25">
      <c r="A530" s="29">
        <v>45888</v>
      </c>
      <c r="B530" s="47">
        <v>8</v>
      </c>
      <c r="C530" s="47">
        <v>2</v>
      </c>
      <c r="D530" s="47">
        <v>1</v>
      </c>
      <c r="E530" s="37">
        <v>29.4377</v>
      </c>
      <c r="F5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0"/>
      <c r="H530"/>
      <c r="I530"/>
    </row>
    <row r="531" spans="1:9" x14ac:dyDescent="0.25">
      <c r="A531" s="29">
        <v>45888</v>
      </c>
      <c r="B531" s="47">
        <v>8</v>
      </c>
      <c r="C531" s="47">
        <v>2</v>
      </c>
      <c r="D531" s="47">
        <v>2</v>
      </c>
      <c r="E531" s="37">
        <v>26.654</v>
      </c>
      <c r="F5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1"/>
      <c r="H531"/>
      <c r="I531"/>
    </row>
    <row r="532" spans="1:9" x14ac:dyDescent="0.25">
      <c r="A532" s="29">
        <v>45888</v>
      </c>
      <c r="B532" s="47">
        <v>8</v>
      </c>
      <c r="C532" s="47">
        <v>2</v>
      </c>
      <c r="D532" s="47">
        <v>3</v>
      </c>
      <c r="E532" s="37">
        <v>26.8979</v>
      </c>
      <c r="F5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2"/>
      <c r="H532"/>
      <c r="I532"/>
    </row>
    <row r="533" spans="1:9" x14ac:dyDescent="0.25">
      <c r="A533" s="29">
        <v>45888</v>
      </c>
      <c r="B533" s="47">
        <v>8</v>
      </c>
      <c r="C533" s="47">
        <v>2</v>
      </c>
      <c r="D533" s="47">
        <v>4</v>
      </c>
      <c r="E533" s="37">
        <v>27.915400000000002</v>
      </c>
      <c r="F5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3"/>
      <c r="H533"/>
      <c r="I533"/>
    </row>
    <row r="534" spans="1:9" x14ac:dyDescent="0.25">
      <c r="A534" s="29">
        <v>45888</v>
      </c>
      <c r="B534" s="47">
        <v>8</v>
      </c>
      <c r="C534" s="47">
        <v>2</v>
      </c>
      <c r="D534" s="47">
        <v>5</v>
      </c>
      <c r="E534" s="37">
        <v>27.674499999999998</v>
      </c>
      <c r="F5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4"/>
      <c r="H534"/>
      <c r="I534"/>
    </row>
    <row r="535" spans="1:9" x14ac:dyDescent="0.25">
      <c r="A535" s="29">
        <v>45888</v>
      </c>
      <c r="B535" s="47">
        <v>8</v>
      </c>
      <c r="C535" s="47">
        <v>2</v>
      </c>
      <c r="D535" s="47">
        <v>6</v>
      </c>
      <c r="E535" s="37">
        <v>31.445799999999998</v>
      </c>
      <c r="F5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5"/>
      <c r="H535"/>
      <c r="I535"/>
    </row>
    <row r="536" spans="1:9" x14ac:dyDescent="0.25">
      <c r="A536" s="29">
        <v>45888</v>
      </c>
      <c r="B536" s="47">
        <v>8</v>
      </c>
      <c r="C536" s="47">
        <v>2</v>
      </c>
      <c r="D536" s="47">
        <v>7</v>
      </c>
      <c r="E536" s="37">
        <v>33.143999999999998</v>
      </c>
      <c r="F5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6"/>
      <c r="H536"/>
      <c r="I536"/>
    </row>
    <row r="537" spans="1:9" x14ac:dyDescent="0.25">
      <c r="A537" s="29">
        <v>45888</v>
      </c>
      <c r="B537" s="47">
        <v>8</v>
      </c>
      <c r="C537" s="47">
        <v>2</v>
      </c>
      <c r="D537" s="47">
        <v>8</v>
      </c>
      <c r="E537" s="37">
        <v>28.536000000000001</v>
      </c>
      <c r="F5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7"/>
      <c r="H537"/>
      <c r="I537"/>
    </row>
    <row r="538" spans="1:9" x14ac:dyDescent="0.25">
      <c r="A538" s="29">
        <v>45888</v>
      </c>
      <c r="B538" s="47">
        <v>8</v>
      </c>
      <c r="C538" s="47">
        <v>2</v>
      </c>
      <c r="D538" s="47">
        <v>9</v>
      </c>
      <c r="E538" s="37">
        <v>24.377300000000002</v>
      </c>
      <c r="F5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8"/>
      <c r="H538"/>
      <c r="I538"/>
    </row>
    <row r="539" spans="1:9" x14ac:dyDescent="0.25">
      <c r="A539" s="29">
        <v>45888</v>
      </c>
      <c r="B539" s="47">
        <v>8</v>
      </c>
      <c r="C539" s="47">
        <v>2</v>
      </c>
      <c r="D539" s="47">
        <v>10</v>
      </c>
      <c r="E539" s="37">
        <v>27.414000000000001</v>
      </c>
      <c r="F5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9"/>
      <c r="H539"/>
      <c r="I539"/>
    </row>
    <row r="540" spans="1:9" x14ac:dyDescent="0.25">
      <c r="A540" s="29">
        <v>45888</v>
      </c>
      <c r="B540" s="47">
        <v>8</v>
      </c>
      <c r="C540" s="47">
        <v>2</v>
      </c>
      <c r="D540" s="47">
        <v>11</v>
      </c>
      <c r="E540" s="37">
        <v>29.601900000000001</v>
      </c>
      <c r="F5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0"/>
      <c r="H540"/>
      <c r="I540"/>
    </row>
    <row r="541" spans="1:9" x14ac:dyDescent="0.25">
      <c r="A541" s="29">
        <v>45888</v>
      </c>
      <c r="B541" s="47">
        <v>8</v>
      </c>
      <c r="C541" s="47">
        <v>2</v>
      </c>
      <c r="D541" s="47">
        <v>12</v>
      </c>
      <c r="E541" s="37">
        <v>28.5533</v>
      </c>
      <c r="F5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1"/>
      <c r="H541"/>
      <c r="I541"/>
    </row>
    <row r="542" spans="1:9" x14ac:dyDescent="0.25">
      <c r="A542" s="29">
        <v>45888</v>
      </c>
      <c r="B542" s="47">
        <v>8</v>
      </c>
      <c r="C542" s="47">
        <v>2</v>
      </c>
      <c r="D542" s="47">
        <v>13</v>
      </c>
      <c r="E542" s="37">
        <v>28.231100000000001</v>
      </c>
      <c r="F5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2"/>
      <c r="H542"/>
      <c r="I542"/>
    </row>
    <row r="543" spans="1:9" x14ac:dyDescent="0.25">
      <c r="A543" s="29">
        <v>45888</v>
      </c>
      <c r="B543" s="47">
        <v>8</v>
      </c>
      <c r="C543" s="47">
        <v>2</v>
      </c>
      <c r="D543" s="47">
        <v>14</v>
      </c>
      <c r="E543" s="37">
        <v>27.973199999999999</v>
      </c>
      <c r="F5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3"/>
      <c r="H543"/>
      <c r="I543"/>
    </row>
    <row r="544" spans="1:9" x14ac:dyDescent="0.25">
      <c r="A544" s="29">
        <v>45888</v>
      </c>
      <c r="B544" s="47">
        <v>8</v>
      </c>
      <c r="C544" s="47">
        <v>2</v>
      </c>
      <c r="D544" s="47">
        <v>15</v>
      </c>
      <c r="E544" s="37">
        <v>27.852499999999999</v>
      </c>
      <c r="F5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4"/>
      <c r="H544"/>
      <c r="I544"/>
    </row>
    <row r="545" spans="1:9" x14ac:dyDescent="0.25">
      <c r="A545" s="29">
        <v>45888</v>
      </c>
      <c r="B545" s="47">
        <v>8</v>
      </c>
      <c r="C545" s="47">
        <v>2</v>
      </c>
      <c r="D545" s="47">
        <v>16</v>
      </c>
      <c r="E545" s="37">
        <v>27.267299999999999</v>
      </c>
      <c r="F54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5"/>
      <c r="H545"/>
      <c r="I545"/>
    </row>
    <row r="546" spans="1:9" x14ac:dyDescent="0.25">
      <c r="A546" s="29">
        <v>45888</v>
      </c>
      <c r="B546" s="47">
        <v>8</v>
      </c>
      <c r="C546" s="47">
        <v>2</v>
      </c>
      <c r="D546" s="47">
        <v>17</v>
      </c>
      <c r="E546" s="37">
        <v>16.459700000000002</v>
      </c>
      <c r="F54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6"/>
      <c r="H546"/>
      <c r="I546"/>
    </row>
    <row r="547" spans="1:9" x14ac:dyDescent="0.25">
      <c r="A547" s="29">
        <v>45888</v>
      </c>
      <c r="B547" s="47">
        <v>8</v>
      </c>
      <c r="C547" s="47">
        <v>2</v>
      </c>
      <c r="D547" s="47">
        <v>18</v>
      </c>
      <c r="E547" s="37">
        <v>32.392499999999998</v>
      </c>
      <c r="F54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7"/>
      <c r="H547"/>
      <c r="I547"/>
    </row>
    <row r="548" spans="1:9" x14ac:dyDescent="0.25">
      <c r="A548" s="29">
        <v>45888</v>
      </c>
      <c r="B548" s="47">
        <v>8</v>
      </c>
      <c r="C548" s="47">
        <v>2</v>
      </c>
      <c r="D548" s="47">
        <v>19</v>
      </c>
      <c r="E548" s="37">
        <v>44.743099999999998</v>
      </c>
      <c r="F54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8"/>
      <c r="H548"/>
      <c r="I548"/>
    </row>
    <row r="549" spans="1:9" x14ac:dyDescent="0.25">
      <c r="A549" s="29">
        <v>45888</v>
      </c>
      <c r="B549" s="47">
        <v>8</v>
      </c>
      <c r="C549" s="47">
        <v>2</v>
      </c>
      <c r="D549" s="47">
        <v>20</v>
      </c>
      <c r="E549" s="37">
        <v>44.638399999999997</v>
      </c>
      <c r="F5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9"/>
      <c r="H549"/>
      <c r="I549"/>
    </row>
    <row r="550" spans="1:9" x14ac:dyDescent="0.25">
      <c r="A550" s="29">
        <v>45888</v>
      </c>
      <c r="B550" s="47">
        <v>8</v>
      </c>
      <c r="C550" s="47">
        <v>2</v>
      </c>
      <c r="D550" s="47">
        <v>21</v>
      </c>
      <c r="E550" s="37">
        <v>36.898899999999998</v>
      </c>
      <c r="F5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0"/>
      <c r="H550"/>
      <c r="I550"/>
    </row>
    <row r="551" spans="1:9" x14ac:dyDescent="0.25">
      <c r="A551" s="29">
        <v>45888</v>
      </c>
      <c r="B551" s="47">
        <v>8</v>
      </c>
      <c r="C551" s="47">
        <v>2</v>
      </c>
      <c r="D551" s="47">
        <v>22</v>
      </c>
      <c r="E551" s="37">
        <v>35.6402</v>
      </c>
      <c r="F5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1"/>
      <c r="H551"/>
      <c r="I551"/>
    </row>
    <row r="552" spans="1:9" x14ac:dyDescent="0.25">
      <c r="A552" s="29">
        <v>45888</v>
      </c>
      <c r="B552" s="47">
        <v>8</v>
      </c>
      <c r="C552" s="47">
        <v>2</v>
      </c>
      <c r="D552" s="47">
        <v>23</v>
      </c>
      <c r="E552" s="37">
        <v>37.699199999999998</v>
      </c>
      <c r="F5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2"/>
      <c r="H552"/>
      <c r="I552"/>
    </row>
    <row r="553" spans="1:9" x14ac:dyDescent="0.25">
      <c r="A553" s="29">
        <v>45888</v>
      </c>
      <c r="B553" s="47">
        <v>8</v>
      </c>
      <c r="C553" s="47">
        <v>2</v>
      </c>
      <c r="D553" s="47">
        <v>24</v>
      </c>
      <c r="E553" s="37">
        <v>32.912399999999998</v>
      </c>
      <c r="F5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3"/>
      <c r="H553"/>
      <c r="I553"/>
    </row>
    <row r="554" spans="1:9" x14ac:dyDescent="0.25">
      <c r="A554" s="29">
        <v>45889</v>
      </c>
      <c r="B554" s="47">
        <v>8</v>
      </c>
      <c r="C554" s="47">
        <v>3</v>
      </c>
      <c r="D554" s="47">
        <v>1</v>
      </c>
      <c r="E554" s="37">
        <v>31.989599999999999</v>
      </c>
      <c r="F5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4"/>
      <c r="H554"/>
      <c r="I554"/>
    </row>
    <row r="555" spans="1:9" x14ac:dyDescent="0.25">
      <c r="A555" s="29">
        <v>45889</v>
      </c>
      <c r="B555" s="47">
        <v>8</v>
      </c>
      <c r="C555" s="47">
        <v>3</v>
      </c>
      <c r="D555" s="47">
        <v>2</v>
      </c>
      <c r="E555" s="37">
        <v>30.205200000000001</v>
      </c>
      <c r="F5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5"/>
      <c r="H555"/>
      <c r="I555"/>
    </row>
    <row r="556" spans="1:9" x14ac:dyDescent="0.25">
      <c r="A556" s="29">
        <v>45889</v>
      </c>
      <c r="B556" s="47">
        <v>8</v>
      </c>
      <c r="C556" s="47">
        <v>3</v>
      </c>
      <c r="D556" s="47">
        <v>3</v>
      </c>
      <c r="E556" s="37">
        <v>28.786899999999999</v>
      </c>
      <c r="F5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6"/>
      <c r="H556"/>
      <c r="I556"/>
    </row>
    <row r="557" spans="1:9" x14ac:dyDescent="0.25">
      <c r="A557" s="29">
        <v>45889</v>
      </c>
      <c r="B557" s="47">
        <v>8</v>
      </c>
      <c r="C557" s="47">
        <v>3</v>
      </c>
      <c r="D557" s="47">
        <v>4</v>
      </c>
      <c r="E557" s="37">
        <v>29.6511</v>
      </c>
      <c r="F5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7"/>
      <c r="H557"/>
      <c r="I557"/>
    </row>
    <row r="558" spans="1:9" x14ac:dyDescent="0.25">
      <c r="A558" s="29">
        <v>45889</v>
      </c>
      <c r="B558" s="47">
        <v>8</v>
      </c>
      <c r="C558" s="47">
        <v>3</v>
      </c>
      <c r="D558" s="47">
        <v>5</v>
      </c>
      <c r="E558" s="37">
        <v>27.2881</v>
      </c>
      <c r="F5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8"/>
      <c r="H558"/>
      <c r="I558"/>
    </row>
    <row r="559" spans="1:9" x14ac:dyDescent="0.25">
      <c r="A559" s="29">
        <v>45889</v>
      </c>
      <c r="B559" s="47">
        <v>8</v>
      </c>
      <c r="C559" s="47">
        <v>3</v>
      </c>
      <c r="D559" s="47">
        <v>6</v>
      </c>
      <c r="E559" s="37">
        <v>30.504000000000001</v>
      </c>
      <c r="F5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9"/>
      <c r="H559"/>
      <c r="I559"/>
    </row>
    <row r="560" spans="1:9" x14ac:dyDescent="0.25">
      <c r="A560" s="29">
        <v>45889</v>
      </c>
      <c r="B560" s="47">
        <v>8</v>
      </c>
      <c r="C560" s="47">
        <v>3</v>
      </c>
      <c r="D560" s="47">
        <v>7</v>
      </c>
      <c r="E560" s="37">
        <v>29.752800000000001</v>
      </c>
      <c r="F5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0"/>
      <c r="H560"/>
      <c r="I560"/>
    </row>
    <row r="561" spans="1:9" x14ac:dyDescent="0.25">
      <c r="A561" s="29">
        <v>45889</v>
      </c>
      <c r="B561" s="47">
        <v>8</v>
      </c>
      <c r="C561" s="47">
        <v>3</v>
      </c>
      <c r="D561" s="47">
        <v>8</v>
      </c>
      <c r="E561" s="37">
        <v>31.836200000000002</v>
      </c>
      <c r="F5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1"/>
      <c r="H561"/>
      <c r="I561"/>
    </row>
    <row r="562" spans="1:9" x14ac:dyDescent="0.25">
      <c r="A562" s="29">
        <v>45889</v>
      </c>
      <c r="B562" s="47">
        <v>8</v>
      </c>
      <c r="C562" s="47">
        <v>3</v>
      </c>
      <c r="D562" s="47">
        <v>9</v>
      </c>
      <c r="E562" s="37">
        <v>26.273599999999998</v>
      </c>
      <c r="F5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2"/>
      <c r="H562"/>
      <c r="I562"/>
    </row>
    <row r="563" spans="1:9" x14ac:dyDescent="0.25">
      <c r="A563" s="29">
        <v>45889</v>
      </c>
      <c r="B563" s="47">
        <v>8</v>
      </c>
      <c r="C563" s="47">
        <v>3</v>
      </c>
      <c r="D563" s="47">
        <v>10</v>
      </c>
      <c r="E563" s="37">
        <v>25.700500000000002</v>
      </c>
      <c r="F5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3"/>
      <c r="H563"/>
      <c r="I563"/>
    </row>
    <row r="564" spans="1:9" x14ac:dyDescent="0.25">
      <c r="A564" s="29">
        <v>45889</v>
      </c>
      <c r="B564" s="47">
        <v>8</v>
      </c>
      <c r="C564" s="47">
        <v>3</v>
      </c>
      <c r="D564" s="47">
        <v>11</v>
      </c>
      <c r="E564" s="37">
        <v>29.996200000000002</v>
      </c>
      <c r="F5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4"/>
      <c r="H564"/>
      <c r="I564"/>
    </row>
    <row r="565" spans="1:9" x14ac:dyDescent="0.25">
      <c r="A565" s="29">
        <v>45889</v>
      </c>
      <c r="B565" s="47">
        <v>8</v>
      </c>
      <c r="C565" s="47">
        <v>3</v>
      </c>
      <c r="D565" s="47">
        <v>12</v>
      </c>
      <c r="E565" s="37">
        <v>31.5747</v>
      </c>
      <c r="F5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5"/>
      <c r="H565"/>
      <c r="I565"/>
    </row>
    <row r="566" spans="1:9" x14ac:dyDescent="0.25">
      <c r="A566" s="29">
        <v>45889</v>
      </c>
      <c r="B566" s="47">
        <v>8</v>
      </c>
      <c r="C566" s="47">
        <v>3</v>
      </c>
      <c r="D566" s="47">
        <v>13</v>
      </c>
      <c r="E566" s="37">
        <v>34.193300000000001</v>
      </c>
      <c r="F5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6"/>
      <c r="H566"/>
      <c r="I566"/>
    </row>
    <row r="567" spans="1:9" x14ac:dyDescent="0.25">
      <c r="A567" s="29">
        <v>45889</v>
      </c>
      <c r="B567" s="47">
        <v>8</v>
      </c>
      <c r="C567" s="47">
        <v>3</v>
      </c>
      <c r="D567" s="47">
        <v>14</v>
      </c>
      <c r="E567" s="37">
        <v>34.477899999999998</v>
      </c>
      <c r="F5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7"/>
      <c r="H567"/>
      <c r="I567"/>
    </row>
    <row r="568" spans="1:9" x14ac:dyDescent="0.25">
      <c r="A568" s="29">
        <v>45889</v>
      </c>
      <c r="B568" s="47">
        <v>8</v>
      </c>
      <c r="C568" s="47">
        <v>3</v>
      </c>
      <c r="D568" s="47">
        <v>15</v>
      </c>
      <c r="E568" s="37">
        <v>227.93870000000001</v>
      </c>
      <c r="F5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8"/>
      <c r="H568"/>
      <c r="I568"/>
    </row>
    <row r="569" spans="1:9" x14ac:dyDescent="0.25">
      <c r="A569" s="29">
        <v>45889</v>
      </c>
      <c r="B569" s="47">
        <v>8</v>
      </c>
      <c r="C569" s="47">
        <v>3</v>
      </c>
      <c r="D569" s="47">
        <v>16</v>
      </c>
      <c r="E569" s="37">
        <v>53.333399999999997</v>
      </c>
      <c r="F56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69"/>
      <c r="H569"/>
      <c r="I569"/>
    </row>
    <row r="570" spans="1:9" x14ac:dyDescent="0.25">
      <c r="A570" s="29">
        <v>45889</v>
      </c>
      <c r="B570" s="47">
        <v>8</v>
      </c>
      <c r="C570" s="47">
        <v>3</v>
      </c>
      <c r="D570" s="47">
        <v>17</v>
      </c>
      <c r="E570" s="37">
        <v>38.045200000000001</v>
      </c>
      <c r="F57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0"/>
      <c r="H570"/>
      <c r="I570"/>
    </row>
    <row r="571" spans="1:9" x14ac:dyDescent="0.25">
      <c r="A571" s="29">
        <v>45889</v>
      </c>
      <c r="B571" s="47">
        <v>8</v>
      </c>
      <c r="C571" s="47">
        <v>3</v>
      </c>
      <c r="D571" s="47">
        <v>18</v>
      </c>
      <c r="E571" s="37">
        <v>57.0884</v>
      </c>
      <c r="F57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1"/>
      <c r="H571"/>
      <c r="I571"/>
    </row>
    <row r="572" spans="1:9" x14ac:dyDescent="0.25">
      <c r="A572" s="29">
        <v>45889</v>
      </c>
      <c r="B572" s="47">
        <v>8</v>
      </c>
      <c r="C572" s="47">
        <v>3</v>
      </c>
      <c r="D572" s="47">
        <v>19</v>
      </c>
      <c r="E572" s="37">
        <v>15.163600000000001</v>
      </c>
      <c r="F57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2"/>
      <c r="H572"/>
      <c r="I572"/>
    </row>
    <row r="573" spans="1:9" x14ac:dyDescent="0.25">
      <c r="A573" s="29">
        <v>45889</v>
      </c>
      <c r="B573" s="47">
        <v>8</v>
      </c>
      <c r="C573" s="47">
        <v>3</v>
      </c>
      <c r="D573" s="47">
        <v>20</v>
      </c>
      <c r="E573" s="37">
        <v>37.5563</v>
      </c>
      <c r="F5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3"/>
      <c r="H573"/>
      <c r="I573"/>
    </row>
    <row r="574" spans="1:9" x14ac:dyDescent="0.25">
      <c r="A574" s="29">
        <v>45889</v>
      </c>
      <c r="B574" s="47">
        <v>8</v>
      </c>
      <c r="C574" s="47">
        <v>3</v>
      </c>
      <c r="D574" s="47">
        <v>21</v>
      </c>
      <c r="E574" s="37">
        <v>-138.98400000000001</v>
      </c>
      <c r="F5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4"/>
      <c r="H574"/>
      <c r="I574"/>
    </row>
    <row r="575" spans="1:9" x14ac:dyDescent="0.25">
      <c r="A575" s="29">
        <v>45889</v>
      </c>
      <c r="B575" s="47">
        <v>8</v>
      </c>
      <c r="C575" s="47">
        <v>3</v>
      </c>
      <c r="D575" s="47">
        <v>22</v>
      </c>
      <c r="E575" s="37">
        <v>25.107299999999999</v>
      </c>
      <c r="F5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5"/>
      <c r="H575"/>
      <c r="I575"/>
    </row>
    <row r="576" spans="1:9" x14ac:dyDescent="0.25">
      <c r="A576" s="29">
        <v>45889</v>
      </c>
      <c r="B576" s="47">
        <v>8</v>
      </c>
      <c r="C576" s="47">
        <v>3</v>
      </c>
      <c r="D576" s="47">
        <v>23</v>
      </c>
      <c r="E576" s="37">
        <v>61.6633</v>
      </c>
      <c r="F5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6"/>
      <c r="H576"/>
      <c r="I576"/>
    </row>
    <row r="577" spans="1:9" x14ac:dyDescent="0.25">
      <c r="A577" s="29">
        <v>45889</v>
      </c>
      <c r="B577" s="47">
        <v>8</v>
      </c>
      <c r="C577" s="47">
        <v>3</v>
      </c>
      <c r="D577" s="47">
        <v>24</v>
      </c>
      <c r="E577" s="37">
        <v>37.007199999999997</v>
      </c>
      <c r="F5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7"/>
      <c r="H577"/>
      <c r="I577"/>
    </row>
    <row r="578" spans="1:9" x14ac:dyDescent="0.25">
      <c r="A578" s="29">
        <v>45890</v>
      </c>
      <c r="B578" s="47">
        <v>8</v>
      </c>
      <c r="C578" s="47">
        <v>4</v>
      </c>
      <c r="D578" s="47">
        <v>1</v>
      </c>
      <c r="E578" s="37">
        <v>33.073300000000003</v>
      </c>
      <c r="F5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8"/>
      <c r="H578"/>
      <c r="I578"/>
    </row>
    <row r="579" spans="1:9" x14ac:dyDescent="0.25">
      <c r="A579" s="29">
        <v>45890</v>
      </c>
      <c r="B579" s="47">
        <v>8</v>
      </c>
      <c r="C579" s="47">
        <v>4</v>
      </c>
      <c r="D579" s="47">
        <v>2</v>
      </c>
      <c r="E579" s="37">
        <v>35.581400000000002</v>
      </c>
      <c r="F5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9"/>
      <c r="H579"/>
      <c r="I579"/>
    </row>
    <row r="580" spans="1:9" x14ac:dyDescent="0.25">
      <c r="A580" s="29">
        <v>45890</v>
      </c>
      <c r="B580" s="47">
        <v>8</v>
      </c>
      <c r="C580" s="47">
        <v>4</v>
      </c>
      <c r="D580" s="47">
        <v>3</v>
      </c>
      <c r="E580" s="37">
        <v>29.628499999999999</v>
      </c>
      <c r="F5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0"/>
      <c r="H580"/>
      <c r="I580"/>
    </row>
    <row r="581" spans="1:9" x14ac:dyDescent="0.25">
      <c r="A581" s="29">
        <v>45890</v>
      </c>
      <c r="B581" s="47">
        <v>8</v>
      </c>
      <c r="C581" s="47">
        <v>4</v>
      </c>
      <c r="D581" s="47">
        <v>4</v>
      </c>
      <c r="E581" s="37">
        <v>25.282399999999999</v>
      </c>
      <c r="F5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1"/>
      <c r="H581"/>
      <c r="I581"/>
    </row>
    <row r="582" spans="1:9" x14ac:dyDescent="0.25">
      <c r="A582" s="29">
        <v>45890</v>
      </c>
      <c r="B582" s="47">
        <v>8</v>
      </c>
      <c r="C582" s="47">
        <v>4</v>
      </c>
      <c r="D582" s="47">
        <v>5</v>
      </c>
      <c r="E582" s="37">
        <v>35.617600000000003</v>
      </c>
      <c r="F5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2"/>
      <c r="H582"/>
      <c r="I582"/>
    </row>
    <row r="583" spans="1:9" x14ac:dyDescent="0.25">
      <c r="A583" s="29">
        <v>45890</v>
      </c>
      <c r="B583" s="47">
        <v>8</v>
      </c>
      <c r="C583" s="47">
        <v>4</v>
      </c>
      <c r="D583" s="47">
        <v>6</v>
      </c>
      <c r="E583" s="37">
        <v>41.3842</v>
      </c>
      <c r="F5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3"/>
      <c r="H583"/>
      <c r="I583"/>
    </row>
    <row r="584" spans="1:9" x14ac:dyDescent="0.25">
      <c r="A584" s="29">
        <v>45890</v>
      </c>
      <c r="B584" s="47">
        <v>8</v>
      </c>
      <c r="C584" s="47">
        <v>4</v>
      </c>
      <c r="D584" s="47">
        <v>7</v>
      </c>
      <c r="E584" s="37">
        <v>70.8</v>
      </c>
      <c r="F5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4"/>
      <c r="H584"/>
      <c r="I584"/>
    </row>
    <row r="585" spans="1:9" x14ac:dyDescent="0.25">
      <c r="A585" s="29">
        <v>45890</v>
      </c>
      <c r="B585" s="47">
        <v>8</v>
      </c>
      <c r="C585" s="47">
        <v>4</v>
      </c>
      <c r="D585" s="47">
        <v>8</v>
      </c>
      <c r="E585" s="37">
        <v>43.063200000000002</v>
      </c>
      <c r="F5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5"/>
      <c r="H585"/>
      <c r="I585"/>
    </row>
    <row r="586" spans="1:9" x14ac:dyDescent="0.25">
      <c r="A586" s="29">
        <v>45890</v>
      </c>
      <c r="B586" s="47">
        <v>8</v>
      </c>
      <c r="C586" s="47">
        <v>4</v>
      </c>
      <c r="D586" s="47">
        <v>9</v>
      </c>
      <c r="E586" s="37">
        <v>37.747900000000001</v>
      </c>
      <c r="F5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6"/>
      <c r="H586"/>
      <c r="I586"/>
    </row>
    <row r="587" spans="1:9" x14ac:dyDescent="0.25">
      <c r="A587" s="29">
        <v>45890</v>
      </c>
      <c r="B587" s="47">
        <v>8</v>
      </c>
      <c r="C587" s="47">
        <v>4</v>
      </c>
      <c r="D587" s="47">
        <v>10</v>
      </c>
      <c r="E587" s="37">
        <v>41.628700000000002</v>
      </c>
      <c r="F5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7"/>
      <c r="H587"/>
      <c r="I587"/>
    </row>
    <row r="588" spans="1:9" x14ac:dyDescent="0.25">
      <c r="A588" s="29">
        <v>45890</v>
      </c>
      <c r="B588" s="47">
        <v>8</v>
      </c>
      <c r="C588" s="47">
        <v>4</v>
      </c>
      <c r="D588" s="47">
        <v>11</v>
      </c>
      <c r="E588" s="37">
        <v>34.090000000000003</v>
      </c>
      <c r="F5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8"/>
      <c r="H588"/>
      <c r="I588"/>
    </row>
    <row r="589" spans="1:9" x14ac:dyDescent="0.25">
      <c r="A589" s="29">
        <v>45890</v>
      </c>
      <c r="B589" s="47">
        <v>8</v>
      </c>
      <c r="C589" s="47">
        <v>4</v>
      </c>
      <c r="D589" s="47">
        <v>12</v>
      </c>
      <c r="E589" s="37">
        <v>42.939300000000003</v>
      </c>
      <c r="F5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9"/>
      <c r="H589"/>
      <c r="I589"/>
    </row>
    <row r="590" spans="1:9" x14ac:dyDescent="0.25">
      <c r="A590" s="29">
        <v>45890</v>
      </c>
      <c r="B590" s="47">
        <v>8</v>
      </c>
      <c r="C590" s="47">
        <v>4</v>
      </c>
      <c r="D590" s="47">
        <v>13</v>
      </c>
      <c r="E590" s="37">
        <v>57.656399999999998</v>
      </c>
      <c r="F5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0"/>
      <c r="H590"/>
      <c r="I590"/>
    </row>
    <row r="591" spans="1:9" x14ac:dyDescent="0.25">
      <c r="A591" s="29">
        <v>45890</v>
      </c>
      <c r="B591" s="47">
        <v>8</v>
      </c>
      <c r="C591" s="47">
        <v>4</v>
      </c>
      <c r="D591" s="47">
        <v>14</v>
      </c>
      <c r="E591" s="37">
        <v>49.381300000000003</v>
      </c>
      <c r="F5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1"/>
      <c r="H591"/>
      <c r="I591"/>
    </row>
    <row r="592" spans="1:9" x14ac:dyDescent="0.25">
      <c r="A592" s="29">
        <v>45890</v>
      </c>
      <c r="B592" s="47">
        <v>8</v>
      </c>
      <c r="C592" s="47">
        <v>4</v>
      </c>
      <c r="D592" s="47">
        <v>15</v>
      </c>
      <c r="E592" s="37">
        <v>59.959000000000003</v>
      </c>
      <c r="F5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2"/>
      <c r="H592"/>
      <c r="I592"/>
    </row>
    <row r="593" spans="1:9" x14ac:dyDescent="0.25">
      <c r="A593" s="29">
        <v>45890</v>
      </c>
      <c r="B593" s="47">
        <v>8</v>
      </c>
      <c r="C593" s="47">
        <v>4</v>
      </c>
      <c r="D593" s="47">
        <v>16</v>
      </c>
      <c r="E593" s="37">
        <v>74.904399999999995</v>
      </c>
      <c r="F59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3"/>
      <c r="H593"/>
      <c r="I593"/>
    </row>
    <row r="594" spans="1:9" x14ac:dyDescent="0.25">
      <c r="A594" s="29">
        <v>45890</v>
      </c>
      <c r="B594" s="47">
        <v>8</v>
      </c>
      <c r="C594" s="47">
        <v>4</v>
      </c>
      <c r="D594" s="47">
        <v>17</v>
      </c>
      <c r="E594" s="37">
        <v>82.037700000000001</v>
      </c>
      <c r="F59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4"/>
      <c r="H594"/>
      <c r="I594"/>
    </row>
    <row r="595" spans="1:9" x14ac:dyDescent="0.25">
      <c r="A595" s="29">
        <v>45890</v>
      </c>
      <c r="B595" s="47">
        <v>8</v>
      </c>
      <c r="C595" s="47">
        <v>4</v>
      </c>
      <c r="D595" s="47">
        <v>18</v>
      </c>
      <c r="E595" s="37">
        <v>63.901499999999999</v>
      </c>
      <c r="F59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5"/>
      <c r="H595"/>
      <c r="I595"/>
    </row>
    <row r="596" spans="1:9" x14ac:dyDescent="0.25">
      <c r="A596" s="29">
        <v>45890</v>
      </c>
      <c r="B596" s="47">
        <v>8</v>
      </c>
      <c r="C596" s="47">
        <v>4</v>
      </c>
      <c r="D596" s="47">
        <v>19</v>
      </c>
      <c r="E596" s="37">
        <v>207.69540000000001</v>
      </c>
      <c r="F59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6"/>
      <c r="H596"/>
      <c r="I596"/>
    </row>
    <row r="597" spans="1:9" x14ac:dyDescent="0.25">
      <c r="A597" s="29">
        <v>45890</v>
      </c>
      <c r="B597" s="47">
        <v>8</v>
      </c>
      <c r="C597" s="47">
        <v>4</v>
      </c>
      <c r="D597" s="47">
        <v>20</v>
      </c>
      <c r="E597" s="37">
        <v>78.103300000000004</v>
      </c>
      <c r="F5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7"/>
      <c r="H597"/>
      <c r="I597"/>
    </row>
    <row r="598" spans="1:9" x14ac:dyDescent="0.25">
      <c r="A598" s="29">
        <v>45890</v>
      </c>
      <c r="B598" s="47">
        <v>8</v>
      </c>
      <c r="C598" s="47">
        <v>4</v>
      </c>
      <c r="D598" s="47">
        <v>21</v>
      </c>
      <c r="E598" s="37">
        <v>32.901200000000003</v>
      </c>
      <c r="F5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8"/>
      <c r="H598"/>
      <c r="I598"/>
    </row>
    <row r="599" spans="1:9" x14ac:dyDescent="0.25">
      <c r="A599" s="29">
        <v>45890</v>
      </c>
      <c r="B599" s="47">
        <v>8</v>
      </c>
      <c r="C599" s="47">
        <v>4</v>
      </c>
      <c r="D599" s="47">
        <v>22</v>
      </c>
      <c r="E599" s="37">
        <v>44.669800000000002</v>
      </c>
      <c r="F5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9"/>
      <c r="H599"/>
      <c r="I599"/>
    </row>
    <row r="600" spans="1:9" x14ac:dyDescent="0.25">
      <c r="A600" s="29">
        <v>45890</v>
      </c>
      <c r="B600" s="47">
        <v>8</v>
      </c>
      <c r="C600" s="47">
        <v>4</v>
      </c>
      <c r="D600" s="47">
        <v>23</v>
      </c>
      <c r="E600" s="37">
        <v>7.8947000000000003</v>
      </c>
      <c r="F6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0"/>
      <c r="H600"/>
      <c r="I600"/>
    </row>
    <row r="601" spans="1:9" x14ac:dyDescent="0.25">
      <c r="A601" s="29">
        <v>45890</v>
      </c>
      <c r="B601" s="47">
        <v>8</v>
      </c>
      <c r="C601" s="47">
        <v>4</v>
      </c>
      <c r="D601" s="47">
        <v>24</v>
      </c>
      <c r="E601" s="37">
        <v>39.240099999999998</v>
      </c>
      <c r="F6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1"/>
      <c r="H601"/>
      <c r="I601"/>
    </row>
    <row r="602" spans="1:9" x14ac:dyDescent="0.25">
      <c r="A602" s="29">
        <v>45891</v>
      </c>
      <c r="B602" s="47">
        <v>8</v>
      </c>
      <c r="C602" s="47">
        <v>5</v>
      </c>
      <c r="D602" s="47">
        <v>1</v>
      </c>
      <c r="E602" s="37">
        <v>46.390599999999999</v>
      </c>
      <c r="F6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2"/>
      <c r="H602"/>
      <c r="I602"/>
    </row>
    <row r="603" spans="1:9" x14ac:dyDescent="0.25">
      <c r="A603" s="29">
        <v>45891</v>
      </c>
      <c r="B603" s="47">
        <v>8</v>
      </c>
      <c r="C603" s="47">
        <v>5</v>
      </c>
      <c r="D603" s="47">
        <v>2</v>
      </c>
      <c r="E603" s="37">
        <v>44.098700000000001</v>
      </c>
      <c r="F6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3"/>
      <c r="H603"/>
      <c r="I603"/>
    </row>
    <row r="604" spans="1:9" x14ac:dyDescent="0.25">
      <c r="A604" s="29">
        <v>45891</v>
      </c>
      <c r="B604" s="47">
        <v>8</v>
      </c>
      <c r="C604" s="47">
        <v>5</v>
      </c>
      <c r="D604" s="47">
        <v>3</v>
      </c>
      <c r="E604" s="37">
        <v>40.322299999999998</v>
      </c>
      <c r="F6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4"/>
      <c r="H604"/>
      <c r="I604"/>
    </row>
    <row r="605" spans="1:9" x14ac:dyDescent="0.25">
      <c r="A605" s="29">
        <v>45891</v>
      </c>
      <c r="B605" s="47">
        <v>8</v>
      </c>
      <c r="C605" s="47">
        <v>5</v>
      </c>
      <c r="D605" s="47">
        <v>4</v>
      </c>
      <c r="E605" s="37">
        <v>32.550899999999999</v>
      </c>
      <c r="F6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5"/>
      <c r="H605"/>
      <c r="I605"/>
    </row>
    <row r="606" spans="1:9" x14ac:dyDescent="0.25">
      <c r="A606" s="29">
        <v>45891</v>
      </c>
      <c r="B606" s="47">
        <v>8</v>
      </c>
      <c r="C606" s="47">
        <v>5</v>
      </c>
      <c r="D606" s="47">
        <v>5</v>
      </c>
      <c r="E606" s="37">
        <v>38.801299999999998</v>
      </c>
      <c r="F6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6"/>
      <c r="H606"/>
      <c r="I606"/>
    </row>
    <row r="607" spans="1:9" x14ac:dyDescent="0.25">
      <c r="A607" s="29">
        <v>45891</v>
      </c>
      <c r="B607" s="47">
        <v>8</v>
      </c>
      <c r="C607" s="47">
        <v>5</v>
      </c>
      <c r="D607" s="47">
        <v>6</v>
      </c>
      <c r="E607" s="37">
        <v>46.944400000000002</v>
      </c>
      <c r="F6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7"/>
      <c r="H607"/>
      <c r="I607"/>
    </row>
    <row r="608" spans="1:9" x14ac:dyDescent="0.25">
      <c r="A608" s="29">
        <v>45891</v>
      </c>
      <c r="B608" s="47">
        <v>8</v>
      </c>
      <c r="C608" s="47">
        <v>5</v>
      </c>
      <c r="D608" s="47">
        <v>7</v>
      </c>
      <c r="E608" s="37">
        <v>44.256599999999999</v>
      </c>
      <c r="F6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8"/>
      <c r="H608"/>
      <c r="I608"/>
    </row>
    <row r="609" spans="1:9" x14ac:dyDescent="0.25">
      <c r="A609" s="29">
        <v>45891</v>
      </c>
      <c r="B609" s="47">
        <v>8</v>
      </c>
      <c r="C609" s="47">
        <v>5</v>
      </c>
      <c r="D609" s="47">
        <v>8</v>
      </c>
      <c r="E609" s="37">
        <v>44.102400000000003</v>
      </c>
      <c r="F6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9"/>
      <c r="H609"/>
      <c r="I609"/>
    </row>
    <row r="610" spans="1:9" x14ac:dyDescent="0.25">
      <c r="A610" s="29">
        <v>45891</v>
      </c>
      <c r="B610" s="47">
        <v>8</v>
      </c>
      <c r="C610" s="47">
        <v>5</v>
      </c>
      <c r="D610" s="47">
        <v>9</v>
      </c>
      <c r="E610" s="37">
        <v>50.930999999999997</v>
      </c>
      <c r="F6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0"/>
      <c r="H610"/>
      <c r="I610"/>
    </row>
    <row r="611" spans="1:9" x14ac:dyDescent="0.25">
      <c r="A611" s="29">
        <v>45891</v>
      </c>
      <c r="B611" s="47">
        <v>8</v>
      </c>
      <c r="C611" s="47">
        <v>5</v>
      </c>
      <c r="D611" s="47">
        <v>10</v>
      </c>
      <c r="E611" s="37">
        <v>52.621000000000002</v>
      </c>
      <c r="F6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1"/>
      <c r="H611"/>
      <c r="I611"/>
    </row>
    <row r="612" spans="1:9" x14ac:dyDescent="0.25">
      <c r="A612" s="29">
        <v>45891</v>
      </c>
      <c r="B612" s="47">
        <v>8</v>
      </c>
      <c r="C612" s="47">
        <v>5</v>
      </c>
      <c r="D612" s="47">
        <v>11</v>
      </c>
      <c r="E612" s="37">
        <v>37.735300000000002</v>
      </c>
      <c r="F6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2"/>
      <c r="H612"/>
      <c r="I612"/>
    </row>
    <row r="613" spans="1:9" x14ac:dyDescent="0.25">
      <c r="A613" s="29">
        <v>45891</v>
      </c>
      <c r="B613" s="47">
        <v>8</v>
      </c>
      <c r="C613" s="47">
        <v>5</v>
      </c>
      <c r="D613" s="47">
        <v>12</v>
      </c>
      <c r="E613" s="37">
        <v>41.841700000000003</v>
      </c>
      <c r="F6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3"/>
      <c r="H613"/>
      <c r="I613"/>
    </row>
    <row r="614" spans="1:9" x14ac:dyDescent="0.25">
      <c r="A614" s="29">
        <v>45891</v>
      </c>
      <c r="B614" s="47">
        <v>8</v>
      </c>
      <c r="C614" s="47">
        <v>5</v>
      </c>
      <c r="D614" s="47">
        <v>13</v>
      </c>
      <c r="E614" s="37">
        <v>38.759300000000003</v>
      </c>
      <c r="F6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4"/>
      <c r="H614"/>
      <c r="I614"/>
    </row>
    <row r="615" spans="1:9" x14ac:dyDescent="0.25">
      <c r="A615" s="29">
        <v>45891</v>
      </c>
      <c r="B615" s="47">
        <v>8</v>
      </c>
      <c r="C615" s="47">
        <v>5</v>
      </c>
      <c r="D615" s="47">
        <v>14</v>
      </c>
      <c r="E615" s="37">
        <v>52.2592</v>
      </c>
      <c r="F6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5"/>
      <c r="H615"/>
      <c r="I615"/>
    </row>
    <row r="616" spans="1:9" x14ac:dyDescent="0.25">
      <c r="A616" s="29">
        <v>45891</v>
      </c>
      <c r="B616" s="47">
        <v>8</v>
      </c>
      <c r="C616" s="47">
        <v>5</v>
      </c>
      <c r="D616" s="47">
        <v>15</v>
      </c>
      <c r="E616" s="37">
        <v>89.558300000000003</v>
      </c>
      <c r="F6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6"/>
      <c r="H616"/>
      <c r="I616"/>
    </row>
    <row r="617" spans="1:9" x14ac:dyDescent="0.25">
      <c r="A617" s="29">
        <v>45891</v>
      </c>
      <c r="B617" s="47">
        <v>8</v>
      </c>
      <c r="C617" s="47">
        <v>5</v>
      </c>
      <c r="D617" s="47">
        <v>16</v>
      </c>
      <c r="E617" s="37">
        <v>98.653700000000001</v>
      </c>
      <c r="F61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7"/>
      <c r="H617"/>
      <c r="I617"/>
    </row>
    <row r="618" spans="1:9" x14ac:dyDescent="0.25">
      <c r="A618" s="29">
        <v>45891</v>
      </c>
      <c r="B618" s="47">
        <v>8</v>
      </c>
      <c r="C618" s="47">
        <v>5</v>
      </c>
      <c r="D618" s="47">
        <v>17</v>
      </c>
      <c r="E618" s="37">
        <v>98.525400000000005</v>
      </c>
      <c r="F61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8"/>
      <c r="H618"/>
      <c r="I618"/>
    </row>
    <row r="619" spans="1:9" x14ac:dyDescent="0.25">
      <c r="A619" s="29">
        <v>45891</v>
      </c>
      <c r="B619" s="47">
        <v>8</v>
      </c>
      <c r="C619" s="47">
        <v>5</v>
      </c>
      <c r="D619" s="47">
        <v>18</v>
      </c>
      <c r="E619" s="37">
        <v>78.529600000000002</v>
      </c>
      <c r="F61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9"/>
      <c r="H619"/>
      <c r="I619"/>
    </row>
    <row r="620" spans="1:9" x14ac:dyDescent="0.25">
      <c r="A620" s="29">
        <v>45891</v>
      </c>
      <c r="B620" s="47">
        <v>8</v>
      </c>
      <c r="C620" s="47">
        <v>5</v>
      </c>
      <c r="D620" s="47">
        <v>19</v>
      </c>
      <c r="E620" s="37">
        <v>98.953000000000003</v>
      </c>
      <c r="F62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20"/>
      <c r="H620"/>
      <c r="I620"/>
    </row>
    <row r="621" spans="1:9" x14ac:dyDescent="0.25">
      <c r="A621" s="29">
        <v>45891</v>
      </c>
      <c r="B621" s="47">
        <v>8</v>
      </c>
      <c r="C621" s="47">
        <v>5</v>
      </c>
      <c r="D621" s="47">
        <v>20</v>
      </c>
      <c r="E621" s="37">
        <v>55.509500000000003</v>
      </c>
      <c r="F6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1"/>
      <c r="H621"/>
      <c r="I621"/>
    </row>
    <row r="622" spans="1:9" x14ac:dyDescent="0.25">
      <c r="A622" s="29">
        <v>45891</v>
      </c>
      <c r="B622" s="47">
        <v>8</v>
      </c>
      <c r="C622" s="47">
        <v>5</v>
      </c>
      <c r="D622" s="47">
        <v>21</v>
      </c>
      <c r="E622" s="37">
        <v>44.5441</v>
      </c>
      <c r="F6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2"/>
      <c r="H622"/>
      <c r="I622"/>
    </row>
    <row r="623" spans="1:9" x14ac:dyDescent="0.25">
      <c r="A623" s="29">
        <v>45891</v>
      </c>
      <c r="B623" s="47">
        <v>8</v>
      </c>
      <c r="C623" s="47">
        <v>5</v>
      </c>
      <c r="D623" s="47">
        <v>22</v>
      </c>
      <c r="E623" s="37">
        <v>51.070500000000003</v>
      </c>
      <c r="F6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3"/>
      <c r="H623"/>
      <c r="I623"/>
    </row>
    <row r="624" spans="1:9" x14ac:dyDescent="0.25">
      <c r="A624" s="29">
        <v>45891</v>
      </c>
      <c r="B624" s="47">
        <v>8</v>
      </c>
      <c r="C624" s="47">
        <v>5</v>
      </c>
      <c r="D624" s="47">
        <v>23</v>
      </c>
      <c r="E624" s="37">
        <v>66.802000000000007</v>
      </c>
      <c r="F6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4"/>
      <c r="H624"/>
      <c r="I624"/>
    </row>
    <row r="625" spans="1:9" x14ac:dyDescent="0.25">
      <c r="A625" s="29">
        <v>45891</v>
      </c>
      <c r="B625" s="47">
        <v>8</v>
      </c>
      <c r="C625" s="47">
        <v>5</v>
      </c>
      <c r="D625" s="47">
        <v>24</v>
      </c>
      <c r="E625" s="37">
        <v>54.465499999999999</v>
      </c>
      <c r="F6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5"/>
      <c r="H625"/>
      <c r="I625"/>
    </row>
    <row r="626" spans="1:9" x14ac:dyDescent="0.25">
      <c r="A626" s="29">
        <v>45892</v>
      </c>
      <c r="B626" s="47">
        <v>8</v>
      </c>
      <c r="C626" s="47">
        <v>6</v>
      </c>
      <c r="D626" s="47">
        <v>1</v>
      </c>
      <c r="E626" s="37">
        <v>46.4758</v>
      </c>
      <c r="F6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6"/>
      <c r="H626"/>
      <c r="I626"/>
    </row>
    <row r="627" spans="1:9" x14ac:dyDescent="0.25">
      <c r="A627" s="29">
        <v>45892</v>
      </c>
      <c r="B627" s="47">
        <v>8</v>
      </c>
      <c r="C627" s="47">
        <v>6</v>
      </c>
      <c r="D627" s="47">
        <v>2</v>
      </c>
      <c r="E627" s="37">
        <v>41.149900000000002</v>
      </c>
      <c r="F6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7"/>
      <c r="H627"/>
      <c r="I627"/>
    </row>
    <row r="628" spans="1:9" x14ac:dyDescent="0.25">
      <c r="A628" s="29">
        <v>45892</v>
      </c>
      <c r="B628" s="47">
        <v>8</v>
      </c>
      <c r="C628" s="47">
        <v>6</v>
      </c>
      <c r="D628" s="47">
        <v>3</v>
      </c>
      <c r="E628" s="37">
        <v>37.133000000000003</v>
      </c>
      <c r="F6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8"/>
      <c r="H628"/>
      <c r="I628"/>
    </row>
    <row r="629" spans="1:9" x14ac:dyDescent="0.25">
      <c r="A629" s="29">
        <v>45892</v>
      </c>
      <c r="B629" s="47">
        <v>8</v>
      </c>
      <c r="C629" s="47">
        <v>6</v>
      </c>
      <c r="D629" s="47">
        <v>4</v>
      </c>
      <c r="E629" s="37">
        <v>37.2624</v>
      </c>
      <c r="F6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9"/>
      <c r="H629"/>
      <c r="I629"/>
    </row>
    <row r="630" spans="1:9" x14ac:dyDescent="0.25">
      <c r="A630" s="29">
        <v>45892</v>
      </c>
      <c r="B630" s="47">
        <v>8</v>
      </c>
      <c r="C630" s="47">
        <v>6</v>
      </c>
      <c r="D630" s="47">
        <v>5</v>
      </c>
      <c r="E630" s="37">
        <v>34.027200000000001</v>
      </c>
      <c r="F6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0"/>
      <c r="H630"/>
      <c r="I630"/>
    </row>
    <row r="631" spans="1:9" x14ac:dyDescent="0.25">
      <c r="A631" s="29">
        <v>45892</v>
      </c>
      <c r="B631" s="47">
        <v>8</v>
      </c>
      <c r="C631" s="47">
        <v>6</v>
      </c>
      <c r="D631" s="47">
        <v>6</v>
      </c>
      <c r="E631" s="37">
        <v>34.637</v>
      </c>
      <c r="F6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1"/>
      <c r="H631"/>
      <c r="I631"/>
    </row>
    <row r="632" spans="1:9" x14ac:dyDescent="0.25">
      <c r="A632" s="29">
        <v>45892</v>
      </c>
      <c r="B632" s="47">
        <v>8</v>
      </c>
      <c r="C632" s="47">
        <v>6</v>
      </c>
      <c r="D632" s="47">
        <v>7</v>
      </c>
      <c r="E632" s="37">
        <v>33.262599999999999</v>
      </c>
      <c r="F6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2"/>
      <c r="H632"/>
      <c r="I632"/>
    </row>
    <row r="633" spans="1:9" x14ac:dyDescent="0.25">
      <c r="A633" s="29">
        <v>45892</v>
      </c>
      <c r="B633" s="47">
        <v>8</v>
      </c>
      <c r="C633" s="47">
        <v>6</v>
      </c>
      <c r="D633" s="47">
        <v>8</v>
      </c>
      <c r="E633" s="37">
        <v>34.491100000000003</v>
      </c>
      <c r="F6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3"/>
      <c r="H633"/>
      <c r="I633"/>
    </row>
    <row r="634" spans="1:9" x14ac:dyDescent="0.25">
      <c r="A634" s="29">
        <v>45892</v>
      </c>
      <c r="B634" s="47">
        <v>8</v>
      </c>
      <c r="C634" s="47">
        <v>6</v>
      </c>
      <c r="D634" s="47">
        <v>9</v>
      </c>
      <c r="E634" s="37">
        <v>31.1206</v>
      </c>
      <c r="F6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4"/>
      <c r="H634"/>
      <c r="I634"/>
    </row>
    <row r="635" spans="1:9" x14ac:dyDescent="0.25">
      <c r="A635" s="29">
        <v>45892</v>
      </c>
      <c r="B635" s="47">
        <v>8</v>
      </c>
      <c r="C635" s="47">
        <v>6</v>
      </c>
      <c r="D635" s="47">
        <v>10</v>
      </c>
      <c r="E635" s="37">
        <v>35.141399999999997</v>
      </c>
      <c r="F6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5"/>
      <c r="H635"/>
      <c r="I635"/>
    </row>
    <row r="636" spans="1:9" x14ac:dyDescent="0.25">
      <c r="A636" s="29">
        <v>45892</v>
      </c>
      <c r="B636" s="47">
        <v>8</v>
      </c>
      <c r="C636" s="47">
        <v>6</v>
      </c>
      <c r="D636" s="47">
        <v>11</v>
      </c>
      <c r="E636" s="37">
        <v>41.218200000000003</v>
      </c>
      <c r="F6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6"/>
      <c r="H636"/>
      <c r="I636"/>
    </row>
    <row r="637" spans="1:9" x14ac:dyDescent="0.25">
      <c r="A637" s="29">
        <v>45892</v>
      </c>
      <c r="B637" s="47">
        <v>8</v>
      </c>
      <c r="C637" s="47">
        <v>6</v>
      </c>
      <c r="D637" s="47">
        <v>12</v>
      </c>
      <c r="E637" s="37">
        <v>45.259399999999999</v>
      </c>
      <c r="F6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7"/>
      <c r="H637"/>
      <c r="I637"/>
    </row>
    <row r="638" spans="1:9" x14ac:dyDescent="0.25">
      <c r="A638" s="29">
        <v>45892</v>
      </c>
      <c r="B638" s="47">
        <v>8</v>
      </c>
      <c r="C638" s="47">
        <v>6</v>
      </c>
      <c r="D638" s="47">
        <v>13</v>
      </c>
      <c r="E638" s="37">
        <v>70.038200000000003</v>
      </c>
      <c r="F6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8"/>
      <c r="H638"/>
      <c r="I638"/>
    </row>
    <row r="639" spans="1:9" x14ac:dyDescent="0.25">
      <c r="A639" s="29">
        <v>45892</v>
      </c>
      <c r="B639" s="47">
        <v>8</v>
      </c>
      <c r="C639" s="47">
        <v>6</v>
      </c>
      <c r="D639" s="47">
        <v>14</v>
      </c>
      <c r="E639" s="37">
        <v>55.791400000000003</v>
      </c>
      <c r="F6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9"/>
      <c r="H639"/>
      <c r="I639"/>
    </row>
    <row r="640" spans="1:9" x14ac:dyDescent="0.25">
      <c r="A640" s="29">
        <v>45892</v>
      </c>
      <c r="B640" s="47">
        <v>8</v>
      </c>
      <c r="C640" s="47">
        <v>6</v>
      </c>
      <c r="D640" s="47">
        <v>15</v>
      </c>
      <c r="E640" s="37">
        <v>113.0943</v>
      </c>
      <c r="F6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0"/>
      <c r="H640"/>
      <c r="I640"/>
    </row>
    <row r="641" spans="1:9" x14ac:dyDescent="0.25">
      <c r="A641" s="29">
        <v>45892</v>
      </c>
      <c r="B641" s="47">
        <v>8</v>
      </c>
      <c r="C641" s="47">
        <v>6</v>
      </c>
      <c r="D641" s="47">
        <v>16</v>
      </c>
      <c r="E641" s="37">
        <v>47.321300000000001</v>
      </c>
      <c r="F6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1"/>
      <c r="H641"/>
      <c r="I641"/>
    </row>
    <row r="642" spans="1:9" x14ac:dyDescent="0.25">
      <c r="A642" s="29">
        <v>45892</v>
      </c>
      <c r="B642" s="47">
        <v>8</v>
      </c>
      <c r="C642" s="47">
        <v>6</v>
      </c>
      <c r="D642" s="47">
        <v>17</v>
      </c>
      <c r="E642" s="37">
        <v>52.738399999999999</v>
      </c>
      <c r="F6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2"/>
      <c r="H642"/>
      <c r="I642"/>
    </row>
    <row r="643" spans="1:9" x14ac:dyDescent="0.25">
      <c r="A643" s="29">
        <v>45892</v>
      </c>
      <c r="B643" s="47">
        <v>8</v>
      </c>
      <c r="C643" s="47">
        <v>6</v>
      </c>
      <c r="D643" s="47">
        <v>18</v>
      </c>
      <c r="E643" s="37">
        <v>61.992199999999997</v>
      </c>
      <c r="F6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3"/>
      <c r="H643"/>
      <c r="I643"/>
    </row>
    <row r="644" spans="1:9" x14ac:dyDescent="0.25">
      <c r="A644" s="29">
        <v>45892</v>
      </c>
      <c r="B644" s="47">
        <v>8</v>
      </c>
      <c r="C644" s="47">
        <v>6</v>
      </c>
      <c r="D644" s="47">
        <v>19</v>
      </c>
      <c r="E644" s="37">
        <v>60.685299999999998</v>
      </c>
      <c r="F6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4"/>
      <c r="H644"/>
      <c r="I644"/>
    </row>
    <row r="645" spans="1:9" x14ac:dyDescent="0.25">
      <c r="A645" s="29">
        <v>45892</v>
      </c>
      <c r="B645" s="47">
        <v>8</v>
      </c>
      <c r="C645" s="47">
        <v>6</v>
      </c>
      <c r="D645" s="47">
        <v>20</v>
      </c>
      <c r="E645" s="37">
        <v>48.163600000000002</v>
      </c>
      <c r="F6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5"/>
      <c r="H645"/>
      <c r="I645"/>
    </row>
    <row r="646" spans="1:9" x14ac:dyDescent="0.25">
      <c r="A646" s="29">
        <v>45892</v>
      </c>
      <c r="B646" s="47">
        <v>8</v>
      </c>
      <c r="C646" s="47">
        <v>6</v>
      </c>
      <c r="D646" s="47">
        <v>21</v>
      </c>
      <c r="E646" s="37">
        <v>42.771700000000003</v>
      </c>
      <c r="F6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6"/>
      <c r="H646"/>
      <c r="I646"/>
    </row>
    <row r="647" spans="1:9" x14ac:dyDescent="0.25">
      <c r="A647" s="29">
        <v>45892</v>
      </c>
      <c r="B647" s="47">
        <v>8</v>
      </c>
      <c r="C647" s="47">
        <v>6</v>
      </c>
      <c r="D647" s="47">
        <v>22</v>
      </c>
      <c r="E647" s="37">
        <v>42.732500000000002</v>
      </c>
      <c r="F6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7"/>
      <c r="H647"/>
      <c r="I647"/>
    </row>
    <row r="648" spans="1:9" x14ac:dyDescent="0.25">
      <c r="A648" s="29">
        <v>45892</v>
      </c>
      <c r="B648" s="47">
        <v>8</v>
      </c>
      <c r="C648" s="47">
        <v>6</v>
      </c>
      <c r="D648" s="47">
        <v>23</v>
      </c>
      <c r="E648" s="37">
        <v>63.136800000000001</v>
      </c>
      <c r="F6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8"/>
      <c r="H648"/>
      <c r="I648"/>
    </row>
    <row r="649" spans="1:9" x14ac:dyDescent="0.25">
      <c r="A649" s="29">
        <v>45892</v>
      </c>
      <c r="B649" s="47">
        <v>8</v>
      </c>
      <c r="C649" s="47">
        <v>6</v>
      </c>
      <c r="D649" s="47">
        <v>24</v>
      </c>
      <c r="E649" s="37">
        <v>50.563600000000001</v>
      </c>
      <c r="F6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9"/>
      <c r="H649"/>
      <c r="I649"/>
    </row>
    <row r="650" spans="1:9" x14ac:dyDescent="0.25">
      <c r="A650" s="29">
        <v>45893</v>
      </c>
      <c r="B650" s="47">
        <v>8</v>
      </c>
      <c r="C650" s="47">
        <v>7</v>
      </c>
      <c r="D650" s="47">
        <v>1</v>
      </c>
      <c r="E650" s="37">
        <v>37.980499999999999</v>
      </c>
      <c r="F6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0"/>
      <c r="H650"/>
      <c r="I650"/>
    </row>
    <row r="651" spans="1:9" x14ac:dyDescent="0.25">
      <c r="A651" s="29">
        <v>45893</v>
      </c>
      <c r="B651" s="47">
        <v>8</v>
      </c>
      <c r="C651" s="47">
        <v>7</v>
      </c>
      <c r="D651" s="47">
        <v>2</v>
      </c>
      <c r="E651" s="37">
        <v>34.58</v>
      </c>
      <c r="F6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1"/>
      <c r="H651"/>
      <c r="I651"/>
    </row>
    <row r="652" spans="1:9" x14ac:dyDescent="0.25">
      <c r="A652" s="29">
        <v>45893</v>
      </c>
      <c r="B652" s="47">
        <v>8</v>
      </c>
      <c r="C652" s="47">
        <v>7</v>
      </c>
      <c r="D652" s="47">
        <v>3</v>
      </c>
      <c r="E652" s="37">
        <v>27.207999999999998</v>
      </c>
      <c r="F6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2"/>
      <c r="H652"/>
      <c r="I652"/>
    </row>
    <row r="653" spans="1:9" x14ac:dyDescent="0.25">
      <c r="A653" s="29">
        <v>45893</v>
      </c>
      <c r="B653" s="47">
        <v>8</v>
      </c>
      <c r="C653" s="47">
        <v>7</v>
      </c>
      <c r="D653" s="47">
        <v>4</v>
      </c>
      <c r="E653" s="37">
        <v>29.359200000000001</v>
      </c>
      <c r="F6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3"/>
      <c r="H653"/>
      <c r="I653"/>
    </row>
    <row r="654" spans="1:9" x14ac:dyDescent="0.25">
      <c r="A654" s="29">
        <v>45893</v>
      </c>
      <c r="B654" s="47">
        <v>8</v>
      </c>
      <c r="C654" s="47">
        <v>7</v>
      </c>
      <c r="D654" s="47">
        <v>5</v>
      </c>
      <c r="E654" s="37">
        <v>30.327000000000002</v>
      </c>
      <c r="F6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4"/>
      <c r="H654"/>
      <c r="I654"/>
    </row>
    <row r="655" spans="1:9" x14ac:dyDescent="0.25">
      <c r="A655" s="29">
        <v>45893</v>
      </c>
      <c r="B655" s="47">
        <v>8</v>
      </c>
      <c r="C655" s="47">
        <v>7</v>
      </c>
      <c r="D655" s="47">
        <v>6</v>
      </c>
      <c r="E655" s="37">
        <v>26.247699999999998</v>
      </c>
      <c r="F6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5"/>
      <c r="H655"/>
      <c r="I655"/>
    </row>
    <row r="656" spans="1:9" x14ac:dyDescent="0.25">
      <c r="A656" s="29">
        <v>45893</v>
      </c>
      <c r="B656" s="47">
        <v>8</v>
      </c>
      <c r="C656" s="47">
        <v>7</v>
      </c>
      <c r="D656" s="47">
        <v>7</v>
      </c>
      <c r="E656" s="37">
        <v>39.361699999999999</v>
      </c>
      <c r="F6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6"/>
      <c r="H656"/>
      <c r="I656"/>
    </row>
    <row r="657" spans="1:9" x14ac:dyDescent="0.25">
      <c r="A657" s="29">
        <v>45893</v>
      </c>
      <c r="B657" s="47">
        <v>8</v>
      </c>
      <c r="C657" s="47">
        <v>7</v>
      </c>
      <c r="D657" s="47">
        <v>8</v>
      </c>
      <c r="E657" s="37">
        <v>26.7121</v>
      </c>
      <c r="F6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7"/>
      <c r="H657"/>
      <c r="I657"/>
    </row>
    <row r="658" spans="1:9" x14ac:dyDescent="0.25">
      <c r="A658" s="29">
        <v>45893</v>
      </c>
      <c r="B658" s="47">
        <v>8</v>
      </c>
      <c r="C658" s="47">
        <v>7</v>
      </c>
      <c r="D658" s="47">
        <v>9</v>
      </c>
      <c r="E658" s="37">
        <v>22.9666</v>
      </c>
      <c r="F6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8"/>
      <c r="H658"/>
      <c r="I658"/>
    </row>
    <row r="659" spans="1:9" x14ac:dyDescent="0.25">
      <c r="A659" s="29">
        <v>45893</v>
      </c>
      <c r="B659" s="47">
        <v>8</v>
      </c>
      <c r="C659" s="47">
        <v>7</v>
      </c>
      <c r="D659" s="47">
        <v>10</v>
      </c>
      <c r="E659" s="37">
        <v>29.613099999999999</v>
      </c>
      <c r="F6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9"/>
      <c r="H659"/>
      <c r="I659"/>
    </row>
    <row r="660" spans="1:9" x14ac:dyDescent="0.25">
      <c r="A660" s="29">
        <v>45893</v>
      </c>
      <c r="B660" s="47">
        <v>8</v>
      </c>
      <c r="C660" s="47">
        <v>7</v>
      </c>
      <c r="D660" s="47">
        <v>11</v>
      </c>
      <c r="E660" s="37">
        <v>32.096299999999999</v>
      </c>
      <c r="F6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0"/>
      <c r="H660"/>
      <c r="I660"/>
    </row>
    <row r="661" spans="1:9" x14ac:dyDescent="0.25">
      <c r="A661" s="29">
        <v>45893</v>
      </c>
      <c r="B661" s="47">
        <v>8</v>
      </c>
      <c r="C661" s="47">
        <v>7</v>
      </c>
      <c r="D661" s="47">
        <v>12</v>
      </c>
      <c r="E661" s="37">
        <v>29.529699999999998</v>
      </c>
      <c r="F6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1"/>
      <c r="H661"/>
      <c r="I661"/>
    </row>
    <row r="662" spans="1:9" x14ac:dyDescent="0.25">
      <c r="A662" s="29">
        <v>45893</v>
      </c>
      <c r="B662" s="47">
        <v>8</v>
      </c>
      <c r="C662" s="47">
        <v>7</v>
      </c>
      <c r="D662" s="47">
        <v>13</v>
      </c>
      <c r="E662" s="37">
        <v>28.627099999999999</v>
      </c>
      <c r="F6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2"/>
      <c r="H662"/>
      <c r="I662"/>
    </row>
    <row r="663" spans="1:9" x14ac:dyDescent="0.25">
      <c r="A663" s="29">
        <v>45893</v>
      </c>
      <c r="B663" s="47">
        <v>8</v>
      </c>
      <c r="C663" s="47">
        <v>7</v>
      </c>
      <c r="D663" s="47">
        <v>14</v>
      </c>
      <c r="E663" s="37">
        <v>27.258400000000002</v>
      </c>
      <c r="F6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3"/>
      <c r="H663"/>
      <c r="I663"/>
    </row>
    <row r="664" spans="1:9" x14ac:dyDescent="0.25">
      <c r="A664" s="29">
        <v>45893</v>
      </c>
      <c r="B664" s="47">
        <v>8</v>
      </c>
      <c r="C664" s="47">
        <v>7</v>
      </c>
      <c r="D664" s="47">
        <v>15</v>
      </c>
      <c r="E664" s="37">
        <v>30.7027</v>
      </c>
      <c r="F6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4"/>
      <c r="H664"/>
      <c r="I664"/>
    </row>
    <row r="665" spans="1:9" x14ac:dyDescent="0.25">
      <c r="A665" s="29">
        <v>45893</v>
      </c>
      <c r="B665" s="47">
        <v>8</v>
      </c>
      <c r="C665" s="47">
        <v>7</v>
      </c>
      <c r="D665" s="47">
        <v>16</v>
      </c>
      <c r="E665" s="37">
        <v>34.009700000000002</v>
      </c>
      <c r="F6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5"/>
      <c r="H665"/>
      <c r="I665"/>
    </row>
    <row r="666" spans="1:9" x14ac:dyDescent="0.25">
      <c r="A666" s="29">
        <v>45893</v>
      </c>
      <c r="B666" s="47">
        <v>8</v>
      </c>
      <c r="C666" s="47">
        <v>7</v>
      </c>
      <c r="D666" s="47">
        <v>17</v>
      </c>
      <c r="E666" s="37">
        <v>33.701000000000001</v>
      </c>
      <c r="F6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6"/>
      <c r="H666"/>
      <c r="I666"/>
    </row>
    <row r="667" spans="1:9" x14ac:dyDescent="0.25">
      <c r="A667" s="29">
        <v>45893</v>
      </c>
      <c r="B667" s="47">
        <v>8</v>
      </c>
      <c r="C667" s="47">
        <v>7</v>
      </c>
      <c r="D667" s="47">
        <v>18</v>
      </c>
      <c r="E667" s="37">
        <v>55.777799999999999</v>
      </c>
      <c r="F6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7"/>
      <c r="H667"/>
      <c r="I667"/>
    </row>
    <row r="668" spans="1:9" x14ac:dyDescent="0.25">
      <c r="A668" s="29">
        <v>45893</v>
      </c>
      <c r="B668" s="47">
        <v>8</v>
      </c>
      <c r="C668" s="47">
        <v>7</v>
      </c>
      <c r="D668" s="47">
        <v>19</v>
      </c>
      <c r="E668" s="37">
        <v>60.835099999999997</v>
      </c>
      <c r="F6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8"/>
      <c r="H668"/>
      <c r="I668"/>
    </row>
    <row r="669" spans="1:9" x14ac:dyDescent="0.25">
      <c r="A669" s="29">
        <v>45893</v>
      </c>
      <c r="B669" s="47">
        <v>8</v>
      </c>
      <c r="C669" s="47">
        <v>7</v>
      </c>
      <c r="D669" s="47">
        <v>20</v>
      </c>
      <c r="E669" s="37">
        <v>47.2928</v>
      </c>
      <c r="F6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9"/>
      <c r="H669"/>
      <c r="I669"/>
    </row>
    <row r="670" spans="1:9" x14ac:dyDescent="0.25">
      <c r="A670" s="29">
        <v>45893</v>
      </c>
      <c r="B670" s="47">
        <v>8</v>
      </c>
      <c r="C670" s="47">
        <v>7</v>
      </c>
      <c r="D670" s="47">
        <v>21</v>
      </c>
      <c r="E670" s="37">
        <v>41.695900000000002</v>
      </c>
      <c r="F6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0"/>
      <c r="H670"/>
      <c r="I670"/>
    </row>
    <row r="671" spans="1:9" x14ac:dyDescent="0.25">
      <c r="A671" s="29">
        <v>45893</v>
      </c>
      <c r="B671" s="47">
        <v>8</v>
      </c>
      <c r="C671" s="47">
        <v>7</v>
      </c>
      <c r="D671" s="47">
        <v>22</v>
      </c>
      <c r="E671" s="37">
        <v>43.931600000000003</v>
      </c>
      <c r="F6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1"/>
      <c r="H671"/>
      <c r="I671"/>
    </row>
    <row r="672" spans="1:9" x14ac:dyDescent="0.25">
      <c r="A672" s="29">
        <v>45893</v>
      </c>
      <c r="B672" s="47">
        <v>8</v>
      </c>
      <c r="C672" s="47">
        <v>7</v>
      </c>
      <c r="D672" s="47">
        <v>23</v>
      </c>
      <c r="E672" s="37">
        <v>50.439399999999999</v>
      </c>
      <c r="F6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2"/>
      <c r="H672"/>
      <c r="I672"/>
    </row>
    <row r="673" spans="1:9" x14ac:dyDescent="0.25">
      <c r="A673" s="29">
        <v>45893</v>
      </c>
      <c r="B673" s="47">
        <v>8</v>
      </c>
      <c r="C673" s="47">
        <v>7</v>
      </c>
      <c r="D673" s="47">
        <v>24</v>
      </c>
      <c r="E673" s="37">
        <v>44.562199999999997</v>
      </c>
      <c r="F6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3"/>
      <c r="H673"/>
      <c r="I673"/>
    </row>
    <row r="674" spans="1:9" x14ac:dyDescent="0.25">
      <c r="A674" s="29">
        <v>45894</v>
      </c>
      <c r="B674" s="47">
        <v>8</v>
      </c>
      <c r="C674" s="47">
        <v>1</v>
      </c>
      <c r="D674" s="47">
        <v>1</v>
      </c>
      <c r="E674" s="37">
        <v>36.714399999999998</v>
      </c>
      <c r="F6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4"/>
      <c r="H674"/>
      <c r="I674"/>
    </row>
    <row r="675" spans="1:9" x14ac:dyDescent="0.25">
      <c r="A675" s="29">
        <v>45894</v>
      </c>
      <c r="B675" s="47">
        <v>8</v>
      </c>
      <c r="C675" s="47">
        <v>1</v>
      </c>
      <c r="D675" s="47">
        <v>2</v>
      </c>
      <c r="E675" s="37">
        <v>33.835799999999999</v>
      </c>
      <c r="F6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5"/>
      <c r="H675"/>
      <c r="I675"/>
    </row>
    <row r="676" spans="1:9" x14ac:dyDescent="0.25">
      <c r="A676" s="29">
        <v>45894</v>
      </c>
      <c r="B676" s="47">
        <v>8</v>
      </c>
      <c r="C676" s="47">
        <v>1</v>
      </c>
      <c r="D676" s="47">
        <v>3</v>
      </c>
      <c r="E676" s="37">
        <v>34.177799999999998</v>
      </c>
      <c r="F6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6"/>
      <c r="H676"/>
      <c r="I676"/>
    </row>
    <row r="677" spans="1:9" x14ac:dyDescent="0.25">
      <c r="A677" s="29">
        <v>45894</v>
      </c>
      <c r="B677" s="47">
        <v>8</v>
      </c>
      <c r="C677" s="47">
        <v>1</v>
      </c>
      <c r="D677" s="47">
        <v>4</v>
      </c>
      <c r="E677" s="37">
        <v>34.172699999999999</v>
      </c>
      <c r="F6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7"/>
      <c r="H677"/>
      <c r="I677"/>
    </row>
    <row r="678" spans="1:9" x14ac:dyDescent="0.25">
      <c r="A678" s="29">
        <v>45894</v>
      </c>
      <c r="B678" s="47">
        <v>8</v>
      </c>
      <c r="C678" s="47">
        <v>1</v>
      </c>
      <c r="D678" s="47">
        <v>5</v>
      </c>
      <c r="E678" s="37">
        <v>35.072200000000002</v>
      </c>
      <c r="F6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8"/>
      <c r="H678"/>
      <c r="I678"/>
    </row>
    <row r="679" spans="1:9" x14ac:dyDescent="0.25">
      <c r="A679" s="29">
        <v>45894</v>
      </c>
      <c r="B679" s="47">
        <v>8</v>
      </c>
      <c r="C679" s="47">
        <v>1</v>
      </c>
      <c r="D679" s="47">
        <v>6</v>
      </c>
      <c r="E679" s="37">
        <v>46.802999999999997</v>
      </c>
      <c r="F6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9"/>
      <c r="H679"/>
      <c r="I679"/>
    </row>
    <row r="680" spans="1:9" x14ac:dyDescent="0.25">
      <c r="A680" s="29">
        <v>45894</v>
      </c>
      <c r="B680" s="47">
        <v>8</v>
      </c>
      <c r="C680" s="47">
        <v>1</v>
      </c>
      <c r="D680" s="47">
        <v>7</v>
      </c>
      <c r="E680" s="37">
        <v>40.532600000000002</v>
      </c>
      <c r="F6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0"/>
      <c r="H680"/>
      <c r="I680"/>
    </row>
    <row r="681" spans="1:9" x14ac:dyDescent="0.25">
      <c r="A681" s="29">
        <v>45894</v>
      </c>
      <c r="B681" s="47">
        <v>8</v>
      </c>
      <c r="C681" s="47">
        <v>1</v>
      </c>
      <c r="D681" s="47">
        <v>8</v>
      </c>
      <c r="E681" s="37">
        <v>30.427299999999999</v>
      </c>
      <c r="F6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1"/>
      <c r="H681"/>
      <c r="I681"/>
    </row>
    <row r="682" spans="1:9" x14ac:dyDescent="0.25">
      <c r="A682" s="29">
        <v>45894</v>
      </c>
      <c r="B682" s="47">
        <v>8</v>
      </c>
      <c r="C682" s="47">
        <v>1</v>
      </c>
      <c r="D682" s="47">
        <v>9</v>
      </c>
      <c r="E682" s="37">
        <v>31.888100000000001</v>
      </c>
      <c r="F6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2"/>
      <c r="H682"/>
      <c r="I682"/>
    </row>
    <row r="683" spans="1:9" x14ac:dyDescent="0.25">
      <c r="A683" s="29">
        <v>45894</v>
      </c>
      <c r="B683" s="47">
        <v>8</v>
      </c>
      <c r="C683" s="47">
        <v>1</v>
      </c>
      <c r="D683" s="47">
        <v>10</v>
      </c>
      <c r="E683" s="37">
        <v>25.725200000000001</v>
      </c>
      <c r="F6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3"/>
      <c r="H683"/>
      <c r="I683"/>
    </row>
    <row r="684" spans="1:9" x14ac:dyDescent="0.25">
      <c r="A684" s="29">
        <v>45894</v>
      </c>
      <c r="B684" s="47">
        <v>8</v>
      </c>
      <c r="C684" s="47">
        <v>1</v>
      </c>
      <c r="D684" s="47">
        <v>11</v>
      </c>
      <c r="E684" s="37">
        <v>31.1252</v>
      </c>
      <c r="F6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4"/>
      <c r="H684"/>
      <c r="I684"/>
    </row>
    <row r="685" spans="1:9" x14ac:dyDescent="0.25">
      <c r="A685" s="29">
        <v>45894</v>
      </c>
      <c r="B685" s="47">
        <v>8</v>
      </c>
      <c r="C685" s="47">
        <v>1</v>
      </c>
      <c r="D685" s="47">
        <v>12</v>
      </c>
      <c r="E685" s="37">
        <v>28.335799999999999</v>
      </c>
      <c r="F6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5"/>
      <c r="H685"/>
      <c r="I685"/>
    </row>
    <row r="686" spans="1:9" x14ac:dyDescent="0.25">
      <c r="A686" s="29">
        <v>45894</v>
      </c>
      <c r="B686" s="47">
        <v>8</v>
      </c>
      <c r="C686" s="47">
        <v>1</v>
      </c>
      <c r="D686" s="47">
        <v>13</v>
      </c>
      <c r="E686" s="37">
        <v>36.390300000000003</v>
      </c>
      <c r="F6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6"/>
      <c r="H686"/>
      <c r="I686"/>
    </row>
    <row r="687" spans="1:9" x14ac:dyDescent="0.25">
      <c r="A687" s="29">
        <v>45894</v>
      </c>
      <c r="B687" s="47">
        <v>8</v>
      </c>
      <c r="C687" s="47">
        <v>1</v>
      </c>
      <c r="D687" s="47">
        <v>14</v>
      </c>
      <c r="E687" s="37">
        <v>34.404600000000002</v>
      </c>
      <c r="F6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7"/>
      <c r="H687"/>
      <c r="I687"/>
    </row>
    <row r="688" spans="1:9" x14ac:dyDescent="0.25">
      <c r="A688" s="29">
        <v>45894</v>
      </c>
      <c r="B688" s="47">
        <v>8</v>
      </c>
      <c r="C688" s="47">
        <v>1</v>
      </c>
      <c r="D688" s="47">
        <v>15</v>
      </c>
      <c r="E688" s="37">
        <v>34.876199999999997</v>
      </c>
      <c r="F6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8"/>
      <c r="H688"/>
      <c r="I688"/>
    </row>
    <row r="689" spans="1:9" x14ac:dyDescent="0.25">
      <c r="A689" s="29">
        <v>45894</v>
      </c>
      <c r="B689" s="47">
        <v>8</v>
      </c>
      <c r="C689" s="47">
        <v>1</v>
      </c>
      <c r="D689" s="47">
        <v>16</v>
      </c>
      <c r="E689" s="37">
        <v>47.734499999999997</v>
      </c>
      <c r="F68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89"/>
      <c r="H689"/>
      <c r="I689"/>
    </row>
    <row r="690" spans="1:9" x14ac:dyDescent="0.25">
      <c r="A690" s="29">
        <v>45894</v>
      </c>
      <c r="B690" s="47">
        <v>8</v>
      </c>
      <c r="C690" s="47">
        <v>1</v>
      </c>
      <c r="D690" s="47">
        <v>17</v>
      </c>
      <c r="E690" s="37">
        <v>65.739500000000007</v>
      </c>
      <c r="F69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0"/>
      <c r="H690"/>
      <c r="I690"/>
    </row>
    <row r="691" spans="1:9" x14ac:dyDescent="0.25">
      <c r="A691" s="29">
        <v>45894</v>
      </c>
      <c r="B691" s="47">
        <v>8</v>
      </c>
      <c r="C691" s="47">
        <v>1</v>
      </c>
      <c r="D691" s="47">
        <v>18</v>
      </c>
      <c r="E691" s="37">
        <v>79.968400000000003</v>
      </c>
      <c r="F69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1"/>
      <c r="H691"/>
      <c r="I691"/>
    </row>
    <row r="692" spans="1:9" x14ac:dyDescent="0.25">
      <c r="A692" s="29">
        <v>45894</v>
      </c>
      <c r="B692" s="47">
        <v>8</v>
      </c>
      <c r="C692" s="47">
        <v>1</v>
      </c>
      <c r="D692" s="47">
        <v>19</v>
      </c>
      <c r="E692" s="37">
        <v>72.479399999999998</v>
      </c>
      <c r="F69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2"/>
      <c r="H692"/>
      <c r="I692"/>
    </row>
    <row r="693" spans="1:9" x14ac:dyDescent="0.25">
      <c r="A693" s="29">
        <v>45894</v>
      </c>
      <c r="B693" s="47">
        <v>8</v>
      </c>
      <c r="C693" s="47">
        <v>1</v>
      </c>
      <c r="D693" s="47">
        <v>20</v>
      </c>
      <c r="E693" s="37">
        <v>36.759099999999997</v>
      </c>
      <c r="F6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3"/>
      <c r="H693"/>
      <c r="I693"/>
    </row>
    <row r="694" spans="1:9" x14ac:dyDescent="0.25">
      <c r="A694" s="29">
        <v>45894</v>
      </c>
      <c r="B694" s="47">
        <v>8</v>
      </c>
      <c r="C694" s="47">
        <v>1</v>
      </c>
      <c r="D694" s="47">
        <v>21</v>
      </c>
      <c r="E694" s="37">
        <v>27.9314</v>
      </c>
      <c r="F6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4"/>
      <c r="H694"/>
      <c r="I694"/>
    </row>
    <row r="695" spans="1:9" x14ac:dyDescent="0.25">
      <c r="A695" s="29">
        <v>45894</v>
      </c>
      <c r="B695" s="47">
        <v>8</v>
      </c>
      <c r="C695" s="47">
        <v>1</v>
      </c>
      <c r="D695" s="47">
        <v>22</v>
      </c>
      <c r="E695" s="37">
        <v>23.787500000000001</v>
      </c>
      <c r="F6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5"/>
      <c r="H695"/>
      <c r="I695"/>
    </row>
    <row r="696" spans="1:9" x14ac:dyDescent="0.25">
      <c r="A696" s="29">
        <v>45894</v>
      </c>
      <c r="B696" s="47">
        <v>8</v>
      </c>
      <c r="C696" s="47">
        <v>1</v>
      </c>
      <c r="D696" s="47">
        <v>23</v>
      </c>
      <c r="E696" s="37">
        <v>22.771100000000001</v>
      </c>
      <c r="F6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6"/>
      <c r="H696"/>
      <c r="I696"/>
    </row>
    <row r="697" spans="1:9" x14ac:dyDescent="0.25">
      <c r="A697" s="29">
        <v>45894</v>
      </c>
      <c r="B697" s="47">
        <v>8</v>
      </c>
      <c r="C697" s="47">
        <v>1</v>
      </c>
      <c r="D697" s="47">
        <v>24</v>
      </c>
      <c r="E697" s="37">
        <v>30.708600000000001</v>
      </c>
      <c r="F6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7"/>
      <c r="H697"/>
      <c r="I697"/>
    </row>
    <row r="698" spans="1:9" x14ac:dyDescent="0.25">
      <c r="A698" s="29">
        <v>45895</v>
      </c>
      <c r="B698" s="47">
        <v>8</v>
      </c>
      <c r="C698" s="47">
        <v>2</v>
      </c>
      <c r="D698" s="47">
        <v>1</v>
      </c>
      <c r="E698" s="37">
        <v>33.807099999999998</v>
      </c>
      <c r="F6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8"/>
      <c r="H698"/>
      <c r="I698"/>
    </row>
    <row r="699" spans="1:9" x14ac:dyDescent="0.25">
      <c r="A699" s="29">
        <v>45895</v>
      </c>
      <c r="B699" s="47">
        <v>8</v>
      </c>
      <c r="C699" s="47">
        <v>2</v>
      </c>
      <c r="D699" s="47">
        <v>2</v>
      </c>
      <c r="E699" s="37">
        <v>40.216099999999997</v>
      </c>
      <c r="F6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9"/>
      <c r="H699"/>
      <c r="I699"/>
    </row>
    <row r="700" spans="1:9" x14ac:dyDescent="0.25">
      <c r="A700" s="29">
        <v>45895</v>
      </c>
      <c r="B700" s="47">
        <v>8</v>
      </c>
      <c r="C700" s="47">
        <v>2</v>
      </c>
      <c r="D700" s="47">
        <v>3</v>
      </c>
      <c r="E700" s="37">
        <v>34.1905</v>
      </c>
      <c r="F7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0"/>
      <c r="H700"/>
      <c r="I700"/>
    </row>
    <row r="701" spans="1:9" x14ac:dyDescent="0.25">
      <c r="A701" s="29">
        <v>45895</v>
      </c>
      <c r="B701" s="47">
        <v>8</v>
      </c>
      <c r="C701" s="47">
        <v>2</v>
      </c>
      <c r="D701" s="47">
        <v>4</v>
      </c>
      <c r="E701" s="37">
        <v>35.764200000000002</v>
      </c>
      <c r="F7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1"/>
      <c r="H701"/>
      <c r="I701"/>
    </row>
    <row r="702" spans="1:9" x14ac:dyDescent="0.25">
      <c r="A702" s="29">
        <v>45895</v>
      </c>
      <c r="B702" s="47">
        <v>8</v>
      </c>
      <c r="C702" s="47">
        <v>2</v>
      </c>
      <c r="D702" s="47">
        <v>5</v>
      </c>
      <c r="E702" s="37">
        <v>33.581000000000003</v>
      </c>
      <c r="F7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2"/>
      <c r="H702"/>
      <c r="I702"/>
    </row>
    <row r="703" spans="1:9" x14ac:dyDescent="0.25">
      <c r="A703" s="29">
        <v>45895</v>
      </c>
      <c r="B703" s="47">
        <v>8</v>
      </c>
      <c r="C703" s="47">
        <v>2</v>
      </c>
      <c r="D703" s="47">
        <v>6</v>
      </c>
      <c r="E703" s="37">
        <v>47.808700000000002</v>
      </c>
      <c r="F7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3"/>
      <c r="H703"/>
      <c r="I703"/>
    </row>
    <row r="704" spans="1:9" x14ac:dyDescent="0.25">
      <c r="A704" s="29">
        <v>45895</v>
      </c>
      <c r="B704" s="47">
        <v>8</v>
      </c>
      <c r="C704" s="47">
        <v>2</v>
      </c>
      <c r="D704" s="47">
        <v>7</v>
      </c>
      <c r="E704" s="37">
        <v>38.054099999999998</v>
      </c>
      <c r="F7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4"/>
      <c r="H704"/>
      <c r="I704"/>
    </row>
    <row r="705" spans="1:9" x14ac:dyDescent="0.25">
      <c r="A705" s="29">
        <v>45895</v>
      </c>
      <c r="B705" s="47">
        <v>8</v>
      </c>
      <c r="C705" s="47">
        <v>2</v>
      </c>
      <c r="D705" s="47">
        <v>8</v>
      </c>
      <c r="E705" s="37">
        <v>28.339200000000002</v>
      </c>
      <c r="F7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5"/>
      <c r="H705"/>
      <c r="I705"/>
    </row>
    <row r="706" spans="1:9" x14ac:dyDescent="0.25">
      <c r="A706" s="29">
        <v>45895</v>
      </c>
      <c r="B706" s="47">
        <v>8</v>
      </c>
      <c r="C706" s="47">
        <v>2</v>
      </c>
      <c r="D706" s="47">
        <v>9</v>
      </c>
      <c r="E706" s="37">
        <v>25.3233</v>
      </c>
      <c r="F7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6"/>
      <c r="H706"/>
      <c r="I706"/>
    </row>
    <row r="707" spans="1:9" x14ac:dyDescent="0.25">
      <c r="A707" s="29">
        <v>45895</v>
      </c>
      <c r="B707" s="47">
        <v>8</v>
      </c>
      <c r="C707" s="47">
        <v>2</v>
      </c>
      <c r="D707" s="47">
        <v>10</v>
      </c>
      <c r="E707" s="37">
        <v>25.607600000000001</v>
      </c>
      <c r="F7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7"/>
      <c r="H707"/>
      <c r="I707"/>
    </row>
    <row r="708" spans="1:9" x14ac:dyDescent="0.25">
      <c r="A708" s="29">
        <v>45895</v>
      </c>
      <c r="B708" s="47">
        <v>8</v>
      </c>
      <c r="C708" s="47">
        <v>2</v>
      </c>
      <c r="D708" s="47">
        <v>11</v>
      </c>
      <c r="E708" s="37">
        <v>29.694400000000002</v>
      </c>
      <c r="F7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8"/>
      <c r="H708"/>
      <c r="I708"/>
    </row>
    <row r="709" spans="1:9" x14ac:dyDescent="0.25">
      <c r="A709" s="29">
        <v>45895</v>
      </c>
      <c r="B709" s="47">
        <v>8</v>
      </c>
      <c r="C709" s="47">
        <v>2</v>
      </c>
      <c r="D709" s="47">
        <v>12</v>
      </c>
      <c r="E709" s="37">
        <v>25.781199999999998</v>
      </c>
      <c r="F7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9"/>
      <c r="H709"/>
      <c r="I709"/>
    </row>
    <row r="710" spans="1:9" x14ac:dyDescent="0.25">
      <c r="A710" s="29">
        <v>45895</v>
      </c>
      <c r="B710" s="47">
        <v>8</v>
      </c>
      <c r="C710" s="47">
        <v>2</v>
      </c>
      <c r="D710" s="47">
        <v>13</v>
      </c>
      <c r="E710" s="37">
        <v>23.360199999999999</v>
      </c>
      <c r="F7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0"/>
      <c r="H710"/>
      <c r="I710"/>
    </row>
    <row r="711" spans="1:9" x14ac:dyDescent="0.25">
      <c r="A711" s="29">
        <v>45895</v>
      </c>
      <c r="B711" s="47">
        <v>8</v>
      </c>
      <c r="C711" s="47">
        <v>2</v>
      </c>
      <c r="D711" s="47">
        <v>14</v>
      </c>
      <c r="E711" s="37">
        <v>23.3049</v>
      </c>
      <c r="F7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1"/>
      <c r="H711"/>
      <c r="I711"/>
    </row>
    <row r="712" spans="1:9" x14ac:dyDescent="0.25">
      <c r="A712" s="29">
        <v>45895</v>
      </c>
      <c r="B712" s="47">
        <v>8</v>
      </c>
      <c r="C712" s="47">
        <v>2</v>
      </c>
      <c r="D712" s="47">
        <v>15</v>
      </c>
      <c r="E712" s="37">
        <v>20.988600000000002</v>
      </c>
      <c r="F7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2"/>
      <c r="H712"/>
      <c r="I712"/>
    </row>
    <row r="713" spans="1:9" x14ac:dyDescent="0.25">
      <c r="A713" s="29">
        <v>45895</v>
      </c>
      <c r="B713" s="47">
        <v>8</v>
      </c>
      <c r="C713" s="47">
        <v>2</v>
      </c>
      <c r="D713" s="47">
        <v>16</v>
      </c>
      <c r="E713" s="37">
        <v>26.941500000000001</v>
      </c>
      <c r="F71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3"/>
      <c r="H713"/>
      <c r="I713"/>
    </row>
    <row r="714" spans="1:9" x14ac:dyDescent="0.25">
      <c r="A714" s="29">
        <v>45895</v>
      </c>
      <c r="B714" s="47">
        <v>8</v>
      </c>
      <c r="C714" s="47">
        <v>2</v>
      </c>
      <c r="D714" s="47">
        <v>17</v>
      </c>
      <c r="E714" s="37">
        <v>31.369199999999999</v>
      </c>
      <c r="F71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4"/>
      <c r="H714"/>
      <c r="I714"/>
    </row>
    <row r="715" spans="1:9" x14ac:dyDescent="0.25">
      <c r="A715" s="29">
        <v>45895</v>
      </c>
      <c r="B715" s="47">
        <v>8</v>
      </c>
      <c r="C715" s="47">
        <v>2</v>
      </c>
      <c r="D715" s="47">
        <v>18</v>
      </c>
      <c r="E715" s="37">
        <v>29.387699999999999</v>
      </c>
      <c r="F71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5"/>
      <c r="H715"/>
      <c r="I715"/>
    </row>
    <row r="716" spans="1:9" x14ac:dyDescent="0.25">
      <c r="A716" s="29">
        <v>45895</v>
      </c>
      <c r="B716" s="47">
        <v>8</v>
      </c>
      <c r="C716" s="47">
        <v>2</v>
      </c>
      <c r="D716" s="47">
        <v>19</v>
      </c>
      <c r="E716" s="37">
        <v>32.222099999999998</v>
      </c>
      <c r="F71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6"/>
      <c r="H716"/>
      <c r="I716"/>
    </row>
    <row r="717" spans="1:9" x14ac:dyDescent="0.25">
      <c r="A717" s="29">
        <v>45895</v>
      </c>
      <c r="B717" s="47">
        <v>8</v>
      </c>
      <c r="C717" s="47">
        <v>2</v>
      </c>
      <c r="D717" s="47">
        <v>20</v>
      </c>
      <c r="E717" s="37">
        <v>33.005200000000002</v>
      </c>
      <c r="F7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7"/>
      <c r="H717"/>
      <c r="I717"/>
    </row>
    <row r="718" spans="1:9" x14ac:dyDescent="0.25">
      <c r="A718" s="29">
        <v>45895</v>
      </c>
      <c r="B718" s="47">
        <v>8</v>
      </c>
      <c r="C718" s="47">
        <v>2</v>
      </c>
      <c r="D718" s="47">
        <v>21</v>
      </c>
      <c r="E718" s="37">
        <v>29.6553</v>
      </c>
      <c r="F7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8"/>
      <c r="H718"/>
      <c r="I718"/>
    </row>
    <row r="719" spans="1:9" x14ac:dyDescent="0.25">
      <c r="A719" s="29">
        <v>45895</v>
      </c>
      <c r="B719" s="47">
        <v>8</v>
      </c>
      <c r="C719" s="47">
        <v>2</v>
      </c>
      <c r="D719" s="47">
        <v>22</v>
      </c>
      <c r="E719" s="37">
        <v>30.956700000000001</v>
      </c>
      <c r="F7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9"/>
      <c r="H719"/>
      <c r="I719"/>
    </row>
    <row r="720" spans="1:9" x14ac:dyDescent="0.25">
      <c r="A720" s="29">
        <v>45895</v>
      </c>
      <c r="B720" s="47">
        <v>8</v>
      </c>
      <c r="C720" s="47">
        <v>2</v>
      </c>
      <c r="D720" s="47">
        <v>23</v>
      </c>
      <c r="E720" s="37">
        <v>33.449800000000003</v>
      </c>
      <c r="F7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0"/>
      <c r="H720"/>
      <c r="I720"/>
    </row>
    <row r="721" spans="1:9" x14ac:dyDescent="0.25">
      <c r="A721" s="29">
        <v>45895</v>
      </c>
      <c r="B721" s="47">
        <v>8</v>
      </c>
      <c r="C721" s="47">
        <v>2</v>
      </c>
      <c r="D721" s="47">
        <v>24</v>
      </c>
      <c r="E721" s="37">
        <v>32.422800000000002</v>
      </c>
      <c r="F7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2FBDD-B6A5-45CA-A361-50AC81D96A7F}">
  <dimension ref="A1:AD64"/>
  <sheetViews>
    <sheetView zoomScale="85" zoomScaleNormal="85" workbookViewId="0">
      <selection activeCell="U32" sqref="U32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14" width="5.7109375" bestFit="1" customWidth="1"/>
    <col min="15" max="15" width="6.7109375" bestFit="1" customWidth="1"/>
    <col min="16" max="16" width="5.7109375" bestFit="1" customWidth="1"/>
    <col min="17" max="22" width="6.7109375" bestFit="1" customWidth="1"/>
    <col min="23" max="23" width="7.42578125" bestFit="1" customWidth="1"/>
    <col min="24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45866</v>
      </c>
      <c r="C3" s="33">
        <v>27.1875</v>
      </c>
      <c r="D3" s="33">
        <v>28.4895</v>
      </c>
      <c r="E3" s="33">
        <v>27.280200000000001</v>
      </c>
      <c r="F3" s="33">
        <v>26.2819</v>
      </c>
      <c r="G3" s="33">
        <v>27.835899999999999</v>
      </c>
      <c r="H3" s="33">
        <v>30.316800000000001</v>
      </c>
      <c r="I3" s="33">
        <v>22.367100000000001</v>
      </c>
      <c r="J3" s="33">
        <v>15.960900000000001</v>
      </c>
      <c r="K3" s="33">
        <v>15.9717</v>
      </c>
      <c r="L3" s="33">
        <v>26.866</v>
      </c>
      <c r="M3" s="33">
        <v>26.7226</v>
      </c>
      <c r="N3" s="33">
        <v>33.419400000000003</v>
      </c>
      <c r="O3" s="33">
        <v>389.48849999999999</v>
      </c>
      <c r="P3" s="33">
        <v>37.453800000000001</v>
      </c>
      <c r="Q3" s="33">
        <v>35.607799999999997</v>
      </c>
      <c r="R3" s="33">
        <v>26.0029</v>
      </c>
      <c r="S3" s="33">
        <v>17.5318</v>
      </c>
      <c r="T3" s="33">
        <v>29.074000000000002</v>
      </c>
      <c r="U3" s="33">
        <v>37.3643</v>
      </c>
      <c r="V3" s="33">
        <v>38.8339</v>
      </c>
      <c r="W3" s="33">
        <v>34.704099999999997</v>
      </c>
      <c r="X3" s="33">
        <v>24.552399999999999</v>
      </c>
      <c r="Y3" s="33">
        <v>30.4116</v>
      </c>
      <c r="Z3" s="33">
        <v>29.3596</v>
      </c>
    </row>
    <row r="4" spans="1:30" x14ac:dyDescent="0.25">
      <c r="A4" s="32"/>
      <c r="B4" s="54">
        <v>45867</v>
      </c>
      <c r="C4" s="33">
        <v>32.770800000000001</v>
      </c>
      <c r="D4" s="33">
        <v>32.2851</v>
      </c>
      <c r="E4" s="33">
        <v>31.5959</v>
      </c>
      <c r="F4" s="33">
        <v>27.857800000000001</v>
      </c>
      <c r="G4" s="33">
        <v>31.232500000000002</v>
      </c>
      <c r="H4" s="33">
        <v>45.038600000000002</v>
      </c>
      <c r="I4" s="33">
        <v>37.684100000000001</v>
      </c>
      <c r="J4" s="33">
        <v>29.641999999999999</v>
      </c>
      <c r="K4" s="33">
        <v>30.561699999999998</v>
      </c>
      <c r="L4" s="33">
        <v>31.811599999999999</v>
      </c>
      <c r="M4" s="33">
        <v>25.054400000000001</v>
      </c>
      <c r="N4" s="33">
        <v>33.616599999999998</v>
      </c>
      <c r="O4" s="33">
        <v>34.217199999999998</v>
      </c>
      <c r="P4" s="33">
        <v>33.962899999999998</v>
      </c>
      <c r="Q4" s="33">
        <v>28.388300000000001</v>
      </c>
      <c r="R4" s="33">
        <v>25.763100000000001</v>
      </c>
      <c r="S4" s="33">
        <v>17.2911</v>
      </c>
      <c r="T4" s="33">
        <v>17.393799999999999</v>
      </c>
      <c r="U4" s="33">
        <v>40.641500000000001</v>
      </c>
      <c r="V4" s="33">
        <v>37.357199999999999</v>
      </c>
      <c r="W4" s="33">
        <v>30.840299999999999</v>
      </c>
      <c r="X4" s="33">
        <v>32.528500000000001</v>
      </c>
      <c r="Y4" s="33">
        <v>38.537199999999999</v>
      </c>
      <c r="Z4" s="33">
        <v>33.984900000000003</v>
      </c>
    </row>
    <row r="5" spans="1:30" x14ac:dyDescent="0.25">
      <c r="A5" s="32"/>
      <c r="B5" s="54">
        <v>45868</v>
      </c>
      <c r="C5" s="33">
        <v>33.064300000000003</v>
      </c>
      <c r="D5" s="33">
        <v>30.5505</v>
      </c>
      <c r="E5" s="33">
        <v>30.957799999999999</v>
      </c>
      <c r="F5" s="33">
        <v>30.3932</v>
      </c>
      <c r="G5" s="33">
        <v>31.700099999999999</v>
      </c>
      <c r="H5" s="33">
        <v>34.808799999999998</v>
      </c>
      <c r="I5" s="33">
        <v>32.208500000000001</v>
      </c>
      <c r="J5" s="33">
        <v>19.932300000000001</v>
      </c>
      <c r="K5" s="33">
        <v>19.840499999999999</v>
      </c>
      <c r="L5" s="33">
        <v>17.757999999999999</v>
      </c>
      <c r="M5" s="33">
        <v>18.066500000000001</v>
      </c>
      <c r="N5" s="33">
        <v>26.898299999999999</v>
      </c>
      <c r="O5" s="33">
        <v>27.763999999999999</v>
      </c>
      <c r="P5" s="33">
        <v>24.819800000000001</v>
      </c>
      <c r="Q5" s="33">
        <v>29.359100000000002</v>
      </c>
      <c r="R5" s="33">
        <v>28.865400000000001</v>
      </c>
      <c r="S5" s="33">
        <v>28.574400000000001</v>
      </c>
      <c r="T5" s="33">
        <v>28.5548</v>
      </c>
      <c r="U5" s="33">
        <v>33.467399999999998</v>
      </c>
      <c r="V5" s="33">
        <v>37.666899999999998</v>
      </c>
      <c r="W5" s="33">
        <v>35.616799999999998</v>
      </c>
      <c r="X5" s="33">
        <v>30.4924</v>
      </c>
      <c r="Y5" s="33">
        <v>33.866500000000002</v>
      </c>
      <c r="Z5" s="33">
        <v>29.439299999999999</v>
      </c>
    </row>
    <row r="6" spans="1:30" x14ac:dyDescent="0.25">
      <c r="A6" s="32"/>
      <c r="B6" s="54">
        <v>45869</v>
      </c>
      <c r="C6" s="33">
        <v>28.2011</v>
      </c>
      <c r="D6" s="33">
        <v>29.759499999999999</v>
      </c>
      <c r="E6" s="33">
        <v>29.807200000000002</v>
      </c>
      <c r="F6" s="33">
        <v>29.828600000000002</v>
      </c>
      <c r="G6" s="33">
        <v>30.135400000000001</v>
      </c>
      <c r="H6" s="33">
        <v>31.0989</v>
      </c>
      <c r="I6" s="33">
        <v>21.904599999999999</v>
      </c>
      <c r="J6" s="33">
        <v>22.074400000000001</v>
      </c>
      <c r="K6" s="33">
        <v>21.9558</v>
      </c>
      <c r="L6" s="33">
        <v>21.873000000000001</v>
      </c>
      <c r="M6" s="33">
        <v>21.775300000000001</v>
      </c>
      <c r="N6" s="33">
        <v>22.314399999999999</v>
      </c>
      <c r="O6" s="33">
        <v>23.195399999999999</v>
      </c>
      <c r="P6" s="33">
        <v>19.526</v>
      </c>
      <c r="Q6" s="33">
        <v>20.911799999999999</v>
      </c>
      <c r="R6" s="33">
        <v>14.6319</v>
      </c>
      <c r="S6" s="33">
        <v>24.881599999999999</v>
      </c>
      <c r="T6" s="33">
        <v>33.462000000000003</v>
      </c>
      <c r="U6" s="33">
        <v>45.549799999999998</v>
      </c>
      <c r="V6" s="33">
        <v>40.875599999999999</v>
      </c>
      <c r="W6" s="33">
        <v>34.676600000000001</v>
      </c>
      <c r="X6" s="33">
        <v>35.000399999999999</v>
      </c>
      <c r="Y6" s="33">
        <v>36.351799999999997</v>
      </c>
      <c r="Z6" s="33">
        <v>32.572000000000003</v>
      </c>
    </row>
    <row r="7" spans="1:30" x14ac:dyDescent="0.25">
      <c r="A7" s="32"/>
      <c r="B7" s="54">
        <v>45870</v>
      </c>
      <c r="C7" s="33">
        <v>27.081399999999999</v>
      </c>
      <c r="D7" s="33">
        <v>28.382100000000001</v>
      </c>
      <c r="E7" s="33">
        <v>28.039300000000001</v>
      </c>
      <c r="F7" s="33">
        <v>30.347200000000001</v>
      </c>
      <c r="G7" s="33">
        <v>28.379200000000001</v>
      </c>
      <c r="H7" s="33">
        <v>30.430599999999998</v>
      </c>
      <c r="I7" s="33">
        <v>29.8416</v>
      </c>
      <c r="J7" s="33">
        <v>24.465499999999999</v>
      </c>
      <c r="K7" s="33">
        <v>19.052299999999999</v>
      </c>
      <c r="L7" s="33">
        <v>17.957599999999999</v>
      </c>
      <c r="M7" s="33">
        <v>13.542199999999999</v>
      </c>
      <c r="N7" s="33">
        <v>22.469100000000001</v>
      </c>
      <c r="O7" s="33">
        <v>17.532399999999999</v>
      </c>
      <c r="P7" s="33">
        <v>29.8154</v>
      </c>
      <c r="Q7" s="33">
        <v>34.420900000000003</v>
      </c>
      <c r="R7" s="33">
        <v>36.3626</v>
      </c>
      <c r="S7" s="33">
        <v>31.790700000000001</v>
      </c>
      <c r="T7" s="33">
        <v>33.282299999999999</v>
      </c>
      <c r="U7" s="33">
        <v>36.775799999999997</v>
      </c>
      <c r="V7" s="33">
        <v>42.779699999999998</v>
      </c>
      <c r="W7" s="33">
        <v>38.44</v>
      </c>
      <c r="X7" s="33">
        <v>30.485399999999998</v>
      </c>
      <c r="Y7" s="33">
        <v>34.1965</v>
      </c>
      <c r="Z7" s="33">
        <v>31.6584</v>
      </c>
    </row>
    <row r="8" spans="1:30" x14ac:dyDescent="0.25">
      <c r="A8" s="32"/>
      <c r="B8" s="54">
        <v>45871</v>
      </c>
      <c r="C8" s="33">
        <v>29.1509</v>
      </c>
      <c r="D8" s="33">
        <v>15.4536</v>
      </c>
      <c r="E8" s="33">
        <v>26.291699999999999</v>
      </c>
      <c r="F8" s="33">
        <v>26.543800000000001</v>
      </c>
      <c r="G8" s="33">
        <v>27.732500000000002</v>
      </c>
      <c r="H8" s="33">
        <v>26.491299999999999</v>
      </c>
      <c r="I8" s="33">
        <v>20.185600000000001</v>
      </c>
      <c r="J8" s="33">
        <v>17.087499999999999</v>
      </c>
      <c r="K8" s="33">
        <v>16.267700000000001</v>
      </c>
      <c r="L8" s="33">
        <v>17.5336</v>
      </c>
      <c r="M8" s="33">
        <v>16.813700000000001</v>
      </c>
      <c r="N8" s="33">
        <v>17.297799999999999</v>
      </c>
      <c r="O8" s="33">
        <v>16.962599999999998</v>
      </c>
      <c r="P8" s="33">
        <v>18.4404</v>
      </c>
      <c r="Q8" s="33">
        <v>33.329099999999997</v>
      </c>
      <c r="R8" s="33">
        <v>22.0045</v>
      </c>
      <c r="S8" s="33">
        <v>20.386600000000001</v>
      </c>
      <c r="T8" s="33">
        <v>27.668900000000001</v>
      </c>
      <c r="U8" s="33">
        <v>34.284100000000002</v>
      </c>
      <c r="V8" s="33">
        <v>30.898299999999999</v>
      </c>
      <c r="W8" s="33">
        <v>18.505299999999998</v>
      </c>
      <c r="X8" s="33">
        <v>23.905999999999999</v>
      </c>
      <c r="Y8" s="33">
        <v>22.106400000000001</v>
      </c>
      <c r="Z8" s="33">
        <v>25.566099999999999</v>
      </c>
    </row>
    <row r="9" spans="1:30" x14ac:dyDescent="0.25">
      <c r="A9" s="32"/>
      <c r="B9" s="54">
        <v>45872</v>
      </c>
      <c r="C9" s="33">
        <v>18.837399999999999</v>
      </c>
      <c r="D9" s="33">
        <v>25.7014</v>
      </c>
      <c r="E9" s="33">
        <v>22.356300000000001</v>
      </c>
      <c r="F9" s="33">
        <v>21.355899999999998</v>
      </c>
      <c r="G9" s="33">
        <v>21.054600000000001</v>
      </c>
      <c r="H9" s="33">
        <v>22.278600000000001</v>
      </c>
      <c r="I9" s="33">
        <v>17.4328</v>
      </c>
      <c r="J9" s="33">
        <v>6.9884000000000004</v>
      </c>
      <c r="K9" s="33">
        <v>-2.0112999999999999</v>
      </c>
      <c r="L9" s="33">
        <v>1.3852</v>
      </c>
      <c r="M9" s="33">
        <v>4.2408999999999999</v>
      </c>
      <c r="N9" s="33">
        <v>4.3353000000000002</v>
      </c>
      <c r="O9" s="33">
        <v>8.7457999999999991</v>
      </c>
      <c r="P9" s="33">
        <v>6.3658999999999999</v>
      </c>
      <c r="Q9" s="33">
        <v>6.3605</v>
      </c>
      <c r="R9" s="33">
        <v>9.3485999999999994</v>
      </c>
      <c r="S9" s="33">
        <v>12.9383</v>
      </c>
      <c r="T9" s="33">
        <v>28.210699999999999</v>
      </c>
      <c r="U9" s="33">
        <v>69.047499999999999</v>
      </c>
      <c r="V9" s="33">
        <v>68.902900000000002</v>
      </c>
      <c r="W9" s="33">
        <v>33.6967</v>
      </c>
      <c r="X9" s="33">
        <v>30.096599999999999</v>
      </c>
      <c r="Y9" s="33">
        <v>27.94</v>
      </c>
      <c r="Z9" s="33">
        <v>22.882000000000001</v>
      </c>
    </row>
    <row r="10" spans="1:30" x14ac:dyDescent="0.25">
      <c r="A10" s="32"/>
      <c r="B10" s="54">
        <v>45873</v>
      </c>
      <c r="C10" s="33">
        <v>26.322900000000001</v>
      </c>
      <c r="D10" s="33">
        <v>23.198599999999999</v>
      </c>
      <c r="E10" s="33">
        <v>21.946000000000002</v>
      </c>
      <c r="F10" s="33">
        <v>21.917100000000001</v>
      </c>
      <c r="G10" s="33">
        <v>20.5473</v>
      </c>
      <c r="H10" s="33">
        <v>23.1815</v>
      </c>
      <c r="I10" s="33">
        <v>17.597100000000001</v>
      </c>
      <c r="J10" s="33">
        <v>8.9178999999999995</v>
      </c>
      <c r="K10" s="33">
        <v>15.4102</v>
      </c>
      <c r="L10" s="33">
        <v>15.7559</v>
      </c>
      <c r="M10" s="33">
        <v>17.1004</v>
      </c>
      <c r="N10" s="33">
        <v>18.775099999999998</v>
      </c>
      <c r="O10" s="33">
        <v>19.095099999999999</v>
      </c>
      <c r="P10" s="33">
        <v>20.867000000000001</v>
      </c>
      <c r="Q10" s="33">
        <v>19.509399999999999</v>
      </c>
      <c r="R10" s="33">
        <v>24.058800000000002</v>
      </c>
      <c r="S10" s="33">
        <v>28.831499999999998</v>
      </c>
      <c r="T10" s="33">
        <v>34.976500000000001</v>
      </c>
      <c r="U10" s="33">
        <v>145.52690000000001</v>
      </c>
      <c r="V10" s="33">
        <v>30.349499999999999</v>
      </c>
      <c r="W10" s="33">
        <v>29.350300000000001</v>
      </c>
      <c r="X10" s="33">
        <v>16.744499999999999</v>
      </c>
      <c r="Y10" s="33">
        <v>12.6716</v>
      </c>
      <c r="Z10" s="33">
        <v>28.1189</v>
      </c>
    </row>
    <row r="11" spans="1:30" x14ac:dyDescent="0.25">
      <c r="A11" s="32"/>
      <c r="B11" s="54">
        <v>45874</v>
      </c>
      <c r="C11" s="33">
        <v>28.386299999999999</v>
      </c>
      <c r="D11" s="33">
        <v>24.6431</v>
      </c>
      <c r="E11" s="33">
        <v>24.469899999999999</v>
      </c>
      <c r="F11" s="33">
        <v>23.2151</v>
      </c>
      <c r="G11" s="33">
        <v>25.633099999999999</v>
      </c>
      <c r="H11" s="33">
        <v>28.150500000000001</v>
      </c>
      <c r="I11" s="33">
        <v>13.467000000000001</v>
      </c>
      <c r="J11" s="33">
        <v>11.139099999999999</v>
      </c>
      <c r="K11" s="33">
        <v>18.606000000000002</v>
      </c>
      <c r="L11" s="33">
        <v>17.125499999999999</v>
      </c>
      <c r="M11" s="33">
        <v>25.6629</v>
      </c>
      <c r="N11" s="33">
        <v>28.688700000000001</v>
      </c>
      <c r="O11" s="33">
        <v>29.681000000000001</v>
      </c>
      <c r="P11" s="33">
        <v>29.081299999999999</v>
      </c>
      <c r="Q11" s="33">
        <v>28.623100000000001</v>
      </c>
      <c r="R11" s="33">
        <v>30.543099999999999</v>
      </c>
      <c r="S11" s="33">
        <v>37.071800000000003</v>
      </c>
      <c r="T11" s="33">
        <v>37.303600000000003</v>
      </c>
      <c r="U11" s="33">
        <v>39.072299999999998</v>
      </c>
      <c r="V11" s="33">
        <v>40.745199999999997</v>
      </c>
      <c r="W11" s="33">
        <v>36.694299999999998</v>
      </c>
      <c r="X11" s="33">
        <v>39.712400000000002</v>
      </c>
      <c r="Y11" s="33">
        <v>34.731499999999997</v>
      </c>
      <c r="Z11" s="33">
        <v>36.7605</v>
      </c>
    </row>
    <row r="12" spans="1:30" x14ac:dyDescent="0.25">
      <c r="A12" s="32"/>
      <c r="B12" s="54">
        <v>45875</v>
      </c>
      <c r="C12" s="33">
        <v>35.397199999999998</v>
      </c>
      <c r="D12" s="33">
        <v>31.558700000000002</v>
      </c>
      <c r="E12" s="33">
        <v>30.892299999999999</v>
      </c>
      <c r="F12" s="33">
        <v>31.834</v>
      </c>
      <c r="G12" s="33">
        <v>33.5655</v>
      </c>
      <c r="H12" s="33">
        <v>35.189599999999999</v>
      </c>
      <c r="I12" s="33">
        <v>30.138200000000001</v>
      </c>
      <c r="J12" s="33">
        <v>21.819400000000002</v>
      </c>
      <c r="K12" s="33">
        <v>24.663</v>
      </c>
      <c r="L12" s="33">
        <v>28.9969</v>
      </c>
      <c r="M12" s="33">
        <v>30.029699999999998</v>
      </c>
      <c r="N12" s="33">
        <v>33.339500000000001</v>
      </c>
      <c r="O12" s="33">
        <v>34.883600000000001</v>
      </c>
      <c r="P12" s="33">
        <v>32.367800000000003</v>
      </c>
      <c r="Q12" s="33">
        <v>35.639800000000001</v>
      </c>
      <c r="R12" s="33">
        <v>35.6389</v>
      </c>
      <c r="S12" s="33">
        <v>46.521500000000003</v>
      </c>
      <c r="T12" s="33">
        <v>67.506500000000003</v>
      </c>
      <c r="U12" s="33">
        <v>254.84989999999999</v>
      </c>
      <c r="V12" s="33">
        <v>246.69069999999999</v>
      </c>
      <c r="W12" s="33">
        <v>58.636099999999999</v>
      </c>
      <c r="X12" s="33">
        <v>50.978099999999998</v>
      </c>
      <c r="Y12" s="33">
        <v>51.221600000000002</v>
      </c>
      <c r="Z12" s="33">
        <v>36.142499999999998</v>
      </c>
    </row>
    <row r="13" spans="1:30" x14ac:dyDescent="0.25">
      <c r="A13" s="32"/>
      <c r="B13" s="54">
        <v>45876</v>
      </c>
      <c r="C13" s="33">
        <v>38.615699999999997</v>
      </c>
      <c r="D13" s="33">
        <v>41.668700000000001</v>
      </c>
      <c r="E13" s="33">
        <v>35.359099999999998</v>
      </c>
      <c r="F13" s="33">
        <v>32.030500000000004</v>
      </c>
      <c r="G13" s="33">
        <v>29.651</v>
      </c>
      <c r="H13" s="33">
        <v>36.164000000000001</v>
      </c>
      <c r="I13" s="33">
        <v>29.351299999999998</v>
      </c>
      <c r="J13" s="33">
        <v>27.346599999999999</v>
      </c>
      <c r="K13" s="33">
        <v>26.045999999999999</v>
      </c>
      <c r="L13" s="33">
        <v>23.728999999999999</v>
      </c>
      <c r="M13" s="33">
        <v>23.568100000000001</v>
      </c>
      <c r="N13" s="33">
        <v>28.040299999999998</v>
      </c>
      <c r="O13" s="33">
        <v>33.953899999999997</v>
      </c>
      <c r="P13" s="33">
        <v>29.513999999999999</v>
      </c>
      <c r="Q13" s="33">
        <v>30.6464</v>
      </c>
      <c r="R13" s="33">
        <v>36.796300000000002</v>
      </c>
      <c r="S13" s="33">
        <v>35.907499999999999</v>
      </c>
      <c r="T13" s="33">
        <v>39.795000000000002</v>
      </c>
      <c r="U13" s="33">
        <v>45.601799999999997</v>
      </c>
      <c r="V13" s="33">
        <v>42.616399999999999</v>
      </c>
      <c r="W13" s="33">
        <v>36.494100000000003</v>
      </c>
      <c r="X13" s="33">
        <v>36.081899999999997</v>
      </c>
      <c r="Y13" s="33">
        <v>35.918399999999998</v>
      </c>
      <c r="Z13" s="33">
        <v>34.169499999999999</v>
      </c>
    </row>
    <row r="14" spans="1:30" x14ac:dyDescent="0.25">
      <c r="A14" s="32"/>
      <c r="B14" s="54">
        <v>45877</v>
      </c>
      <c r="C14" s="33">
        <v>31.0246</v>
      </c>
      <c r="D14" s="33">
        <v>28.848600000000001</v>
      </c>
      <c r="E14" s="33">
        <v>27.4132</v>
      </c>
      <c r="F14" s="33">
        <v>28.395700000000001</v>
      </c>
      <c r="G14" s="33">
        <v>27.136700000000001</v>
      </c>
      <c r="H14" s="33">
        <v>29.030899999999999</v>
      </c>
      <c r="I14" s="33">
        <v>23.6158</v>
      </c>
      <c r="J14" s="33">
        <v>17.849499999999999</v>
      </c>
      <c r="K14" s="33">
        <v>22.273199999999999</v>
      </c>
      <c r="L14" s="33">
        <v>25.123000000000001</v>
      </c>
      <c r="M14" s="33">
        <v>27.2896</v>
      </c>
      <c r="N14" s="33">
        <v>27.746400000000001</v>
      </c>
      <c r="O14" s="33">
        <v>25.882899999999999</v>
      </c>
      <c r="P14" s="33">
        <v>24.1342</v>
      </c>
      <c r="Q14" s="33">
        <v>25.9511</v>
      </c>
      <c r="R14" s="33">
        <v>28.600899999999999</v>
      </c>
      <c r="S14" s="33">
        <v>26.851600000000001</v>
      </c>
      <c r="T14" s="33">
        <v>30.2456</v>
      </c>
      <c r="U14" s="33">
        <v>34.469499999999996</v>
      </c>
      <c r="V14" s="33">
        <v>34.540700000000001</v>
      </c>
      <c r="W14" s="33">
        <v>31.297899999999998</v>
      </c>
      <c r="X14" s="33">
        <v>22.710799999999999</v>
      </c>
      <c r="Y14" s="33">
        <v>30.677099999999999</v>
      </c>
      <c r="Z14" s="33">
        <v>29.880099999999999</v>
      </c>
    </row>
    <row r="15" spans="1:30" x14ac:dyDescent="0.25">
      <c r="A15" s="32"/>
      <c r="B15" s="54">
        <v>45878</v>
      </c>
      <c r="C15" s="33">
        <v>31.619</v>
      </c>
      <c r="D15" s="33">
        <v>32.449300000000001</v>
      </c>
      <c r="E15" s="33">
        <v>32.210599999999999</v>
      </c>
      <c r="F15" s="33">
        <v>35.165999999999997</v>
      </c>
      <c r="G15" s="33">
        <v>33.810400000000001</v>
      </c>
      <c r="H15" s="33">
        <v>32.203699999999998</v>
      </c>
      <c r="I15" s="33">
        <v>22.791699999999999</v>
      </c>
      <c r="J15" s="33">
        <v>16.5184</v>
      </c>
      <c r="K15" s="33">
        <v>18.584800000000001</v>
      </c>
      <c r="L15" s="33">
        <v>23.69</v>
      </c>
      <c r="M15" s="33">
        <v>26.931100000000001</v>
      </c>
      <c r="N15" s="33">
        <v>26.578800000000001</v>
      </c>
      <c r="O15" s="33">
        <v>28.398599999999998</v>
      </c>
      <c r="P15" s="33">
        <v>27.156700000000001</v>
      </c>
      <c r="Q15" s="33">
        <v>27.2225</v>
      </c>
      <c r="R15" s="33">
        <v>25.5642</v>
      </c>
      <c r="S15" s="33">
        <v>154.7388</v>
      </c>
      <c r="T15" s="33">
        <v>68.906899999999993</v>
      </c>
      <c r="U15" s="33">
        <v>878.88679999999999</v>
      </c>
      <c r="V15" s="33">
        <v>11.087199999999999</v>
      </c>
      <c r="W15" s="33">
        <v>27.401</v>
      </c>
      <c r="X15" s="33">
        <v>12.7401</v>
      </c>
      <c r="Y15" s="33">
        <v>9.0680999999999994</v>
      </c>
      <c r="Z15" s="33">
        <v>9.6815999999999995</v>
      </c>
    </row>
    <row r="16" spans="1:30" x14ac:dyDescent="0.25">
      <c r="A16" s="32"/>
      <c r="B16" s="54">
        <v>45879</v>
      </c>
      <c r="C16" s="33">
        <v>49.095799999999997</v>
      </c>
      <c r="D16" s="33">
        <v>31.034700000000001</v>
      </c>
      <c r="E16" s="33">
        <v>30.2212</v>
      </c>
      <c r="F16" s="33">
        <v>29.4268</v>
      </c>
      <c r="G16" s="33">
        <v>28.561499999999999</v>
      </c>
      <c r="H16" s="33">
        <v>27.6511</v>
      </c>
      <c r="I16" s="33">
        <v>26.380299999999998</v>
      </c>
      <c r="J16" s="33">
        <v>21.861799999999999</v>
      </c>
      <c r="K16" s="33">
        <v>21.037800000000001</v>
      </c>
      <c r="L16" s="33">
        <v>23.6723</v>
      </c>
      <c r="M16" s="33">
        <v>24.790400000000002</v>
      </c>
      <c r="N16" s="33">
        <v>26.3171</v>
      </c>
      <c r="O16" s="33">
        <v>28.473500000000001</v>
      </c>
      <c r="P16" s="33">
        <v>26.5669</v>
      </c>
      <c r="Q16" s="33">
        <v>26.988</v>
      </c>
      <c r="R16" s="33">
        <v>265.70229999999998</v>
      </c>
      <c r="S16" s="33">
        <v>36.333799999999997</v>
      </c>
      <c r="T16" s="33">
        <v>31.721399999999999</v>
      </c>
      <c r="U16" s="33">
        <v>43.170099999999998</v>
      </c>
      <c r="V16" s="33">
        <v>38.530200000000001</v>
      </c>
      <c r="W16" s="33">
        <v>10.181699999999999</v>
      </c>
      <c r="X16" s="33">
        <v>19.926600000000001</v>
      </c>
      <c r="Y16" s="33">
        <v>35.679600000000001</v>
      </c>
      <c r="Z16" s="33">
        <v>32.934800000000003</v>
      </c>
    </row>
    <row r="17" spans="1:26" x14ac:dyDescent="0.25">
      <c r="A17" s="32"/>
      <c r="B17" s="54">
        <v>45880</v>
      </c>
      <c r="C17" s="33">
        <v>35.024900000000002</v>
      </c>
      <c r="D17" s="33">
        <v>31.3536</v>
      </c>
      <c r="E17" s="33">
        <v>32.394599999999997</v>
      </c>
      <c r="F17" s="33">
        <v>38.253700000000002</v>
      </c>
      <c r="G17" s="33">
        <v>37.074199999999998</v>
      </c>
      <c r="H17" s="33">
        <v>45.432499999999997</v>
      </c>
      <c r="I17" s="33">
        <v>32.834800000000001</v>
      </c>
      <c r="J17" s="33">
        <v>13.154299999999999</v>
      </c>
      <c r="K17" s="33">
        <v>28.7959</v>
      </c>
      <c r="L17" s="33">
        <v>27.6846</v>
      </c>
      <c r="M17" s="33">
        <v>30.195399999999999</v>
      </c>
      <c r="N17" s="33">
        <v>30.1784</v>
      </c>
      <c r="O17" s="33">
        <v>27.761600000000001</v>
      </c>
      <c r="P17" s="33">
        <v>34.515000000000001</v>
      </c>
      <c r="Q17" s="33">
        <v>31.228200000000001</v>
      </c>
      <c r="R17" s="33">
        <v>146.71770000000001</v>
      </c>
      <c r="S17" s="33">
        <v>195.4556</v>
      </c>
      <c r="T17" s="33">
        <v>182.9691</v>
      </c>
      <c r="U17" s="33">
        <v>60.892499999999998</v>
      </c>
      <c r="V17" s="33">
        <v>52.1845</v>
      </c>
      <c r="W17" s="33">
        <v>41.116</v>
      </c>
      <c r="X17" s="33">
        <v>36.814300000000003</v>
      </c>
      <c r="Y17" s="33">
        <v>11.2773</v>
      </c>
      <c r="Z17" s="33">
        <v>32.274799999999999</v>
      </c>
    </row>
    <row r="18" spans="1:26" x14ac:dyDescent="0.25">
      <c r="A18" s="32"/>
      <c r="B18" s="54">
        <v>45881</v>
      </c>
      <c r="C18" s="33">
        <v>44.480600000000003</v>
      </c>
      <c r="D18" s="33">
        <v>42.215699999999998</v>
      </c>
      <c r="E18" s="33">
        <v>40.610599999999998</v>
      </c>
      <c r="F18" s="33">
        <v>34.057400000000001</v>
      </c>
      <c r="G18" s="33">
        <v>34.335000000000001</v>
      </c>
      <c r="H18" s="33">
        <v>45.210799999999999</v>
      </c>
      <c r="I18" s="33">
        <v>28.709499999999998</v>
      </c>
      <c r="J18" s="33">
        <v>21.807600000000001</v>
      </c>
      <c r="K18" s="33">
        <v>22.535699999999999</v>
      </c>
      <c r="L18" s="33">
        <v>21.321999999999999</v>
      </c>
      <c r="M18" s="33">
        <v>29.6965</v>
      </c>
      <c r="N18" s="33">
        <v>13.8729</v>
      </c>
      <c r="O18" s="33">
        <v>20.6037</v>
      </c>
      <c r="P18" s="33">
        <v>35.084499999999998</v>
      </c>
      <c r="Q18" s="33">
        <v>38.217599999999997</v>
      </c>
      <c r="R18" s="33">
        <v>43.630099999999999</v>
      </c>
      <c r="S18" s="33">
        <v>48.235799999999998</v>
      </c>
      <c r="T18" s="33">
        <v>54.934600000000003</v>
      </c>
      <c r="U18" s="33">
        <v>104.58110000000001</v>
      </c>
      <c r="V18" s="33">
        <v>42.255699999999997</v>
      </c>
      <c r="W18" s="33">
        <v>30.0014</v>
      </c>
      <c r="X18" s="33">
        <v>33.903399999999998</v>
      </c>
      <c r="Y18" s="33">
        <v>36.607100000000003</v>
      </c>
      <c r="Z18" s="33">
        <v>33.909199999999998</v>
      </c>
    </row>
    <row r="19" spans="1:26" x14ac:dyDescent="0.25">
      <c r="A19" s="32"/>
      <c r="B19" s="54">
        <v>45882</v>
      </c>
      <c r="C19" s="33">
        <v>29.881900000000002</v>
      </c>
      <c r="D19" s="33">
        <v>28.262799999999999</v>
      </c>
      <c r="E19" s="33">
        <v>32.271700000000003</v>
      </c>
      <c r="F19" s="33">
        <v>31.762599999999999</v>
      </c>
      <c r="G19" s="33">
        <v>31.359100000000002</v>
      </c>
      <c r="H19" s="33">
        <v>33.858199999999997</v>
      </c>
      <c r="I19" s="33">
        <v>24.209299999999999</v>
      </c>
      <c r="J19" s="33">
        <v>20.970500000000001</v>
      </c>
      <c r="K19" s="33">
        <v>20.651900000000001</v>
      </c>
      <c r="L19" s="33">
        <v>23.044699999999999</v>
      </c>
      <c r="M19" s="33">
        <v>24.6919</v>
      </c>
      <c r="N19" s="33">
        <v>26.5916</v>
      </c>
      <c r="O19" s="33">
        <v>28.183599999999998</v>
      </c>
      <c r="P19" s="33">
        <v>27.8126</v>
      </c>
      <c r="Q19" s="33">
        <v>31.6462</v>
      </c>
      <c r="R19" s="33">
        <v>31.840599999999998</v>
      </c>
      <c r="S19" s="33">
        <v>31.453800000000001</v>
      </c>
      <c r="T19" s="33">
        <v>40.774000000000001</v>
      </c>
      <c r="U19" s="33">
        <v>45.821599999999997</v>
      </c>
      <c r="V19" s="33">
        <v>34.750500000000002</v>
      </c>
      <c r="W19" s="33">
        <v>31.381900000000002</v>
      </c>
      <c r="X19" s="33">
        <v>32.593000000000004</v>
      </c>
      <c r="Y19" s="33">
        <v>18.3888</v>
      </c>
      <c r="Z19" s="33">
        <v>29.941199999999998</v>
      </c>
    </row>
    <row r="20" spans="1:26" x14ac:dyDescent="0.25">
      <c r="A20" s="32"/>
      <c r="B20" s="54">
        <v>45883</v>
      </c>
      <c r="C20" s="33">
        <v>29.790800000000001</v>
      </c>
      <c r="D20" s="33">
        <v>31.121600000000001</v>
      </c>
      <c r="E20" s="33">
        <v>30.515599999999999</v>
      </c>
      <c r="F20" s="33">
        <v>30.408300000000001</v>
      </c>
      <c r="G20" s="33">
        <v>28.5977</v>
      </c>
      <c r="H20" s="33">
        <v>29.318200000000001</v>
      </c>
      <c r="I20" s="33">
        <v>20.84</v>
      </c>
      <c r="J20" s="33">
        <v>16.935300000000002</v>
      </c>
      <c r="K20" s="33">
        <v>13.874499999999999</v>
      </c>
      <c r="L20" s="33">
        <v>26.391999999999999</v>
      </c>
      <c r="M20" s="33">
        <v>29.457999999999998</v>
      </c>
      <c r="N20" s="33">
        <v>30.317799999999998</v>
      </c>
      <c r="O20" s="33">
        <v>28.864599999999999</v>
      </c>
      <c r="P20" s="33">
        <v>26.502600000000001</v>
      </c>
      <c r="Q20" s="33">
        <v>27.497</v>
      </c>
      <c r="R20" s="33">
        <v>178.48570000000001</v>
      </c>
      <c r="S20" s="33">
        <v>211.32769999999999</v>
      </c>
      <c r="T20" s="33">
        <v>31.310700000000001</v>
      </c>
      <c r="U20" s="33">
        <v>30.920200000000001</v>
      </c>
      <c r="V20" s="33">
        <v>29.434100000000001</v>
      </c>
      <c r="W20" s="33">
        <v>30.976900000000001</v>
      </c>
      <c r="X20" s="33">
        <v>32.740200000000002</v>
      </c>
      <c r="Y20" s="33">
        <v>27.3871</v>
      </c>
      <c r="Z20" s="33">
        <v>28.101099999999999</v>
      </c>
    </row>
    <row r="21" spans="1:26" x14ac:dyDescent="0.25">
      <c r="A21" s="32"/>
      <c r="B21" s="54">
        <v>45884</v>
      </c>
      <c r="C21" s="33">
        <v>30.667100000000001</v>
      </c>
      <c r="D21" s="33">
        <v>28.545000000000002</v>
      </c>
      <c r="E21" s="33">
        <v>27.661100000000001</v>
      </c>
      <c r="F21" s="33">
        <v>27.437799999999999</v>
      </c>
      <c r="G21" s="33">
        <v>27.279599999999999</v>
      </c>
      <c r="H21" s="33">
        <v>27.7395</v>
      </c>
      <c r="I21" s="33">
        <v>31.557300000000001</v>
      </c>
      <c r="J21" s="33">
        <v>26.311499999999999</v>
      </c>
      <c r="K21" s="33">
        <v>28.137899999999998</v>
      </c>
      <c r="L21" s="33">
        <v>28.405999999999999</v>
      </c>
      <c r="M21" s="33">
        <v>27.21</v>
      </c>
      <c r="N21" s="33">
        <v>25.8872</v>
      </c>
      <c r="O21" s="33">
        <v>25.184100000000001</v>
      </c>
      <c r="P21" s="33">
        <v>23.956700000000001</v>
      </c>
      <c r="Q21" s="33">
        <v>22.235199999999999</v>
      </c>
      <c r="R21" s="33">
        <v>61.660699999999999</v>
      </c>
      <c r="S21" s="33">
        <v>58.8033</v>
      </c>
      <c r="T21" s="33">
        <v>32.9405</v>
      </c>
      <c r="U21" s="33">
        <v>32.579300000000003</v>
      </c>
      <c r="V21" s="33">
        <v>28.334800000000001</v>
      </c>
      <c r="W21" s="33">
        <v>28.7103</v>
      </c>
      <c r="X21" s="33">
        <v>29.1417</v>
      </c>
      <c r="Y21" s="33">
        <v>31.674299999999999</v>
      </c>
      <c r="Z21" s="33">
        <v>29.698699999999999</v>
      </c>
    </row>
    <row r="22" spans="1:26" x14ac:dyDescent="0.25">
      <c r="A22" s="32"/>
      <c r="B22" s="54">
        <v>45885</v>
      </c>
      <c r="C22" s="33">
        <v>28.266500000000001</v>
      </c>
      <c r="D22" s="33">
        <v>30.8749</v>
      </c>
      <c r="E22" s="33">
        <v>28.206900000000001</v>
      </c>
      <c r="F22" s="33">
        <v>27.635200000000001</v>
      </c>
      <c r="G22" s="33">
        <v>26.2498</v>
      </c>
      <c r="H22" s="33">
        <v>25.366199999999999</v>
      </c>
      <c r="I22" s="33">
        <v>20.1248</v>
      </c>
      <c r="J22" s="33">
        <v>18.209199999999999</v>
      </c>
      <c r="K22" s="33">
        <v>16.715399999999999</v>
      </c>
      <c r="L22" s="33">
        <v>34.662199999999999</v>
      </c>
      <c r="M22" s="33">
        <v>17.7879</v>
      </c>
      <c r="N22" s="33">
        <v>16.5913</v>
      </c>
      <c r="O22" s="33">
        <v>16.5078</v>
      </c>
      <c r="P22" s="33">
        <v>18.3277</v>
      </c>
      <c r="Q22" s="33">
        <v>17.857600000000001</v>
      </c>
      <c r="R22" s="33">
        <v>18.366499999999998</v>
      </c>
      <c r="S22" s="33">
        <v>17.1343</v>
      </c>
      <c r="T22" s="33">
        <v>22.8354</v>
      </c>
      <c r="U22" s="33">
        <v>29.445799999999998</v>
      </c>
      <c r="V22" s="33">
        <v>23.879899999999999</v>
      </c>
      <c r="W22" s="33">
        <v>6.3365999999999998</v>
      </c>
      <c r="X22" s="33">
        <v>20.8672</v>
      </c>
      <c r="Y22" s="33">
        <v>29.712299999999999</v>
      </c>
      <c r="Z22" s="33">
        <v>28.818000000000001</v>
      </c>
    </row>
    <row r="23" spans="1:26" x14ac:dyDescent="0.25">
      <c r="A23" s="32"/>
      <c r="B23" s="54">
        <v>45886</v>
      </c>
      <c r="C23" s="33">
        <v>28.1769</v>
      </c>
      <c r="D23" s="33">
        <v>27.332000000000001</v>
      </c>
      <c r="E23" s="33">
        <v>26.522400000000001</v>
      </c>
      <c r="F23" s="33">
        <v>26.5303</v>
      </c>
      <c r="G23" s="33">
        <v>25.138999999999999</v>
      </c>
      <c r="H23" s="33">
        <v>26.257300000000001</v>
      </c>
      <c r="I23" s="33">
        <v>26.241599999999998</v>
      </c>
      <c r="J23" s="33">
        <v>19.7484</v>
      </c>
      <c r="K23" s="33">
        <v>18.641200000000001</v>
      </c>
      <c r="L23" s="33">
        <v>20.853899999999999</v>
      </c>
      <c r="M23" s="33">
        <v>21.314900000000002</v>
      </c>
      <c r="N23" s="33">
        <v>24.494499999999999</v>
      </c>
      <c r="O23" s="33">
        <v>23.699400000000001</v>
      </c>
      <c r="P23" s="33">
        <v>23.9053</v>
      </c>
      <c r="Q23" s="33">
        <v>22.075399999999998</v>
      </c>
      <c r="R23" s="33">
        <v>21.7105</v>
      </c>
      <c r="S23" s="33">
        <v>23.933299999999999</v>
      </c>
      <c r="T23" s="33">
        <v>24.6189</v>
      </c>
      <c r="U23" s="33">
        <v>47.869</v>
      </c>
      <c r="V23" s="33">
        <v>37.811100000000003</v>
      </c>
      <c r="W23" s="33">
        <v>41.240900000000003</v>
      </c>
      <c r="X23" s="33">
        <v>18.011700000000001</v>
      </c>
      <c r="Y23" s="33">
        <v>30.263200000000001</v>
      </c>
      <c r="Z23" s="33">
        <v>32.022100000000002</v>
      </c>
    </row>
    <row r="24" spans="1:26" x14ac:dyDescent="0.25">
      <c r="A24" s="32"/>
      <c r="B24" s="54">
        <v>45887</v>
      </c>
      <c r="C24" s="33">
        <v>21.9375</v>
      </c>
      <c r="D24" s="33">
        <v>28.891400000000001</v>
      </c>
      <c r="E24" s="33">
        <v>27.6661</v>
      </c>
      <c r="F24" s="33">
        <v>28.068999999999999</v>
      </c>
      <c r="G24" s="33">
        <v>28.7057</v>
      </c>
      <c r="H24" s="33">
        <v>32.043300000000002</v>
      </c>
      <c r="I24" s="33">
        <v>23.4909</v>
      </c>
      <c r="J24" s="33">
        <v>28.240400000000001</v>
      </c>
      <c r="K24" s="33">
        <v>20.528400000000001</v>
      </c>
      <c r="L24" s="33">
        <v>20.389600000000002</v>
      </c>
      <c r="M24" s="33">
        <v>21.1251</v>
      </c>
      <c r="N24" s="33">
        <v>23.478899999999999</v>
      </c>
      <c r="O24" s="33">
        <v>24.288499999999999</v>
      </c>
      <c r="P24" s="33">
        <v>22.873899999999999</v>
      </c>
      <c r="Q24" s="33">
        <v>31.748899999999999</v>
      </c>
      <c r="R24" s="33">
        <v>25.091000000000001</v>
      </c>
      <c r="S24" s="33">
        <v>24.799700000000001</v>
      </c>
      <c r="T24" s="33">
        <v>37.003999999999998</v>
      </c>
      <c r="U24" s="33">
        <v>39.079000000000001</v>
      </c>
      <c r="V24" s="33">
        <v>39.458100000000002</v>
      </c>
      <c r="W24" s="33">
        <v>34.089399999999998</v>
      </c>
      <c r="X24" s="33">
        <v>33.305900000000001</v>
      </c>
      <c r="Y24" s="33">
        <v>30.019600000000001</v>
      </c>
      <c r="Z24" s="33">
        <v>28.331399999999999</v>
      </c>
    </row>
    <row r="25" spans="1:26" x14ac:dyDescent="0.25">
      <c r="A25" s="32"/>
      <c r="B25" s="54">
        <v>45888</v>
      </c>
      <c r="C25" s="33">
        <v>29.4377</v>
      </c>
      <c r="D25" s="33">
        <v>26.654</v>
      </c>
      <c r="E25" s="33">
        <v>26.8979</v>
      </c>
      <c r="F25" s="33">
        <v>27.915400000000002</v>
      </c>
      <c r="G25" s="33">
        <v>27.674499999999998</v>
      </c>
      <c r="H25" s="33">
        <v>31.445799999999998</v>
      </c>
      <c r="I25" s="33">
        <v>33.143999999999998</v>
      </c>
      <c r="J25" s="33">
        <v>28.536000000000001</v>
      </c>
      <c r="K25" s="33">
        <v>24.377300000000002</v>
      </c>
      <c r="L25" s="33">
        <v>27.414000000000001</v>
      </c>
      <c r="M25" s="33">
        <v>29.601900000000001</v>
      </c>
      <c r="N25" s="33">
        <v>28.5533</v>
      </c>
      <c r="O25" s="33">
        <v>28.231100000000001</v>
      </c>
      <c r="P25" s="33">
        <v>27.973199999999999</v>
      </c>
      <c r="Q25" s="33">
        <v>27.852499999999999</v>
      </c>
      <c r="R25" s="33">
        <v>27.267299999999999</v>
      </c>
      <c r="S25" s="33">
        <v>16.459700000000002</v>
      </c>
      <c r="T25" s="33">
        <v>32.392499999999998</v>
      </c>
      <c r="U25" s="33">
        <v>44.743099999999998</v>
      </c>
      <c r="V25" s="33">
        <v>44.638399999999997</v>
      </c>
      <c r="W25" s="33">
        <v>36.898899999999998</v>
      </c>
      <c r="X25" s="33">
        <v>35.6402</v>
      </c>
      <c r="Y25" s="33">
        <v>37.699199999999998</v>
      </c>
      <c r="Z25" s="33">
        <v>32.912399999999998</v>
      </c>
    </row>
    <row r="26" spans="1:26" x14ac:dyDescent="0.25">
      <c r="A26" s="32"/>
      <c r="B26" s="54">
        <v>45889</v>
      </c>
      <c r="C26" s="33">
        <v>31.989599999999999</v>
      </c>
      <c r="D26" s="33">
        <v>30.205200000000001</v>
      </c>
      <c r="E26" s="33">
        <v>28.786899999999999</v>
      </c>
      <c r="F26" s="33">
        <v>29.6511</v>
      </c>
      <c r="G26" s="33">
        <v>27.2881</v>
      </c>
      <c r="H26" s="33">
        <v>30.504000000000001</v>
      </c>
      <c r="I26" s="33">
        <v>29.752800000000001</v>
      </c>
      <c r="J26" s="33">
        <v>31.836200000000002</v>
      </c>
      <c r="K26" s="33">
        <v>26.273599999999998</v>
      </c>
      <c r="L26" s="33">
        <v>25.700500000000002</v>
      </c>
      <c r="M26" s="33">
        <v>29.996200000000002</v>
      </c>
      <c r="N26" s="33">
        <v>31.5747</v>
      </c>
      <c r="O26" s="33">
        <v>34.193300000000001</v>
      </c>
      <c r="P26" s="33">
        <v>34.477899999999998</v>
      </c>
      <c r="Q26" s="33">
        <v>227.93870000000001</v>
      </c>
      <c r="R26" s="33">
        <v>53.333399999999997</v>
      </c>
      <c r="S26" s="33">
        <v>38.045200000000001</v>
      </c>
      <c r="T26" s="33">
        <v>57.0884</v>
      </c>
      <c r="U26" s="33">
        <v>15.163600000000001</v>
      </c>
      <c r="V26" s="33">
        <v>37.5563</v>
      </c>
      <c r="W26" s="33">
        <v>-138.98400000000001</v>
      </c>
      <c r="X26" s="33">
        <v>25.107299999999999</v>
      </c>
      <c r="Y26" s="33">
        <v>61.6633</v>
      </c>
      <c r="Z26" s="33">
        <v>37.007199999999997</v>
      </c>
    </row>
    <row r="27" spans="1:26" x14ac:dyDescent="0.25">
      <c r="A27" s="32"/>
      <c r="B27" s="54">
        <v>45890</v>
      </c>
      <c r="C27" s="33">
        <v>33.073300000000003</v>
      </c>
      <c r="D27" s="33">
        <v>35.581400000000002</v>
      </c>
      <c r="E27" s="33">
        <v>29.628499999999999</v>
      </c>
      <c r="F27" s="33">
        <v>25.282399999999999</v>
      </c>
      <c r="G27" s="33">
        <v>35.617600000000003</v>
      </c>
      <c r="H27" s="33">
        <v>41.3842</v>
      </c>
      <c r="I27" s="33">
        <v>70.8</v>
      </c>
      <c r="J27" s="33">
        <v>43.063200000000002</v>
      </c>
      <c r="K27" s="33">
        <v>37.747900000000001</v>
      </c>
      <c r="L27" s="33">
        <v>41.628700000000002</v>
      </c>
      <c r="M27" s="33">
        <v>34.090000000000003</v>
      </c>
      <c r="N27" s="33">
        <v>42.939300000000003</v>
      </c>
      <c r="O27" s="33">
        <v>57.656399999999998</v>
      </c>
      <c r="P27" s="33">
        <v>49.381300000000003</v>
      </c>
      <c r="Q27" s="33">
        <v>59.959000000000003</v>
      </c>
      <c r="R27" s="33">
        <v>74.904399999999995</v>
      </c>
      <c r="S27" s="33">
        <v>82.037700000000001</v>
      </c>
      <c r="T27" s="33">
        <v>63.901499999999999</v>
      </c>
      <c r="U27" s="33">
        <v>207.69540000000001</v>
      </c>
      <c r="V27" s="33">
        <v>78.103300000000004</v>
      </c>
      <c r="W27" s="33">
        <v>32.901200000000003</v>
      </c>
      <c r="X27" s="33">
        <v>44.669800000000002</v>
      </c>
      <c r="Y27" s="33">
        <v>7.8947000000000003</v>
      </c>
      <c r="Z27" s="33">
        <v>39.240099999999998</v>
      </c>
    </row>
    <row r="28" spans="1:26" x14ac:dyDescent="0.25">
      <c r="A28" s="32"/>
      <c r="B28" s="54">
        <v>45891</v>
      </c>
      <c r="C28" s="33">
        <v>46.390599999999999</v>
      </c>
      <c r="D28" s="33">
        <v>44.098700000000001</v>
      </c>
      <c r="E28" s="33">
        <v>40.322299999999998</v>
      </c>
      <c r="F28" s="33">
        <v>32.550899999999999</v>
      </c>
      <c r="G28" s="33">
        <v>38.801299999999998</v>
      </c>
      <c r="H28" s="33">
        <v>46.944400000000002</v>
      </c>
      <c r="I28" s="33">
        <v>44.256599999999999</v>
      </c>
      <c r="J28" s="33">
        <v>44.102400000000003</v>
      </c>
      <c r="K28" s="33">
        <v>50.930999999999997</v>
      </c>
      <c r="L28" s="33">
        <v>52.621000000000002</v>
      </c>
      <c r="M28" s="33">
        <v>37.735300000000002</v>
      </c>
      <c r="N28" s="33">
        <v>41.841700000000003</v>
      </c>
      <c r="O28" s="33">
        <v>38.759300000000003</v>
      </c>
      <c r="P28" s="33">
        <v>52.2592</v>
      </c>
      <c r="Q28" s="33">
        <v>89.558300000000003</v>
      </c>
      <c r="R28" s="33">
        <v>98.653700000000001</v>
      </c>
      <c r="S28" s="33">
        <v>98.525400000000005</v>
      </c>
      <c r="T28" s="33">
        <v>78.529600000000002</v>
      </c>
      <c r="U28" s="33">
        <v>98.953000000000003</v>
      </c>
      <c r="V28" s="33">
        <v>55.509500000000003</v>
      </c>
      <c r="W28" s="33">
        <v>44.5441</v>
      </c>
      <c r="X28" s="33">
        <v>51.070500000000003</v>
      </c>
      <c r="Y28" s="33">
        <v>66.802000000000007</v>
      </c>
      <c r="Z28" s="33">
        <v>54.465499999999999</v>
      </c>
    </row>
    <row r="29" spans="1:26" x14ac:dyDescent="0.25">
      <c r="A29" s="32"/>
      <c r="B29" s="54">
        <v>45892</v>
      </c>
      <c r="C29" s="33">
        <v>46.4758</v>
      </c>
      <c r="D29" s="33">
        <v>41.149900000000002</v>
      </c>
      <c r="E29" s="33">
        <v>37.133000000000003</v>
      </c>
      <c r="F29" s="33">
        <v>37.2624</v>
      </c>
      <c r="G29" s="33">
        <v>34.027200000000001</v>
      </c>
      <c r="H29" s="33">
        <v>34.637</v>
      </c>
      <c r="I29" s="33">
        <v>33.262599999999999</v>
      </c>
      <c r="J29" s="33">
        <v>34.491100000000003</v>
      </c>
      <c r="K29" s="33">
        <v>31.1206</v>
      </c>
      <c r="L29" s="33">
        <v>35.141399999999997</v>
      </c>
      <c r="M29" s="33">
        <v>41.218200000000003</v>
      </c>
      <c r="N29" s="33">
        <v>45.259399999999999</v>
      </c>
      <c r="O29" s="33">
        <v>70.038200000000003</v>
      </c>
      <c r="P29" s="33">
        <v>55.791400000000003</v>
      </c>
      <c r="Q29" s="33">
        <v>113.0943</v>
      </c>
      <c r="R29" s="33">
        <v>47.321300000000001</v>
      </c>
      <c r="S29" s="33">
        <v>52.738399999999999</v>
      </c>
      <c r="T29" s="33">
        <v>61.992199999999997</v>
      </c>
      <c r="U29" s="33">
        <v>60.685299999999998</v>
      </c>
      <c r="V29" s="33">
        <v>48.163600000000002</v>
      </c>
      <c r="W29" s="33">
        <v>42.771700000000003</v>
      </c>
      <c r="X29" s="33">
        <v>42.732500000000002</v>
      </c>
      <c r="Y29" s="33">
        <v>63.136800000000001</v>
      </c>
      <c r="Z29" s="33">
        <v>50.563600000000001</v>
      </c>
    </row>
    <row r="30" spans="1:26" x14ac:dyDescent="0.25">
      <c r="A30" s="32"/>
      <c r="B30" s="54">
        <v>45893</v>
      </c>
      <c r="C30" s="33">
        <v>37.980499999999999</v>
      </c>
      <c r="D30" s="33">
        <v>34.58</v>
      </c>
      <c r="E30" s="33">
        <v>27.207999999999998</v>
      </c>
      <c r="F30" s="33">
        <v>29.359200000000001</v>
      </c>
      <c r="G30" s="33">
        <v>30.327000000000002</v>
      </c>
      <c r="H30" s="33">
        <v>26.247699999999998</v>
      </c>
      <c r="I30" s="33">
        <v>39.361699999999999</v>
      </c>
      <c r="J30" s="33">
        <v>26.7121</v>
      </c>
      <c r="K30" s="33">
        <v>22.9666</v>
      </c>
      <c r="L30" s="33">
        <v>29.613099999999999</v>
      </c>
      <c r="M30" s="33">
        <v>32.096299999999999</v>
      </c>
      <c r="N30" s="33">
        <v>29.529699999999998</v>
      </c>
      <c r="O30" s="33">
        <v>28.627099999999999</v>
      </c>
      <c r="P30" s="33">
        <v>27.258400000000002</v>
      </c>
      <c r="Q30" s="33">
        <v>30.7027</v>
      </c>
      <c r="R30" s="33">
        <v>34.009700000000002</v>
      </c>
      <c r="S30" s="33">
        <v>33.701000000000001</v>
      </c>
      <c r="T30" s="33">
        <v>55.777799999999999</v>
      </c>
      <c r="U30" s="33">
        <v>60.835099999999997</v>
      </c>
      <c r="V30" s="33">
        <v>47.2928</v>
      </c>
      <c r="W30" s="33">
        <v>41.695900000000002</v>
      </c>
      <c r="X30" s="33">
        <v>43.931600000000003</v>
      </c>
      <c r="Y30" s="33">
        <v>50.439399999999999</v>
      </c>
      <c r="Z30" s="33">
        <v>44.562199999999997</v>
      </c>
    </row>
    <row r="31" spans="1:26" x14ac:dyDescent="0.25">
      <c r="A31" s="32"/>
      <c r="B31" s="54">
        <v>45894</v>
      </c>
      <c r="C31" s="33">
        <v>36.714399999999998</v>
      </c>
      <c r="D31" s="33">
        <v>33.835799999999999</v>
      </c>
      <c r="E31" s="33">
        <v>34.177799999999998</v>
      </c>
      <c r="F31" s="33">
        <v>34.172699999999999</v>
      </c>
      <c r="G31" s="33">
        <v>35.072200000000002</v>
      </c>
      <c r="H31" s="33">
        <v>46.802999999999997</v>
      </c>
      <c r="I31" s="33">
        <v>40.532600000000002</v>
      </c>
      <c r="J31" s="33">
        <v>30.427299999999999</v>
      </c>
      <c r="K31" s="33">
        <v>31.888100000000001</v>
      </c>
      <c r="L31" s="33">
        <v>25.725200000000001</v>
      </c>
      <c r="M31" s="33">
        <v>31.1252</v>
      </c>
      <c r="N31" s="33">
        <v>28.335799999999999</v>
      </c>
      <c r="O31" s="33">
        <v>36.390300000000003</v>
      </c>
      <c r="P31" s="33">
        <v>34.404600000000002</v>
      </c>
      <c r="Q31" s="33">
        <v>34.876199999999997</v>
      </c>
      <c r="R31" s="33">
        <v>47.734499999999997</v>
      </c>
      <c r="S31" s="33">
        <v>65.739500000000007</v>
      </c>
      <c r="T31" s="33">
        <v>79.968400000000003</v>
      </c>
      <c r="U31" s="33">
        <v>72.479399999999998</v>
      </c>
      <c r="V31" s="33">
        <v>36.759099999999997</v>
      </c>
      <c r="W31" s="33">
        <v>27.9314</v>
      </c>
      <c r="X31" s="33">
        <v>23.787500000000001</v>
      </c>
      <c r="Y31" s="33">
        <v>22.771100000000001</v>
      </c>
      <c r="Z31" s="33">
        <v>30.708600000000001</v>
      </c>
    </row>
    <row r="32" spans="1:26" x14ac:dyDescent="0.25">
      <c r="A32" s="32"/>
      <c r="B32" s="54">
        <v>45895</v>
      </c>
      <c r="C32" s="33">
        <v>33.807099999999998</v>
      </c>
      <c r="D32" s="33">
        <v>40.216099999999997</v>
      </c>
      <c r="E32" s="33">
        <v>34.1905</v>
      </c>
      <c r="F32" s="33">
        <v>35.764200000000002</v>
      </c>
      <c r="G32" s="33">
        <v>33.581000000000003</v>
      </c>
      <c r="H32" s="33">
        <v>47.808700000000002</v>
      </c>
      <c r="I32" s="33">
        <v>38.054099999999998</v>
      </c>
      <c r="J32" s="33">
        <v>28.339200000000002</v>
      </c>
      <c r="K32" s="33">
        <v>25.3233</v>
      </c>
      <c r="L32" s="33">
        <v>25.607600000000001</v>
      </c>
      <c r="M32" s="33">
        <v>29.694400000000002</v>
      </c>
      <c r="N32" s="33">
        <v>25.781199999999998</v>
      </c>
      <c r="O32" s="33">
        <v>23.360199999999999</v>
      </c>
      <c r="P32" s="33">
        <v>23.3049</v>
      </c>
      <c r="Q32" s="33">
        <v>20.988600000000002</v>
      </c>
      <c r="R32" s="33">
        <v>26.941500000000001</v>
      </c>
      <c r="S32" s="33">
        <v>31.369199999999999</v>
      </c>
      <c r="T32" s="33">
        <v>29.387699999999999</v>
      </c>
      <c r="U32" s="33">
        <v>32.222099999999998</v>
      </c>
      <c r="V32" s="33">
        <v>33.005200000000002</v>
      </c>
      <c r="W32" s="33">
        <v>29.6553</v>
      </c>
      <c r="X32" s="33">
        <v>30.956700000000001</v>
      </c>
      <c r="Y32" s="33">
        <v>33.449800000000003</v>
      </c>
      <c r="Z32" s="33">
        <v>32.422800000000002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16B74-D644-498F-9D30-7BF9877C61F9}">
  <sheetPr codeName="Sheet34">
    <pageSetUpPr fitToPage="1"/>
  </sheetPr>
  <dimension ref="A1:U35"/>
  <sheetViews>
    <sheetView workbookViewId="0">
      <selection activeCell="G12" sqref="G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71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3.0422337777777773E-2</v>
      </c>
      <c r="H10" s="42"/>
      <c r="I10" s="8">
        <v>3.1278319047619046E-2</v>
      </c>
      <c r="J10" s="42"/>
      <c r="K10" s="8">
        <v>3.0309283647798717E-2</v>
      </c>
      <c r="L10" s="42"/>
      <c r="M10" s="8">
        <v>3.0422000000000001E-2</v>
      </c>
      <c r="N10" s="8"/>
      <c r="O10" s="8">
        <v>3.1278E-2</v>
      </c>
      <c r="P10" s="17"/>
      <c r="Q10" s="8">
        <v>3.0308999999999999E-2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3.0422337777777773E-2</v>
      </c>
      <c r="H12" s="43"/>
      <c r="I12" s="8">
        <v>3.1278319047619046E-2</v>
      </c>
      <c r="J12" s="43"/>
      <c r="K12" s="8">
        <v>3.0309283647798717E-2</v>
      </c>
      <c r="L12" s="43"/>
      <c r="M12" s="8">
        <v>3.0584E-2</v>
      </c>
      <c r="N12" s="8"/>
      <c r="O12" s="8">
        <v>3.1444E-2</v>
      </c>
      <c r="P12" s="17"/>
      <c r="Q12" s="8">
        <v>3.0470000000000001E-2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3.0422337777777773E-2</v>
      </c>
      <c r="H14" s="8"/>
      <c r="I14" s="8">
        <v>3.1278319047619046E-2</v>
      </c>
      <c r="J14" s="8"/>
      <c r="K14" s="8">
        <v>3.0309283647798717E-2</v>
      </c>
      <c r="L14" s="8"/>
      <c r="M14" s="8">
        <v>2.981E-2</v>
      </c>
      <c r="N14" s="8"/>
      <c r="O14" s="8">
        <v>3.0648999999999999E-2</v>
      </c>
      <c r="P14" s="17"/>
      <c r="Q14" s="8">
        <v>2.9699E-2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3.0422337777777773E-2</v>
      </c>
      <c r="H16" s="8"/>
      <c r="I16" s="8">
        <v>3.1278319047619046E-2</v>
      </c>
      <c r="J16" s="8"/>
      <c r="K16" s="8">
        <v>3.0309283647798717E-2</v>
      </c>
      <c r="L16" s="8"/>
      <c r="M16" s="8">
        <v>2.9184000000000002E-2</v>
      </c>
      <c r="N16" s="8"/>
      <c r="O16" s="8">
        <v>3.0005E-2</v>
      </c>
      <c r="P16" s="17"/>
      <c r="Q16" s="8">
        <v>2.9076000000000001E-2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3.0422337777777773E-2</v>
      </c>
      <c r="H18" s="8"/>
      <c r="I18" s="8">
        <v>3.1278319047619046E-2</v>
      </c>
      <c r="J18" s="8"/>
      <c r="K18" s="8">
        <v>3.0309283647798717E-2</v>
      </c>
      <c r="L18" s="8"/>
      <c r="M18" s="8">
        <v>2.9114000000000001E-2</v>
      </c>
      <c r="N18" s="8"/>
      <c r="O18" s="8">
        <v>2.9933000000000001E-2</v>
      </c>
      <c r="P18" s="17"/>
      <c r="Q18" s="8">
        <v>2.9006000000000001E-2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A0FB-BF75-46C1-9005-08DB45DABEB0}">
  <sheetPr codeName="Sheet35"/>
  <dimension ref="A1:O721"/>
  <sheetViews>
    <sheetView zoomScale="93" zoomScaleNormal="93" workbookViewId="0">
      <selection activeCell="L2" sqref="L2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45835</v>
      </c>
      <c r="B2" s="47">
        <v>6</v>
      </c>
      <c r="C2" s="47">
        <v>5</v>
      </c>
      <c r="D2" s="47">
        <v>1</v>
      </c>
      <c r="E2" s="37">
        <v>31.994199999999999</v>
      </c>
      <c r="F2" s="47" t="str">
        <f>IF(AND(RTO__3[[#This Row],[Month]]&gt;4,RTO__3[[#This Row],[Month]]&lt;9,RTO__3[[#This Row],[Day of Week]]&lt;=5,RTO__3[[#This Row],[Hour]]&gt;=16,RTO__3[[#This Row],[Hour]]&lt;=19),"ON","OFF")</f>
        <v>OFF</v>
      </c>
      <c r="G2"/>
      <c r="H2" s="45" t="s">
        <v>55</v>
      </c>
      <c r="I2" s="39">
        <f>AVERAGE(RTO__3[Pricing])</f>
        <v>30.422337777777773</v>
      </c>
      <c r="J2" s="30">
        <f>I2/1000</f>
        <v>3.0422337777777773E-2</v>
      </c>
      <c r="L2" s="45" t="str">
        <f>UPPER(TEXT(EDATE(A721,1),"MMMM"))</f>
        <v>AUGUST</v>
      </c>
    </row>
    <row r="3" spans="1:15" x14ac:dyDescent="0.25">
      <c r="A3" s="29">
        <v>45835</v>
      </c>
      <c r="B3" s="47">
        <v>6</v>
      </c>
      <c r="C3" s="47">
        <v>5</v>
      </c>
      <c r="D3" s="47">
        <v>2</v>
      </c>
      <c r="E3" s="37">
        <v>31.851400000000002</v>
      </c>
      <c r="F3" s="47" t="str">
        <f>IF(AND(RTO__3[[#This Row],[Month]]&gt;4,RTO__3[[#This Row],[Month]]&lt;9,RTO__3[[#This Row],[Day of Week]]&lt;=5,RTO__3[[#This Row],[Hour]]&gt;=16,RTO__3[[#This Row],[Hour]]&lt;=19),"ON","OFF")</f>
        <v>OFF</v>
      </c>
      <c r="G3"/>
      <c r="H3" s="45" t="s">
        <v>61</v>
      </c>
      <c r="I3" s="40">
        <f>IFERROR(AVERAGEIF(RTO__3[On / Off-Peak],"ON",RTO__3[Pricing]),0)</f>
        <v>31.278319047619046</v>
      </c>
      <c r="J3" s="30">
        <f>IFERROR(I3/1000,0)</f>
        <v>3.1278319047619046E-2</v>
      </c>
      <c r="L3" s="45" t="str">
        <f>TEXT(EDATE(A721,1),"YYYY")</f>
        <v>2025</v>
      </c>
    </row>
    <row r="4" spans="1:15" x14ac:dyDescent="0.25">
      <c r="A4" s="29">
        <v>45835</v>
      </c>
      <c r="B4" s="47">
        <v>6</v>
      </c>
      <c r="C4" s="47">
        <v>5</v>
      </c>
      <c r="D4" s="47">
        <v>3</v>
      </c>
      <c r="E4" s="37">
        <v>31.382400000000001</v>
      </c>
      <c r="F4" s="47" t="str">
        <f>IF(AND(RTO__3[[#This Row],[Month]]&gt;4,RTO__3[[#This Row],[Month]]&lt;9,RTO__3[[#This Row],[Day of Week]]&lt;=5,RTO__3[[#This Row],[Hour]]&gt;=16,RTO__3[[#This Row],[Hour]]&lt;=19),"ON","OFF")</f>
        <v>OFF</v>
      </c>
      <c r="G4"/>
      <c r="H4" s="45" t="s">
        <v>58</v>
      </c>
      <c r="I4" s="40">
        <f>IFERROR(AVERAGEIF(RTO__3[On / Off-Peak],"OFF",RTO__3[Pricing]),0)</f>
        <v>30.309283647798718</v>
      </c>
      <c r="J4" s="30">
        <f>IFERROR(I4/1000,0)</f>
        <v>3.0309283647798717E-2</v>
      </c>
      <c r="L4" s="28"/>
    </row>
    <row r="5" spans="1:15" x14ac:dyDescent="0.25">
      <c r="A5" s="29">
        <v>45835</v>
      </c>
      <c r="B5" s="47">
        <v>6</v>
      </c>
      <c r="C5" s="47">
        <v>5</v>
      </c>
      <c r="D5" s="47">
        <v>4</v>
      </c>
      <c r="E5" s="37">
        <v>27.9604</v>
      </c>
      <c r="F5" s="47" t="str">
        <f>IF(AND(RTO__3[[#This Row],[Month]]&gt;4,RTO__3[[#This Row],[Month]]&lt;9,RTO__3[[#This Row],[Day of Week]]&lt;=5,RTO__3[[#This Row],[Hour]]&gt;=16,RTO__3[[#This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45835</v>
      </c>
      <c r="B6" s="47">
        <v>6</v>
      </c>
      <c r="C6" s="47">
        <v>5</v>
      </c>
      <c r="D6" s="47">
        <v>5</v>
      </c>
      <c r="E6" s="37">
        <v>31.6371</v>
      </c>
      <c r="F6" s="47" t="str">
        <f>IF(AND(RTO__3[[#This Row],[Month]]&gt;4,RTO__3[[#This Row],[Month]]&lt;9,RTO__3[[#This Row],[Day of Week]]&lt;=5,RTO__3[[#This Row],[Hour]]&gt;=16,RTO__3[[#This Row],[Hour]]&lt;=19),"ON","OFF")</f>
        <v>OFF</v>
      </c>
      <c r="G6"/>
      <c r="H6" s="47"/>
      <c r="I6"/>
      <c r="L6" s="50" t="str">
        <f>TEXT(A2,"MMMM")</f>
        <v>June</v>
      </c>
      <c r="M6" s="50" t="str">
        <f>TEXT(A2,"dd")</f>
        <v>27</v>
      </c>
    </row>
    <row r="7" spans="1:15" x14ac:dyDescent="0.25">
      <c r="A7" s="29">
        <v>45835</v>
      </c>
      <c r="B7" s="47">
        <v>6</v>
      </c>
      <c r="C7" s="47">
        <v>5</v>
      </c>
      <c r="D7" s="47">
        <v>6</v>
      </c>
      <c r="E7" s="37">
        <v>31.061499999999999</v>
      </c>
      <c r="F7" s="47" t="str">
        <f>IF(AND(RTO__3[[#This Row],[Month]]&gt;4,RTO__3[[#This Row],[Month]]&lt;9,RTO__3[[#This Row],[Day of Week]]&lt;=5,RTO__3[[#This Row],[Hour]]&gt;=16,RTO__3[[#This Row],[Hour]]&lt;=19),"ON","OFF")</f>
        <v>OFF</v>
      </c>
      <c r="G7"/>
      <c r="H7" s="47"/>
      <c r="I7" s="29"/>
      <c r="L7" s="50" t="str">
        <f>TEXT(A721,"MMMM")</f>
        <v>July</v>
      </c>
      <c r="M7" s="45" t="str">
        <f>TEXT(A721,"dd")</f>
        <v>26</v>
      </c>
    </row>
    <row r="8" spans="1:15" x14ac:dyDescent="0.25">
      <c r="A8" s="29">
        <v>45835</v>
      </c>
      <c r="B8" s="47">
        <v>6</v>
      </c>
      <c r="C8" s="47">
        <v>5</v>
      </c>
      <c r="D8" s="47">
        <v>7</v>
      </c>
      <c r="E8" s="37">
        <v>21.352</v>
      </c>
      <c r="F8" s="47" t="str">
        <f>IF(AND(RTO__3[[#This Row],[Month]]&gt;4,RTO__3[[#This Row],[Month]]&lt;9,RTO__3[[#This Row],[Day of Week]]&lt;=5,RTO__3[[#This Row],[Hour]]&gt;=16,RTO__3[[#This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45835</v>
      </c>
      <c r="B9" s="47">
        <v>6</v>
      </c>
      <c r="C9" s="47">
        <v>5</v>
      </c>
      <c r="D9" s="47">
        <v>8</v>
      </c>
      <c r="E9" s="37">
        <v>18.546299999999999</v>
      </c>
      <c r="F9" s="47" t="str">
        <f>IF(AND(RTO__3[[#This Row],[Month]]&gt;4,RTO__3[[#This Row],[Month]]&lt;9,RTO__3[[#This Row],[Day of Week]]&lt;=5,RTO__3[[#This Row],[Hour]]&gt;=16,RTO__3[[#This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45835</v>
      </c>
      <c r="B10" s="47">
        <v>6</v>
      </c>
      <c r="C10" s="47">
        <v>5</v>
      </c>
      <c r="D10" s="47">
        <v>9</v>
      </c>
      <c r="E10" s="37">
        <v>30.443000000000001</v>
      </c>
      <c r="F10" s="47" t="str">
        <f>IF(AND(RTO__3[[#This Row],[Month]]&gt;4,RTO__3[[#This Row],[Month]]&lt;9,RTO__3[[#This Row],[Day of Week]]&lt;=5,RTO__3[[#This Row],[Hour]]&gt;=16,RTO__3[[#This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45835</v>
      </c>
      <c r="B11" s="47">
        <v>6</v>
      </c>
      <c r="C11" s="47">
        <v>5</v>
      </c>
      <c r="D11" s="47">
        <v>10</v>
      </c>
      <c r="E11" s="37">
        <v>30.799800000000001</v>
      </c>
      <c r="F11" s="47" t="str">
        <f>IF(AND(RTO__3[[#This Row],[Month]]&gt;4,RTO__3[[#This Row],[Month]]&lt;9,RTO__3[[#This Row],[Day of Week]]&lt;=5,RTO__3[[#This Row],[Hour]]&gt;=16,RTO__3[[#This Row],[Hour]]&lt;=19),"ON","OFF")</f>
        <v>OFF</v>
      </c>
      <c r="G11"/>
      <c r="H11" s="47"/>
      <c r="I11"/>
    </row>
    <row r="12" spans="1:15" x14ac:dyDescent="0.25">
      <c r="A12" s="29">
        <v>45835</v>
      </c>
      <c r="B12" s="47">
        <v>6</v>
      </c>
      <c r="C12" s="47">
        <v>5</v>
      </c>
      <c r="D12" s="47">
        <v>11</v>
      </c>
      <c r="E12" s="37">
        <v>26.892800000000001</v>
      </c>
      <c r="F12" s="47" t="str">
        <f>IF(AND(RTO__3[[#This Row],[Month]]&gt;4,RTO__3[[#This Row],[Month]]&lt;9,RTO__3[[#This Row],[Day of Week]]&lt;=5,RTO__3[[#This Row],[Hour]]&gt;=16,RTO__3[[#This Row],[Hour]]&lt;=19),"ON","OFF")</f>
        <v>OFF</v>
      </c>
      <c r="G12"/>
      <c r="H12" s="47"/>
      <c r="I12"/>
    </row>
    <row r="13" spans="1:15" x14ac:dyDescent="0.25">
      <c r="A13" s="29">
        <v>45835</v>
      </c>
      <c r="B13" s="47">
        <v>6</v>
      </c>
      <c r="C13" s="47">
        <v>5</v>
      </c>
      <c r="D13" s="47">
        <v>12</v>
      </c>
      <c r="E13" s="37">
        <v>30.670200000000001</v>
      </c>
      <c r="F13" s="47" t="str">
        <f>IF(AND(RTO__3[[#This Row],[Month]]&gt;4,RTO__3[[#This Row],[Month]]&lt;9,RTO__3[[#This Row],[Day of Week]]&lt;=5,RTO__3[[#This Row],[Hour]]&gt;=16,RTO__3[[#This Row],[Hour]]&lt;=19),"ON","OFF")</f>
        <v>OFF</v>
      </c>
      <c r="G13"/>
      <c r="H13" s="47"/>
      <c r="I13"/>
    </row>
    <row r="14" spans="1:15" x14ac:dyDescent="0.25">
      <c r="A14" s="29">
        <v>45835</v>
      </c>
      <c r="B14" s="47">
        <v>6</v>
      </c>
      <c r="C14" s="47">
        <v>5</v>
      </c>
      <c r="D14" s="47">
        <v>13</v>
      </c>
      <c r="E14" s="37">
        <v>30.399699999999999</v>
      </c>
      <c r="F14" s="47" t="str">
        <f>IF(AND(RTO__3[[#This Row],[Month]]&gt;4,RTO__3[[#This Row],[Month]]&lt;9,RTO__3[[#This Row],[Day of Week]]&lt;=5,RTO__3[[#This Row],[Hour]]&gt;=16,RTO__3[[#This Row],[Hour]]&lt;=19),"ON","OFF")</f>
        <v>OFF</v>
      </c>
      <c r="G14"/>
      <c r="H14" s="47"/>
      <c r="I14"/>
    </row>
    <row r="15" spans="1:15" x14ac:dyDescent="0.25">
      <c r="A15" s="29">
        <v>45835</v>
      </c>
      <c r="B15" s="47">
        <v>6</v>
      </c>
      <c r="C15" s="47">
        <v>5</v>
      </c>
      <c r="D15" s="47">
        <v>14</v>
      </c>
      <c r="E15" s="37">
        <v>35.8005</v>
      </c>
      <c r="F15" s="47" t="str">
        <f>IF(AND(RTO__3[[#This Row],[Month]]&gt;4,RTO__3[[#This Row],[Month]]&lt;9,RTO__3[[#This Row],[Day of Week]]&lt;=5,RTO__3[[#This Row],[Hour]]&gt;=16,RTO__3[[#This Row],[Hour]]&lt;=19),"ON","OFF")</f>
        <v>OFF</v>
      </c>
      <c r="G15"/>
      <c r="H15"/>
      <c r="I15"/>
    </row>
    <row r="16" spans="1:15" x14ac:dyDescent="0.25">
      <c r="A16" s="29">
        <v>45835</v>
      </c>
      <c r="B16" s="47">
        <v>6</v>
      </c>
      <c r="C16" s="47">
        <v>5</v>
      </c>
      <c r="D16" s="47">
        <v>15</v>
      </c>
      <c r="E16" s="37">
        <v>29.635300000000001</v>
      </c>
      <c r="F16" s="47" t="str">
        <f>IF(AND(RTO__3[[#This Row],[Month]]&gt;4,RTO__3[[#This Row],[Month]]&lt;9,RTO__3[[#This Row],[Day of Week]]&lt;=5,RTO__3[[#This Row],[Hour]]&gt;=16,RTO__3[[#This Row],[Hour]]&lt;=19),"ON","OFF")</f>
        <v>OFF</v>
      </c>
      <c r="G16"/>
      <c r="H16"/>
      <c r="I16"/>
    </row>
    <row r="17" spans="1:9" x14ac:dyDescent="0.25">
      <c r="A17" s="29">
        <v>45835</v>
      </c>
      <c r="B17" s="47">
        <v>6</v>
      </c>
      <c r="C17" s="47">
        <v>5</v>
      </c>
      <c r="D17" s="47">
        <v>16</v>
      </c>
      <c r="E17" s="37">
        <v>35.688000000000002</v>
      </c>
      <c r="F17" s="47" t="str">
        <f>IF(AND(RTO__3[[#This Row],[Month]]&gt;4,RTO__3[[#This Row],[Month]]&lt;9,RTO__3[[#This Row],[Day of Week]]&lt;=5,RTO__3[[#This Row],[Hour]]&gt;=16,RTO__3[[#This Row],[Hour]]&lt;=19),"ON","OFF")</f>
        <v>ON</v>
      </c>
      <c r="G17"/>
      <c r="H17"/>
      <c r="I17"/>
    </row>
    <row r="18" spans="1:9" x14ac:dyDescent="0.25">
      <c r="A18" s="29">
        <v>45835</v>
      </c>
      <c r="B18" s="47">
        <v>6</v>
      </c>
      <c r="C18" s="47">
        <v>5</v>
      </c>
      <c r="D18" s="47">
        <v>17</v>
      </c>
      <c r="E18" s="37">
        <v>28.150500000000001</v>
      </c>
      <c r="F18" s="47" t="str">
        <f>IF(AND(RTO__3[[#This Row],[Month]]&gt;4,RTO__3[[#This Row],[Month]]&lt;9,RTO__3[[#This Row],[Day of Week]]&lt;=5,RTO__3[[#This Row],[Hour]]&gt;=16,RTO__3[[#This Row],[Hour]]&lt;=19),"ON","OFF")</f>
        <v>ON</v>
      </c>
      <c r="G18"/>
      <c r="H18"/>
      <c r="I18"/>
    </row>
    <row r="19" spans="1:9" x14ac:dyDescent="0.25">
      <c r="A19" s="29">
        <v>45835</v>
      </c>
      <c r="B19" s="47">
        <v>6</v>
      </c>
      <c r="C19" s="47">
        <v>5</v>
      </c>
      <c r="D19" s="47">
        <v>18</v>
      </c>
      <c r="E19" s="37">
        <v>31.284800000000001</v>
      </c>
      <c r="F19" s="47" t="str">
        <f>IF(AND(RTO__3[[#This Row],[Month]]&gt;4,RTO__3[[#This Row],[Month]]&lt;9,RTO__3[[#This Row],[Day of Week]]&lt;=5,RTO__3[[#This Row],[Hour]]&gt;=16,RTO__3[[#This Row],[Hour]]&lt;=19),"ON","OFF")</f>
        <v>ON</v>
      </c>
      <c r="G19"/>
      <c r="H19"/>
      <c r="I19"/>
    </row>
    <row r="20" spans="1:9" x14ac:dyDescent="0.25">
      <c r="A20" s="29">
        <v>45835</v>
      </c>
      <c r="B20" s="47">
        <v>6</v>
      </c>
      <c r="C20" s="47">
        <v>5</v>
      </c>
      <c r="D20" s="47">
        <v>19</v>
      </c>
      <c r="E20" s="37">
        <v>38.230200000000004</v>
      </c>
      <c r="F20" s="47" t="str">
        <f>IF(AND(RTO__3[[#This Row],[Month]]&gt;4,RTO__3[[#This Row],[Month]]&lt;9,RTO__3[[#This Row],[Day of Week]]&lt;=5,RTO__3[[#This Row],[Hour]]&gt;=16,RTO__3[[#This Row],[Hour]]&lt;=19),"ON","OFF")</f>
        <v>ON</v>
      </c>
      <c r="G20"/>
      <c r="H20"/>
      <c r="I20"/>
    </row>
    <row r="21" spans="1:9" x14ac:dyDescent="0.25">
      <c r="A21" s="29">
        <v>45835</v>
      </c>
      <c r="B21" s="47">
        <v>6</v>
      </c>
      <c r="C21" s="47">
        <v>5</v>
      </c>
      <c r="D21" s="47">
        <v>20</v>
      </c>
      <c r="E21" s="37">
        <v>36.29</v>
      </c>
      <c r="F21" s="47" t="str">
        <f>IF(AND(RTO__3[[#This Row],[Month]]&gt;4,RTO__3[[#This Row],[Month]]&lt;9,RTO__3[[#This Row],[Day of Week]]&lt;=5,RTO__3[[#This Row],[Hour]]&gt;=16,RTO__3[[#This Row],[Hour]]&lt;=19),"ON","OFF")</f>
        <v>OFF</v>
      </c>
      <c r="G21"/>
      <c r="H21"/>
      <c r="I21"/>
    </row>
    <row r="22" spans="1:9" x14ac:dyDescent="0.25">
      <c r="A22" s="29">
        <v>45835</v>
      </c>
      <c r="B22" s="47">
        <v>6</v>
      </c>
      <c r="C22" s="47">
        <v>5</v>
      </c>
      <c r="D22" s="47">
        <v>21</v>
      </c>
      <c r="E22" s="37">
        <v>40.7607</v>
      </c>
      <c r="F22" s="47" t="str">
        <f>IF(AND(RTO__3[[#This Row],[Month]]&gt;4,RTO__3[[#This Row],[Month]]&lt;9,RTO__3[[#This Row],[Day of Week]]&lt;=5,RTO__3[[#This Row],[Hour]]&gt;=16,RTO__3[[#This Row],[Hour]]&lt;=19),"ON","OFF")</f>
        <v>OFF</v>
      </c>
      <c r="G22"/>
      <c r="H22"/>
      <c r="I22"/>
    </row>
    <row r="23" spans="1:9" x14ac:dyDescent="0.25">
      <c r="A23" s="29">
        <v>45835</v>
      </c>
      <c r="B23" s="47">
        <v>6</v>
      </c>
      <c r="C23" s="47">
        <v>5</v>
      </c>
      <c r="D23" s="47">
        <v>22</v>
      </c>
      <c r="E23" s="37">
        <v>36.304099999999998</v>
      </c>
      <c r="F23" s="47" t="str">
        <f>IF(AND(RTO__3[[#This Row],[Month]]&gt;4,RTO__3[[#This Row],[Month]]&lt;9,RTO__3[[#This Row],[Day of Week]]&lt;=5,RTO__3[[#This Row],[Hour]]&gt;=16,RTO__3[[#This Row],[Hour]]&lt;=19),"ON","OFF")</f>
        <v>OFF</v>
      </c>
      <c r="G23"/>
      <c r="H23"/>
      <c r="I23"/>
    </row>
    <row r="24" spans="1:9" x14ac:dyDescent="0.25">
      <c r="A24" s="29">
        <v>45835</v>
      </c>
      <c r="B24" s="47">
        <v>6</v>
      </c>
      <c r="C24" s="47">
        <v>5</v>
      </c>
      <c r="D24" s="47">
        <v>23</v>
      </c>
      <c r="E24" s="37">
        <v>32.682699999999997</v>
      </c>
      <c r="F24" s="47" t="str">
        <f>IF(AND(RTO__3[[#This Row],[Month]]&gt;4,RTO__3[[#This Row],[Month]]&lt;9,RTO__3[[#This Row],[Day of Week]]&lt;=5,RTO__3[[#This Row],[Hour]]&gt;=16,RTO__3[[#This Row],[Hour]]&lt;=19),"ON","OFF")</f>
        <v>OFF</v>
      </c>
      <c r="G24"/>
      <c r="H24"/>
      <c r="I24"/>
    </row>
    <row r="25" spans="1:9" x14ac:dyDescent="0.25">
      <c r="A25" s="29">
        <v>45835</v>
      </c>
      <c r="B25" s="47">
        <v>6</v>
      </c>
      <c r="C25" s="47">
        <v>5</v>
      </c>
      <c r="D25" s="47">
        <v>24</v>
      </c>
      <c r="E25" s="37">
        <v>32.584400000000002</v>
      </c>
      <c r="F25" s="47" t="str">
        <f>IF(AND(RTO__3[[#This Row],[Month]]&gt;4,RTO__3[[#This Row],[Month]]&lt;9,RTO__3[[#This Row],[Day of Week]]&lt;=5,RTO__3[[#This Row],[Hour]]&gt;=16,RTO__3[[#This Row],[Hour]]&lt;=19),"ON","OFF")</f>
        <v>OFF</v>
      </c>
      <c r="G25"/>
      <c r="H25"/>
      <c r="I25"/>
    </row>
    <row r="26" spans="1:9" x14ac:dyDescent="0.25">
      <c r="A26" s="29">
        <v>45836</v>
      </c>
      <c r="B26" s="47">
        <v>6</v>
      </c>
      <c r="C26" s="47">
        <v>6</v>
      </c>
      <c r="D26" s="47">
        <v>1</v>
      </c>
      <c r="E26" s="37">
        <v>31.5869</v>
      </c>
      <c r="F26" s="47" t="str">
        <f>IF(AND(RTO__3[[#This Row],[Month]]&gt;4,RTO__3[[#This Row],[Month]]&lt;9,RTO__3[[#This Row],[Day of Week]]&lt;=5,RTO__3[[#This Row],[Hour]]&gt;=16,RTO__3[[#This Row],[Hour]]&lt;=19),"ON","OFF")</f>
        <v>OFF</v>
      </c>
      <c r="G26"/>
      <c r="H26"/>
      <c r="I26"/>
    </row>
    <row r="27" spans="1:9" x14ac:dyDescent="0.25">
      <c r="A27" s="29">
        <v>45836</v>
      </c>
      <c r="B27" s="47">
        <v>6</v>
      </c>
      <c r="C27" s="47">
        <v>6</v>
      </c>
      <c r="D27" s="47">
        <v>2</v>
      </c>
      <c r="E27" s="37">
        <v>30.917400000000001</v>
      </c>
      <c r="F27" s="47" t="str">
        <f>IF(AND(RTO__3[[#This Row],[Month]]&gt;4,RTO__3[[#This Row],[Month]]&lt;9,RTO__3[[#This Row],[Day of Week]]&lt;=5,RTO__3[[#This Row],[Hour]]&gt;=16,RTO__3[[#This Row],[Hour]]&lt;=19),"ON","OFF")</f>
        <v>OFF</v>
      </c>
      <c r="G27"/>
      <c r="H27"/>
      <c r="I27"/>
    </row>
    <row r="28" spans="1:9" x14ac:dyDescent="0.25">
      <c r="A28" s="29">
        <v>45836</v>
      </c>
      <c r="B28" s="47">
        <v>6</v>
      </c>
      <c r="C28" s="47">
        <v>6</v>
      </c>
      <c r="D28" s="47">
        <v>3</v>
      </c>
      <c r="E28" s="37">
        <v>28.947399999999998</v>
      </c>
      <c r="F28" s="47" t="str">
        <f>IF(AND(RTO__3[[#This Row],[Month]]&gt;4,RTO__3[[#This Row],[Month]]&lt;9,RTO__3[[#This Row],[Day of Week]]&lt;=5,RTO__3[[#This Row],[Hour]]&gt;=16,RTO__3[[#This Row],[Hour]]&lt;=19),"ON","OFF")</f>
        <v>OFF</v>
      </c>
      <c r="G28"/>
      <c r="H28"/>
      <c r="I28"/>
    </row>
    <row r="29" spans="1:9" x14ac:dyDescent="0.25">
      <c r="A29" s="29">
        <v>45836</v>
      </c>
      <c r="B29" s="47">
        <v>6</v>
      </c>
      <c r="C29" s="47">
        <v>6</v>
      </c>
      <c r="D29" s="47">
        <v>4</v>
      </c>
      <c r="E29" s="37">
        <v>27.888200000000001</v>
      </c>
      <c r="F29" s="47" t="str">
        <f>IF(AND(RTO__3[[#This Row],[Month]]&gt;4,RTO__3[[#This Row],[Month]]&lt;9,RTO__3[[#This Row],[Day of Week]]&lt;=5,RTO__3[[#This Row],[Hour]]&gt;=16,RTO__3[[#This Row],[Hour]]&lt;=19),"ON","OFF")</f>
        <v>OFF</v>
      </c>
      <c r="G29"/>
      <c r="H29"/>
      <c r="I29"/>
    </row>
    <row r="30" spans="1:9" x14ac:dyDescent="0.25">
      <c r="A30" s="29">
        <v>45836</v>
      </c>
      <c r="B30" s="47">
        <v>6</v>
      </c>
      <c r="C30" s="47">
        <v>6</v>
      </c>
      <c r="D30" s="47">
        <v>5</v>
      </c>
      <c r="E30" s="37">
        <v>27.637599999999999</v>
      </c>
      <c r="F30" s="47" t="str">
        <f>IF(AND(RTO__3[[#This Row],[Month]]&gt;4,RTO__3[[#This Row],[Month]]&lt;9,RTO__3[[#This Row],[Day of Week]]&lt;=5,RTO__3[[#This Row],[Hour]]&gt;=16,RTO__3[[#This Row],[Hour]]&lt;=19),"ON","OFF")</f>
        <v>OFF</v>
      </c>
      <c r="G30"/>
      <c r="H30"/>
      <c r="I30"/>
    </row>
    <row r="31" spans="1:9" x14ac:dyDescent="0.25">
      <c r="A31" s="29">
        <v>45836</v>
      </c>
      <c r="B31" s="47">
        <v>6</v>
      </c>
      <c r="C31" s="47">
        <v>6</v>
      </c>
      <c r="D31" s="47">
        <v>6</v>
      </c>
      <c r="E31" s="37">
        <v>27.895199999999999</v>
      </c>
      <c r="F31" s="47" t="str">
        <f>IF(AND(RTO__3[[#This Row],[Month]]&gt;4,RTO__3[[#This Row],[Month]]&lt;9,RTO__3[[#This Row],[Day of Week]]&lt;=5,RTO__3[[#This Row],[Hour]]&gt;=16,RTO__3[[#This Row],[Hour]]&lt;=19),"ON","OFF")</f>
        <v>OFF</v>
      </c>
      <c r="G31"/>
      <c r="H31"/>
      <c r="I31"/>
    </row>
    <row r="32" spans="1:9" x14ac:dyDescent="0.25">
      <c r="A32" s="29">
        <v>45836</v>
      </c>
      <c r="B32" s="47">
        <v>6</v>
      </c>
      <c r="C32" s="47">
        <v>6</v>
      </c>
      <c r="D32" s="47">
        <v>7</v>
      </c>
      <c r="E32" s="37">
        <v>21.758299999999998</v>
      </c>
      <c r="F32" s="47" t="str">
        <f>IF(AND(RTO__3[[#This Row],[Month]]&gt;4,RTO__3[[#This Row],[Month]]&lt;9,RTO__3[[#This Row],[Day of Week]]&lt;=5,RTO__3[[#This Row],[Hour]]&gt;=16,RTO__3[[#This Row],[Hour]]&lt;=19),"ON","OFF")</f>
        <v>OFF</v>
      </c>
      <c r="G32"/>
      <c r="H32"/>
      <c r="I32"/>
    </row>
    <row r="33" spans="1:9" x14ac:dyDescent="0.25">
      <c r="A33" s="29">
        <v>45836</v>
      </c>
      <c r="B33" s="47">
        <v>6</v>
      </c>
      <c r="C33" s="47">
        <v>6</v>
      </c>
      <c r="D33" s="47">
        <v>8</v>
      </c>
      <c r="E33" s="37">
        <v>22.175799999999999</v>
      </c>
      <c r="F33" s="47" t="str">
        <f>IF(AND(RTO__3[[#This Row],[Month]]&gt;4,RTO__3[[#This Row],[Month]]&lt;9,RTO__3[[#This Row],[Day of Week]]&lt;=5,RTO__3[[#This Row],[Hour]]&gt;=16,RTO__3[[#This Row],[Hour]]&lt;=19),"ON","OFF")</f>
        <v>OFF</v>
      </c>
      <c r="G33"/>
      <c r="H33"/>
      <c r="I33"/>
    </row>
    <row r="34" spans="1:9" x14ac:dyDescent="0.25">
      <c r="A34" s="29">
        <v>45836</v>
      </c>
      <c r="B34" s="47">
        <v>6</v>
      </c>
      <c r="C34" s="47">
        <v>6</v>
      </c>
      <c r="D34" s="47">
        <v>9</v>
      </c>
      <c r="E34" s="37">
        <v>19.272400000000001</v>
      </c>
      <c r="F34" s="47" t="str">
        <f>IF(AND(RTO__3[[#This Row],[Month]]&gt;4,RTO__3[[#This Row],[Month]]&lt;9,RTO__3[[#This Row],[Day of Week]]&lt;=5,RTO__3[[#This Row],[Hour]]&gt;=16,RTO__3[[#This Row],[Hour]]&lt;=19),"ON","OFF")</f>
        <v>OFF</v>
      </c>
      <c r="G34"/>
      <c r="H34"/>
      <c r="I34"/>
    </row>
    <row r="35" spans="1:9" x14ac:dyDescent="0.25">
      <c r="A35" s="29">
        <v>45836</v>
      </c>
      <c r="B35" s="47">
        <v>6</v>
      </c>
      <c r="C35" s="47">
        <v>6</v>
      </c>
      <c r="D35" s="47">
        <v>10</v>
      </c>
      <c r="E35" s="37">
        <v>19.7364</v>
      </c>
      <c r="F35" s="47" t="str">
        <f>IF(AND(RTO__3[[#This Row],[Month]]&gt;4,RTO__3[[#This Row],[Month]]&lt;9,RTO__3[[#This Row],[Day of Week]]&lt;=5,RTO__3[[#This Row],[Hour]]&gt;=16,RTO__3[[#This Row],[Hour]]&lt;=19),"ON","OFF")</f>
        <v>OFF</v>
      </c>
      <c r="G35"/>
      <c r="H35"/>
      <c r="I35"/>
    </row>
    <row r="36" spans="1:9" x14ac:dyDescent="0.25">
      <c r="A36" s="29">
        <v>45836</v>
      </c>
      <c r="B36" s="47">
        <v>6</v>
      </c>
      <c r="C36" s="47">
        <v>6</v>
      </c>
      <c r="D36" s="47">
        <v>11</v>
      </c>
      <c r="E36" s="37">
        <v>20.424700000000001</v>
      </c>
      <c r="F36" s="47" t="str">
        <f>IF(AND(RTO__3[[#This Row],[Month]]&gt;4,RTO__3[[#This Row],[Month]]&lt;9,RTO__3[[#This Row],[Day of Week]]&lt;=5,RTO__3[[#This Row],[Hour]]&gt;=16,RTO__3[[#This Row],[Hour]]&lt;=19),"ON","OFF")</f>
        <v>OFF</v>
      </c>
      <c r="G36"/>
      <c r="H36"/>
      <c r="I36"/>
    </row>
    <row r="37" spans="1:9" x14ac:dyDescent="0.25">
      <c r="A37" s="29">
        <v>45836</v>
      </c>
      <c r="B37" s="47">
        <v>6</v>
      </c>
      <c r="C37" s="47">
        <v>6</v>
      </c>
      <c r="D37" s="47">
        <v>12</v>
      </c>
      <c r="E37" s="37">
        <v>23.336600000000001</v>
      </c>
      <c r="F37" s="47" t="str">
        <f>IF(AND(RTO__3[[#This Row],[Month]]&gt;4,RTO__3[[#This Row],[Month]]&lt;9,RTO__3[[#This Row],[Day of Week]]&lt;=5,RTO__3[[#This Row],[Hour]]&gt;=16,RTO__3[[#This Row],[Hour]]&lt;=19),"ON","OFF")</f>
        <v>OFF</v>
      </c>
      <c r="G37"/>
      <c r="H37"/>
      <c r="I37"/>
    </row>
    <row r="38" spans="1:9" x14ac:dyDescent="0.25">
      <c r="A38" s="29">
        <v>45836</v>
      </c>
      <c r="B38" s="47">
        <v>6</v>
      </c>
      <c r="C38" s="47">
        <v>6</v>
      </c>
      <c r="D38" s="47">
        <v>13</v>
      </c>
      <c r="E38" s="37">
        <v>23.125499999999999</v>
      </c>
      <c r="F38" s="47" t="str">
        <f>IF(AND(RTO__3[[#This Row],[Month]]&gt;4,RTO__3[[#This Row],[Month]]&lt;9,RTO__3[[#This Row],[Day of Week]]&lt;=5,RTO__3[[#This Row],[Hour]]&gt;=16,RTO__3[[#This Row],[Hour]]&lt;=19),"ON","OFF")</f>
        <v>OFF</v>
      </c>
      <c r="G38"/>
      <c r="H38"/>
      <c r="I38"/>
    </row>
    <row r="39" spans="1:9" x14ac:dyDescent="0.25">
      <c r="A39" s="29">
        <v>45836</v>
      </c>
      <c r="B39" s="47">
        <v>6</v>
      </c>
      <c r="C39" s="47">
        <v>6</v>
      </c>
      <c r="D39" s="47">
        <v>14</v>
      </c>
      <c r="E39" s="37">
        <v>25.2987</v>
      </c>
      <c r="F39" s="47" t="str">
        <f>IF(AND(RTO__3[[#This Row],[Month]]&gt;4,RTO__3[[#This Row],[Month]]&lt;9,RTO__3[[#This Row],[Day of Week]]&lt;=5,RTO__3[[#This Row],[Hour]]&gt;=16,RTO__3[[#This Row],[Hour]]&lt;=19),"ON","OFF")</f>
        <v>OFF</v>
      </c>
      <c r="G39"/>
      <c r="H39"/>
      <c r="I39"/>
    </row>
    <row r="40" spans="1:9" x14ac:dyDescent="0.25">
      <c r="A40" s="29">
        <v>45836</v>
      </c>
      <c r="B40" s="47">
        <v>6</v>
      </c>
      <c r="C40" s="47">
        <v>6</v>
      </c>
      <c r="D40" s="47">
        <v>15</v>
      </c>
      <c r="E40" s="37">
        <v>29.849399999999999</v>
      </c>
      <c r="F40" s="47" t="str">
        <f>IF(AND(RTO__3[[#This Row],[Month]]&gt;4,RTO__3[[#This Row],[Month]]&lt;9,RTO__3[[#This Row],[Day of Week]]&lt;=5,RTO__3[[#This Row],[Hour]]&gt;=16,RTO__3[[#This Row],[Hour]]&lt;=19),"ON","OFF")</f>
        <v>OFF</v>
      </c>
      <c r="G40"/>
      <c r="H40"/>
      <c r="I40"/>
    </row>
    <row r="41" spans="1:9" x14ac:dyDescent="0.25">
      <c r="A41" s="29">
        <v>45836</v>
      </c>
      <c r="B41" s="47">
        <v>6</v>
      </c>
      <c r="C41" s="47">
        <v>6</v>
      </c>
      <c r="D41" s="47">
        <v>16</v>
      </c>
      <c r="E41" s="37">
        <v>31.078700000000001</v>
      </c>
      <c r="F41" s="47" t="str">
        <f>IF(AND(RTO__3[[#This Row],[Month]]&gt;4,RTO__3[[#This Row],[Month]]&lt;9,RTO__3[[#This Row],[Day of Week]]&lt;=5,RTO__3[[#This Row],[Hour]]&gt;=16,RTO__3[[#This Row],[Hour]]&lt;=19),"ON","OFF")</f>
        <v>OFF</v>
      </c>
      <c r="G41"/>
      <c r="H41"/>
      <c r="I41"/>
    </row>
    <row r="42" spans="1:9" x14ac:dyDescent="0.25">
      <c r="A42" s="29">
        <v>45836</v>
      </c>
      <c r="B42" s="47">
        <v>6</v>
      </c>
      <c r="C42" s="47">
        <v>6</v>
      </c>
      <c r="D42" s="47">
        <v>17</v>
      </c>
      <c r="E42" s="37">
        <v>29.307300000000001</v>
      </c>
      <c r="F42" s="47" t="str">
        <f>IF(AND(RTO__3[[#This Row],[Month]]&gt;4,RTO__3[[#This Row],[Month]]&lt;9,RTO__3[[#This Row],[Day of Week]]&lt;=5,RTO__3[[#This Row],[Hour]]&gt;=16,RTO__3[[#This Row],[Hour]]&lt;=19),"ON","OFF")</f>
        <v>OFF</v>
      </c>
      <c r="G42"/>
      <c r="H42"/>
      <c r="I42"/>
    </row>
    <row r="43" spans="1:9" x14ac:dyDescent="0.25">
      <c r="A43" s="29">
        <v>45836</v>
      </c>
      <c r="B43" s="47">
        <v>6</v>
      </c>
      <c r="C43" s="47">
        <v>6</v>
      </c>
      <c r="D43" s="47">
        <v>18</v>
      </c>
      <c r="E43" s="37">
        <v>35.101900000000001</v>
      </c>
      <c r="F43" s="47" t="str">
        <f>IF(AND(RTO__3[[#This Row],[Month]]&gt;4,RTO__3[[#This Row],[Month]]&lt;9,RTO__3[[#This Row],[Day of Week]]&lt;=5,RTO__3[[#This Row],[Hour]]&gt;=16,RTO__3[[#This Row],[Hour]]&lt;=19),"ON","OFF")</f>
        <v>OFF</v>
      </c>
      <c r="G43"/>
      <c r="H43"/>
      <c r="I43"/>
    </row>
    <row r="44" spans="1:9" x14ac:dyDescent="0.25">
      <c r="A44" s="29">
        <v>45836</v>
      </c>
      <c r="B44" s="47">
        <v>6</v>
      </c>
      <c r="C44" s="47">
        <v>6</v>
      </c>
      <c r="D44" s="47">
        <v>19</v>
      </c>
      <c r="E44" s="37">
        <v>54.510100000000001</v>
      </c>
      <c r="F44" s="47" t="str">
        <f>IF(AND(RTO__3[[#This Row],[Month]]&gt;4,RTO__3[[#This Row],[Month]]&lt;9,RTO__3[[#This Row],[Day of Week]]&lt;=5,RTO__3[[#This Row],[Hour]]&gt;=16,RTO__3[[#This Row],[Hour]]&lt;=19),"ON","OFF")</f>
        <v>OFF</v>
      </c>
      <c r="G44"/>
      <c r="H44"/>
      <c r="I44"/>
    </row>
    <row r="45" spans="1:9" x14ac:dyDescent="0.25">
      <c r="A45" s="29">
        <v>45836</v>
      </c>
      <c r="B45" s="47">
        <v>6</v>
      </c>
      <c r="C45" s="47">
        <v>6</v>
      </c>
      <c r="D45" s="47">
        <v>20</v>
      </c>
      <c r="E45" s="37">
        <v>60.370399999999997</v>
      </c>
      <c r="F45" s="47" t="str">
        <f>IF(AND(RTO__3[[#This Row],[Month]]&gt;4,RTO__3[[#This Row],[Month]]&lt;9,RTO__3[[#This Row],[Day of Week]]&lt;=5,RTO__3[[#This Row],[Hour]]&gt;=16,RTO__3[[#This Row],[Hour]]&lt;=19),"ON","OFF")</f>
        <v>OFF</v>
      </c>
      <c r="G45"/>
      <c r="H45"/>
      <c r="I45"/>
    </row>
    <row r="46" spans="1:9" x14ac:dyDescent="0.25">
      <c r="A46" s="29">
        <v>45836</v>
      </c>
      <c r="B46" s="47">
        <v>6</v>
      </c>
      <c r="C46" s="47">
        <v>6</v>
      </c>
      <c r="D46" s="47">
        <v>21</v>
      </c>
      <c r="E46" s="37">
        <v>39.318399999999997</v>
      </c>
      <c r="F46" s="47" t="str">
        <f>IF(AND(RTO__3[[#This Row],[Month]]&gt;4,RTO__3[[#This Row],[Month]]&lt;9,RTO__3[[#This Row],[Day of Week]]&lt;=5,RTO__3[[#This Row],[Hour]]&gt;=16,RTO__3[[#This Row],[Hour]]&lt;=19),"ON","OFF")</f>
        <v>OFF</v>
      </c>
      <c r="G46"/>
      <c r="H46"/>
      <c r="I46"/>
    </row>
    <row r="47" spans="1:9" x14ac:dyDescent="0.25">
      <c r="A47" s="29">
        <v>45836</v>
      </c>
      <c r="B47" s="47">
        <v>6</v>
      </c>
      <c r="C47" s="47">
        <v>6</v>
      </c>
      <c r="D47" s="47">
        <v>22</v>
      </c>
      <c r="E47" s="37">
        <v>33.011000000000003</v>
      </c>
      <c r="F47" s="47" t="str">
        <f>IF(AND(RTO__3[[#This Row],[Month]]&gt;4,RTO__3[[#This Row],[Month]]&lt;9,RTO__3[[#This Row],[Day of Week]]&lt;=5,RTO__3[[#This Row],[Hour]]&gt;=16,RTO__3[[#This Row],[Hour]]&lt;=19),"ON","OFF")</f>
        <v>OFF</v>
      </c>
      <c r="G47"/>
      <c r="H47"/>
      <c r="I47"/>
    </row>
    <row r="48" spans="1:9" x14ac:dyDescent="0.25">
      <c r="A48" s="29">
        <v>45836</v>
      </c>
      <c r="B48" s="47">
        <v>6</v>
      </c>
      <c r="C48" s="47">
        <v>6</v>
      </c>
      <c r="D48" s="47">
        <v>23</v>
      </c>
      <c r="E48" s="37">
        <v>31.935700000000001</v>
      </c>
      <c r="F48" s="47" t="str">
        <f>IF(AND(RTO__3[[#This Row],[Month]]&gt;4,RTO__3[[#This Row],[Month]]&lt;9,RTO__3[[#This Row],[Day of Week]]&lt;=5,RTO__3[[#This Row],[Hour]]&gt;=16,RTO__3[[#This Row],[Hour]]&lt;=19),"ON","OFF")</f>
        <v>OFF</v>
      </c>
      <c r="G48"/>
      <c r="H48"/>
      <c r="I48"/>
    </row>
    <row r="49" spans="1:9" x14ac:dyDescent="0.25">
      <c r="A49" s="29">
        <v>45836</v>
      </c>
      <c r="B49" s="47">
        <v>6</v>
      </c>
      <c r="C49" s="47">
        <v>6</v>
      </c>
      <c r="D49" s="47">
        <v>24</v>
      </c>
      <c r="E49" s="37">
        <v>30.948499999999999</v>
      </c>
      <c r="F49" s="47" t="str">
        <f>IF(AND(RTO__3[[#This Row],[Month]]&gt;4,RTO__3[[#This Row],[Month]]&lt;9,RTO__3[[#This Row],[Day of Week]]&lt;=5,RTO__3[[#This Row],[Hour]]&gt;=16,RTO__3[[#This Row],[Hour]]&lt;=19),"ON","OFF")</f>
        <v>OFF</v>
      </c>
      <c r="G49"/>
      <c r="H49"/>
      <c r="I49"/>
    </row>
    <row r="50" spans="1:9" x14ac:dyDescent="0.25">
      <c r="A50" s="29">
        <v>45837</v>
      </c>
      <c r="B50" s="47">
        <v>6</v>
      </c>
      <c r="C50" s="47">
        <v>7</v>
      </c>
      <c r="D50" s="47">
        <v>1</v>
      </c>
      <c r="E50" s="37">
        <v>28.685500000000001</v>
      </c>
      <c r="F50" s="47" t="str">
        <f>IF(AND(RTO__3[[#This Row],[Month]]&gt;4,RTO__3[[#This Row],[Month]]&lt;9,RTO__3[[#This Row],[Day of Week]]&lt;=5,RTO__3[[#This Row],[Hour]]&gt;=16,RTO__3[[#This Row],[Hour]]&lt;=19),"ON","OFF")</f>
        <v>OFF</v>
      </c>
      <c r="G50"/>
      <c r="H50"/>
      <c r="I50"/>
    </row>
    <row r="51" spans="1:9" x14ac:dyDescent="0.25">
      <c r="A51" s="29">
        <v>45837</v>
      </c>
      <c r="B51" s="47">
        <v>6</v>
      </c>
      <c r="C51" s="47">
        <v>7</v>
      </c>
      <c r="D51" s="47">
        <v>2</v>
      </c>
      <c r="E51" s="37">
        <v>26.555299999999999</v>
      </c>
      <c r="F51" s="47" t="str">
        <f>IF(AND(RTO__3[[#This Row],[Month]]&gt;4,RTO__3[[#This Row],[Month]]&lt;9,RTO__3[[#This Row],[Day of Week]]&lt;=5,RTO__3[[#This Row],[Hour]]&gt;=16,RTO__3[[#This Row],[Hour]]&lt;=19),"ON","OFF")</f>
        <v>OFF</v>
      </c>
      <c r="G51"/>
      <c r="H51"/>
      <c r="I51"/>
    </row>
    <row r="52" spans="1:9" x14ac:dyDescent="0.25">
      <c r="A52" s="29">
        <v>45837</v>
      </c>
      <c r="B52" s="47">
        <v>6</v>
      </c>
      <c r="C52" s="47">
        <v>7</v>
      </c>
      <c r="D52" s="47">
        <v>3</v>
      </c>
      <c r="E52" s="37">
        <v>28.820599999999999</v>
      </c>
      <c r="F52" s="47" t="str">
        <f>IF(AND(RTO__3[[#This Row],[Month]]&gt;4,RTO__3[[#This Row],[Month]]&lt;9,RTO__3[[#This Row],[Day of Week]]&lt;=5,RTO__3[[#This Row],[Hour]]&gt;=16,RTO__3[[#This Row],[Hour]]&lt;=19),"ON","OFF")</f>
        <v>OFF</v>
      </c>
      <c r="G52"/>
      <c r="H52"/>
      <c r="I52"/>
    </row>
    <row r="53" spans="1:9" x14ac:dyDescent="0.25">
      <c r="A53" s="29">
        <v>45837</v>
      </c>
      <c r="B53" s="47">
        <v>6</v>
      </c>
      <c r="C53" s="47">
        <v>7</v>
      </c>
      <c r="D53" s="47">
        <v>4</v>
      </c>
      <c r="E53" s="37">
        <v>26.548200000000001</v>
      </c>
      <c r="F53" s="47" t="str">
        <f>IF(AND(RTO__3[[#This Row],[Month]]&gt;4,RTO__3[[#This Row],[Month]]&lt;9,RTO__3[[#This Row],[Day of Week]]&lt;=5,RTO__3[[#This Row],[Hour]]&gt;=16,RTO__3[[#This Row],[Hour]]&lt;=19),"ON","OFF")</f>
        <v>OFF</v>
      </c>
      <c r="G53"/>
      <c r="H53"/>
      <c r="I53"/>
    </row>
    <row r="54" spans="1:9" x14ac:dyDescent="0.25">
      <c r="A54" s="29">
        <v>45837</v>
      </c>
      <c r="B54" s="47">
        <v>6</v>
      </c>
      <c r="C54" s="47">
        <v>7</v>
      </c>
      <c r="D54" s="47">
        <v>5</v>
      </c>
      <c r="E54" s="37">
        <v>27.620699999999999</v>
      </c>
      <c r="F54" s="47" t="str">
        <f>IF(AND(RTO__3[[#This Row],[Month]]&gt;4,RTO__3[[#This Row],[Month]]&lt;9,RTO__3[[#This Row],[Day of Week]]&lt;=5,RTO__3[[#This Row],[Hour]]&gt;=16,RTO__3[[#This Row],[Hour]]&lt;=19),"ON","OFF")</f>
        <v>OFF</v>
      </c>
      <c r="G54"/>
      <c r="H54"/>
      <c r="I54"/>
    </row>
    <row r="55" spans="1:9" x14ac:dyDescent="0.25">
      <c r="A55" s="29">
        <v>45837</v>
      </c>
      <c r="B55" s="47">
        <v>6</v>
      </c>
      <c r="C55" s="47">
        <v>7</v>
      </c>
      <c r="D55" s="47">
        <v>6</v>
      </c>
      <c r="E55" s="37">
        <v>22.737300000000001</v>
      </c>
      <c r="F55" s="47" t="str">
        <f>IF(AND(RTO__3[[#This Row],[Month]]&gt;4,RTO__3[[#This Row],[Month]]&lt;9,RTO__3[[#This Row],[Day of Week]]&lt;=5,RTO__3[[#This Row],[Hour]]&gt;=16,RTO__3[[#This Row],[Hour]]&lt;=19),"ON","OFF")</f>
        <v>OFF</v>
      </c>
      <c r="G55"/>
      <c r="H55"/>
      <c r="I55"/>
    </row>
    <row r="56" spans="1:9" x14ac:dyDescent="0.25">
      <c r="A56" s="29">
        <v>45837</v>
      </c>
      <c r="B56" s="47">
        <v>6</v>
      </c>
      <c r="C56" s="47">
        <v>7</v>
      </c>
      <c r="D56" s="47">
        <v>7</v>
      </c>
      <c r="E56" s="37">
        <v>21.524100000000001</v>
      </c>
      <c r="F56" s="47" t="str">
        <f>IF(AND(RTO__3[[#This Row],[Month]]&gt;4,RTO__3[[#This Row],[Month]]&lt;9,RTO__3[[#This Row],[Day of Week]]&lt;=5,RTO__3[[#This Row],[Hour]]&gt;=16,RTO__3[[#This Row],[Hour]]&lt;=19),"ON","OFF")</f>
        <v>OFF</v>
      </c>
      <c r="G56"/>
      <c r="H56"/>
      <c r="I56"/>
    </row>
    <row r="57" spans="1:9" x14ac:dyDescent="0.25">
      <c r="A57" s="29">
        <v>45837</v>
      </c>
      <c r="B57" s="47">
        <v>6</v>
      </c>
      <c r="C57" s="47">
        <v>7</v>
      </c>
      <c r="D57" s="47">
        <v>8</v>
      </c>
      <c r="E57" s="37">
        <v>22.611899999999999</v>
      </c>
      <c r="F57" s="47" t="str">
        <f>IF(AND(RTO__3[[#This Row],[Month]]&gt;4,RTO__3[[#This Row],[Month]]&lt;9,RTO__3[[#This Row],[Day of Week]]&lt;=5,RTO__3[[#This Row],[Hour]]&gt;=16,RTO__3[[#This Row],[Hour]]&lt;=19),"ON","OFF")</f>
        <v>OFF</v>
      </c>
      <c r="G57"/>
      <c r="H57"/>
      <c r="I57"/>
    </row>
    <row r="58" spans="1:9" x14ac:dyDescent="0.25">
      <c r="A58" s="29">
        <v>45837</v>
      </c>
      <c r="B58" s="47">
        <v>6</v>
      </c>
      <c r="C58" s="47">
        <v>7</v>
      </c>
      <c r="D58" s="47">
        <v>9</v>
      </c>
      <c r="E58" s="37">
        <v>25.242699999999999</v>
      </c>
      <c r="F58" s="47" t="str">
        <f>IF(AND(RTO__3[[#This Row],[Month]]&gt;4,RTO__3[[#This Row],[Month]]&lt;9,RTO__3[[#This Row],[Day of Week]]&lt;=5,RTO__3[[#This Row],[Hour]]&gt;=16,RTO__3[[#This Row],[Hour]]&lt;=19),"ON","OFF")</f>
        <v>OFF</v>
      </c>
      <c r="G58"/>
      <c r="H58"/>
      <c r="I58"/>
    </row>
    <row r="59" spans="1:9" x14ac:dyDescent="0.25">
      <c r="A59" s="29">
        <v>45837</v>
      </c>
      <c r="B59" s="47">
        <v>6</v>
      </c>
      <c r="C59" s="47">
        <v>7</v>
      </c>
      <c r="D59" s="47">
        <v>10</v>
      </c>
      <c r="E59" s="37">
        <v>25.168299999999999</v>
      </c>
      <c r="F59" s="47" t="str">
        <f>IF(AND(RTO__3[[#This Row],[Month]]&gt;4,RTO__3[[#This Row],[Month]]&lt;9,RTO__3[[#This Row],[Day of Week]]&lt;=5,RTO__3[[#This Row],[Hour]]&gt;=16,RTO__3[[#This Row],[Hour]]&lt;=19),"ON","OFF")</f>
        <v>OFF</v>
      </c>
      <c r="G59"/>
      <c r="H59"/>
      <c r="I59"/>
    </row>
    <row r="60" spans="1:9" x14ac:dyDescent="0.25">
      <c r="A60" s="29">
        <v>45837</v>
      </c>
      <c r="B60" s="47">
        <v>6</v>
      </c>
      <c r="C60" s="47">
        <v>7</v>
      </c>
      <c r="D60" s="47">
        <v>11</v>
      </c>
      <c r="E60" s="37">
        <v>25.855</v>
      </c>
      <c r="F60" s="47" t="str">
        <f>IF(AND(RTO__3[[#This Row],[Month]]&gt;4,RTO__3[[#This Row],[Month]]&lt;9,RTO__3[[#This Row],[Day of Week]]&lt;=5,RTO__3[[#This Row],[Hour]]&gt;=16,RTO__3[[#This Row],[Hour]]&lt;=19),"ON","OFF")</f>
        <v>OFF</v>
      </c>
      <c r="G60"/>
      <c r="H60"/>
      <c r="I60"/>
    </row>
    <row r="61" spans="1:9" x14ac:dyDescent="0.25">
      <c r="A61" s="29">
        <v>45837</v>
      </c>
      <c r="B61" s="47">
        <v>6</v>
      </c>
      <c r="C61" s="47">
        <v>7</v>
      </c>
      <c r="D61" s="47">
        <v>12</v>
      </c>
      <c r="E61" s="37">
        <v>20.9526</v>
      </c>
      <c r="F61" s="47" t="str">
        <f>IF(AND(RTO__3[[#This Row],[Month]]&gt;4,RTO__3[[#This Row],[Month]]&lt;9,RTO__3[[#This Row],[Day of Week]]&lt;=5,RTO__3[[#This Row],[Hour]]&gt;=16,RTO__3[[#This Row],[Hour]]&lt;=19),"ON","OFF")</f>
        <v>OFF</v>
      </c>
      <c r="G61"/>
      <c r="H61"/>
      <c r="I61"/>
    </row>
    <row r="62" spans="1:9" x14ac:dyDescent="0.25">
      <c r="A62" s="29">
        <v>45837</v>
      </c>
      <c r="B62" s="47">
        <v>6</v>
      </c>
      <c r="C62" s="47">
        <v>7</v>
      </c>
      <c r="D62" s="47">
        <v>13</v>
      </c>
      <c r="E62" s="37">
        <v>26.8249</v>
      </c>
      <c r="F62" s="47" t="str">
        <f>IF(AND(RTO__3[[#This Row],[Month]]&gt;4,RTO__3[[#This Row],[Month]]&lt;9,RTO__3[[#This Row],[Day of Week]]&lt;=5,RTO__3[[#This Row],[Hour]]&gt;=16,RTO__3[[#This Row],[Hour]]&lt;=19),"ON","OFF")</f>
        <v>OFF</v>
      </c>
      <c r="G62"/>
      <c r="H62"/>
      <c r="I62"/>
    </row>
    <row r="63" spans="1:9" x14ac:dyDescent="0.25">
      <c r="A63" s="29">
        <v>45837</v>
      </c>
      <c r="B63" s="47">
        <v>6</v>
      </c>
      <c r="C63" s="47">
        <v>7</v>
      </c>
      <c r="D63" s="47">
        <v>14</v>
      </c>
      <c r="E63" s="37">
        <v>27.159800000000001</v>
      </c>
      <c r="F63" s="47" t="str">
        <f>IF(AND(RTO__3[[#This Row],[Month]]&gt;4,RTO__3[[#This Row],[Month]]&lt;9,RTO__3[[#This Row],[Day of Week]]&lt;=5,RTO__3[[#This Row],[Hour]]&gt;=16,RTO__3[[#This Row],[Hour]]&lt;=19),"ON","OFF")</f>
        <v>OFF</v>
      </c>
      <c r="G63"/>
      <c r="H63"/>
      <c r="I63"/>
    </row>
    <row r="64" spans="1:9" x14ac:dyDescent="0.25">
      <c r="A64" s="29">
        <v>45837</v>
      </c>
      <c r="B64" s="47">
        <v>6</v>
      </c>
      <c r="C64" s="47">
        <v>7</v>
      </c>
      <c r="D64" s="47">
        <v>15</v>
      </c>
      <c r="E64" s="37">
        <v>25.035900000000002</v>
      </c>
      <c r="F64" s="47" t="str">
        <f>IF(AND(RTO__3[[#This Row],[Month]]&gt;4,RTO__3[[#This Row],[Month]]&lt;9,RTO__3[[#This Row],[Day of Week]]&lt;=5,RTO__3[[#This Row],[Hour]]&gt;=16,RTO__3[[#This Row],[Hour]]&lt;=19),"ON","OFF")</f>
        <v>OFF</v>
      </c>
      <c r="G64"/>
      <c r="H64"/>
      <c r="I64"/>
    </row>
    <row r="65" spans="1:9" x14ac:dyDescent="0.25">
      <c r="A65" s="29">
        <v>45837</v>
      </c>
      <c r="B65" s="47">
        <v>6</v>
      </c>
      <c r="C65" s="47">
        <v>7</v>
      </c>
      <c r="D65" s="47">
        <v>16</v>
      </c>
      <c r="E65" s="37">
        <v>23.638000000000002</v>
      </c>
      <c r="F65" s="47" t="str">
        <f>IF(AND(RTO__3[[#This Row],[Month]]&gt;4,RTO__3[[#This Row],[Month]]&lt;9,RTO__3[[#This Row],[Day of Week]]&lt;=5,RTO__3[[#This Row],[Hour]]&gt;=16,RTO__3[[#This Row],[Hour]]&lt;=19),"ON","OFF")</f>
        <v>OFF</v>
      </c>
      <c r="G65"/>
      <c r="H65"/>
      <c r="I65"/>
    </row>
    <row r="66" spans="1:9" x14ac:dyDescent="0.25">
      <c r="A66" s="29">
        <v>45837</v>
      </c>
      <c r="B66" s="47">
        <v>6</v>
      </c>
      <c r="C66" s="47">
        <v>7</v>
      </c>
      <c r="D66" s="47">
        <v>17</v>
      </c>
      <c r="E66" s="37">
        <v>33.605800000000002</v>
      </c>
      <c r="F66" s="47" t="str">
        <f>IF(AND(RTO__3[[#This Row],[Month]]&gt;4,RTO__3[[#This Row],[Month]]&lt;9,RTO__3[[#This Row],[Day of Week]]&lt;=5,RTO__3[[#This Row],[Hour]]&gt;=16,RTO__3[[#This Row],[Hour]]&lt;=19),"ON","OFF")</f>
        <v>OFF</v>
      </c>
      <c r="G66"/>
      <c r="H66"/>
      <c r="I66"/>
    </row>
    <row r="67" spans="1:9" x14ac:dyDescent="0.25">
      <c r="A67" s="29">
        <v>45837</v>
      </c>
      <c r="B67" s="47">
        <v>6</v>
      </c>
      <c r="C67" s="47">
        <v>7</v>
      </c>
      <c r="D67" s="47">
        <v>18</v>
      </c>
      <c r="E67" s="37">
        <v>38.015300000000003</v>
      </c>
      <c r="F67" s="47" t="str">
        <f>IF(AND(RTO__3[[#This Row],[Month]]&gt;4,RTO__3[[#This Row],[Month]]&lt;9,RTO__3[[#This Row],[Day of Week]]&lt;=5,RTO__3[[#This Row],[Hour]]&gt;=16,RTO__3[[#This Row],[Hour]]&lt;=19),"ON","OFF")</f>
        <v>OFF</v>
      </c>
      <c r="G67"/>
      <c r="H67"/>
      <c r="I67"/>
    </row>
    <row r="68" spans="1:9" x14ac:dyDescent="0.25">
      <c r="A68" s="29">
        <v>45837</v>
      </c>
      <c r="B68" s="47">
        <v>6</v>
      </c>
      <c r="C68" s="47">
        <v>7</v>
      </c>
      <c r="D68" s="47">
        <v>19</v>
      </c>
      <c r="E68" s="37">
        <v>42.027900000000002</v>
      </c>
      <c r="F68" s="47" t="str">
        <f>IF(AND(RTO__3[[#This Row],[Month]]&gt;4,RTO__3[[#This Row],[Month]]&lt;9,RTO__3[[#This Row],[Day of Week]]&lt;=5,RTO__3[[#This Row],[Hour]]&gt;=16,RTO__3[[#This Row],[Hour]]&lt;=19),"ON","OFF")</f>
        <v>OFF</v>
      </c>
      <c r="G68"/>
      <c r="H68"/>
      <c r="I68"/>
    </row>
    <row r="69" spans="1:9" x14ac:dyDescent="0.25">
      <c r="A69" s="29">
        <v>45837</v>
      </c>
      <c r="B69" s="47">
        <v>6</v>
      </c>
      <c r="C69" s="47">
        <v>7</v>
      </c>
      <c r="D69" s="47">
        <v>20</v>
      </c>
      <c r="E69" s="37">
        <v>39.118400000000001</v>
      </c>
      <c r="F69" s="47" t="str">
        <f>IF(AND(RTO__3[[#This Row],[Month]]&gt;4,RTO__3[[#This Row],[Month]]&lt;9,RTO__3[[#This Row],[Day of Week]]&lt;=5,RTO__3[[#This Row],[Hour]]&gt;=16,RTO__3[[#This Row],[Hour]]&lt;=19),"ON","OFF")</f>
        <v>OFF</v>
      </c>
      <c r="G69"/>
      <c r="H69"/>
      <c r="I69"/>
    </row>
    <row r="70" spans="1:9" x14ac:dyDescent="0.25">
      <c r="A70" s="29">
        <v>45837</v>
      </c>
      <c r="B70" s="47">
        <v>6</v>
      </c>
      <c r="C70" s="47">
        <v>7</v>
      </c>
      <c r="D70" s="47">
        <v>21</v>
      </c>
      <c r="E70" s="37">
        <v>40.392899999999997</v>
      </c>
      <c r="F70" s="47" t="str">
        <f>IF(AND(RTO__3[[#This Row],[Month]]&gt;4,RTO__3[[#This Row],[Month]]&lt;9,RTO__3[[#This Row],[Day of Week]]&lt;=5,RTO__3[[#This Row],[Hour]]&gt;=16,RTO__3[[#This Row],[Hour]]&lt;=19),"ON","OFF")</f>
        <v>OFF</v>
      </c>
      <c r="G70"/>
      <c r="H70"/>
      <c r="I70"/>
    </row>
    <row r="71" spans="1:9" x14ac:dyDescent="0.25">
      <c r="A71" s="29">
        <v>45837</v>
      </c>
      <c r="B71" s="47">
        <v>6</v>
      </c>
      <c r="C71" s="47">
        <v>7</v>
      </c>
      <c r="D71" s="47">
        <v>22</v>
      </c>
      <c r="E71" s="37">
        <v>39.257300000000001</v>
      </c>
      <c r="F71" s="47" t="str">
        <f>IF(AND(RTO__3[[#This Row],[Month]]&gt;4,RTO__3[[#This Row],[Month]]&lt;9,RTO__3[[#This Row],[Day of Week]]&lt;=5,RTO__3[[#This Row],[Hour]]&gt;=16,RTO__3[[#This Row],[Hour]]&lt;=19),"ON","OFF")</f>
        <v>OFF</v>
      </c>
      <c r="G71"/>
      <c r="H71"/>
      <c r="I71"/>
    </row>
    <row r="72" spans="1:9" x14ac:dyDescent="0.25">
      <c r="A72" s="29">
        <v>45837</v>
      </c>
      <c r="B72" s="47">
        <v>6</v>
      </c>
      <c r="C72" s="47">
        <v>7</v>
      </c>
      <c r="D72" s="47">
        <v>23</v>
      </c>
      <c r="E72" s="37">
        <v>39.430199999999999</v>
      </c>
      <c r="F72" s="47" t="str">
        <f>IF(AND(RTO__3[[#This Row],[Month]]&gt;4,RTO__3[[#This Row],[Month]]&lt;9,RTO__3[[#This Row],[Day of Week]]&lt;=5,RTO__3[[#This Row],[Hour]]&gt;=16,RTO__3[[#This Row],[Hour]]&lt;=19),"ON","OFF")</f>
        <v>OFF</v>
      </c>
      <c r="G72"/>
      <c r="H72"/>
      <c r="I72"/>
    </row>
    <row r="73" spans="1:9" x14ac:dyDescent="0.25">
      <c r="A73" s="29">
        <v>45837</v>
      </c>
      <c r="B73" s="47">
        <v>6</v>
      </c>
      <c r="C73" s="47">
        <v>7</v>
      </c>
      <c r="D73" s="47">
        <v>24</v>
      </c>
      <c r="E73" s="37">
        <v>33.312399999999997</v>
      </c>
      <c r="F73" s="47" t="str">
        <f>IF(AND(RTO__3[[#This Row],[Month]]&gt;4,RTO__3[[#This Row],[Month]]&lt;9,RTO__3[[#This Row],[Day of Week]]&lt;=5,RTO__3[[#This Row],[Hour]]&gt;=16,RTO__3[[#This Row],[Hour]]&lt;=19),"ON","OFF")</f>
        <v>OFF</v>
      </c>
      <c r="G73"/>
      <c r="H73"/>
      <c r="I73"/>
    </row>
    <row r="74" spans="1:9" x14ac:dyDescent="0.25">
      <c r="A74" s="29">
        <v>45838</v>
      </c>
      <c r="B74" s="47">
        <v>6</v>
      </c>
      <c r="C74" s="47">
        <v>1</v>
      </c>
      <c r="D74" s="47">
        <v>1</v>
      </c>
      <c r="E74" s="37">
        <v>35.085599999999999</v>
      </c>
      <c r="F74" s="47" t="str">
        <f>IF(AND(RTO__3[[#This Row],[Month]]&gt;4,RTO__3[[#This Row],[Month]]&lt;9,RTO__3[[#This Row],[Day of Week]]&lt;=5,RTO__3[[#This Row],[Hour]]&gt;=16,RTO__3[[#This Row],[Hour]]&lt;=19),"ON","OFF")</f>
        <v>OFF</v>
      </c>
      <c r="G74"/>
      <c r="H74"/>
      <c r="I74"/>
    </row>
    <row r="75" spans="1:9" x14ac:dyDescent="0.25">
      <c r="A75" s="29">
        <v>45838</v>
      </c>
      <c r="B75" s="47">
        <v>6</v>
      </c>
      <c r="C75" s="47">
        <v>1</v>
      </c>
      <c r="D75" s="47">
        <v>2</v>
      </c>
      <c r="E75" s="37">
        <v>32.699399999999997</v>
      </c>
      <c r="F75" s="47" t="str">
        <f>IF(AND(RTO__3[[#This Row],[Month]]&gt;4,RTO__3[[#This Row],[Month]]&lt;9,RTO__3[[#This Row],[Day of Week]]&lt;=5,RTO__3[[#This Row],[Hour]]&gt;=16,RTO__3[[#This Row],[Hour]]&lt;=19),"ON","OFF")</f>
        <v>OFF</v>
      </c>
      <c r="G75"/>
      <c r="H75"/>
      <c r="I75"/>
    </row>
    <row r="76" spans="1:9" x14ac:dyDescent="0.25">
      <c r="A76" s="29">
        <v>45838</v>
      </c>
      <c r="B76" s="47">
        <v>6</v>
      </c>
      <c r="C76" s="47">
        <v>1</v>
      </c>
      <c r="D76" s="47">
        <v>3</v>
      </c>
      <c r="E76" s="37">
        <v>32.745100000000001</v>
      </c>
      <c r="F76" s="47" t="str">
        <f>IF(AND(RTO__3[[#This Row],[Month]]&gt;4,RTO__3[[#This Row],[Month]]&lt;9,RTO__3[[#This Row],[Day of Week]]&lt;=5,RTO__3[[#This Row],[Hour]]&gt;=16,RTO__3[[#This Row],[Hour]]&lt;=19),"ON","OFF")</f>
        <v>OFF</v>
      </c>
      <c r="G76"/>
      <c r="H76"/>
      <c r="I76"/>
    </row>
    <row r="77" spans="1:9" x14ac:dyDescent="0.25">
      <c r="A77" s="29">
        <v>45838</v>
      </c>
      <c r="B77" s="47">
        <v>6</v>
      </c>
      <c r="C77" s="47">
        <v>1</v>
      </c>
      <c r="D77" s="47">
        <v>4</v>
      </c>
      <c r="E77" s="37">
        <v>33.064599999999999</v>
      </c>
      <c r="F77" s="47" t="str">
        <f>IF(AND(RTO__3[[#This Row],[Month]]&gt;4,RTO__3[[#This Row],[Month]]&lt;9,RTO__3[[#This Row],[Day of Week]]&lt;=5,RTO__3[[#This Row],[Hour]]&gt;=16,RTO__3[[#This Row],[Hour]]&lt;=19),"ON","OFF")</f>
        <v>OFF</v>
      </c>
      <c r="G77"/>
      <c r="H77"/>
      <c r="I77"/>
    </row>
    <row r="78" spans="1:9" x14ac:dyDescent="0.25">
      <c r="A78" s="29">
        <v>45838</v>
      </c>
      <c r="B78" s="47">
        <v>6</v>
      </c>
      <c r="C78" s="47">
        <v>1</v>
      </c>
      <c r="D78" s="47">
        <v>5</v>
      </c>
      <c r="E78" s="37">
        <v>33.044600000000003</v>
      </c>
      <c r="F78" s="47" t="str">
        <f>IF(AND(RTO__3[[#This Row],[Month]]&gt;4,RTO__3[[#This Row],[Month]]&lt;9,RTO__3[[#This Row],[Day of Week]]&lt;=5,RTO__3[[#This Row],[Hour]]&gt;=16,RTO__3[[#This Row],[Hour]]&lt;=19),"ON","OFF")</f>
        <v>OFF</v>
      </c>
      <c r="G78"/>
      <c r="H78"/>
      <c r="I78"/>
    </row>
    <row r="79" spans="1:9" x14ac:dyDescent="0.25">
      <c r="A79" s="29">
        <v>45838</v>
      </c>
      <c r="B79" s="47">
        <v>6</v>
      </c>
      <c r="C79" s="47">
        <v>1</v>
      </c>
      <c r="D79" s="47">
        <v>6</v>
      </c>
      <c r="E79" s="37">
        <v>37.730200000000004</v>
      </c>
      <c r="F79" s="47" t="str">
        <f>IF(AND(RTO__3[[#This Row],[Month]]&gt;4,RTO__3[[#This Row],[Month]]&lt;9,RTO__3[[#This Row],[Day of Week]]&lt;=5,RTO__3[[#This Row],[Hour]]&gt;=16,RTO__3[[#This Row],[Hour]]&lt;=19),"ON","OFF")</f>
        <v>OFF</v>
      </c>
      <c r="G79"/>
      <c r="H79"/>
      <c r="I79"/>
    </row>
    <row r="80" spans="1:9" x14ac:dyDescent="0.25">
      <c r="A80" s="29">
        <v>45838</v>
      </c>
      <c r="B80" s="47">
        <v>6</v>
      </c>
      <c r="C80" s="47">
        <v>1</v>
      </c>
      <c r="D80" s="47">
        <v>7</v>
      </c>
      <c r="E80" s="37">
        <v>34.708399999999997</v>
      </c>
      <c r="F80" s="47" t="str">
        <f>IF(AND(RTO__3[[#This Row],[Month]]&gt;4,RTO__3[[#This Row],[Month]]&lt;9,RTO__3[[#This Row],[Day of Week]]&lt;=5,RTO__3[[#This Row],[Hour]]&gt;=16,RTO__3[[#This Row],[Hour]]&lt;=19),"ON","OFF")</f>
        <v>OFF</v>
      </c>
      <c r="G80"/>
      <c r="H80"/>
      <c r="I80"/>
    </row>
    <row r="81" spans="1:9" x14ac:dyDescent="0.25">
      <c r="A81" s="29">
        <v>45838</v>
      </c>
      <c r="B81" s="47">
        <v>6</v>
      </c>
      <c r="C81" s="47">
        <v>1</v>
      </c>
      <c r="D81" s="47">
        <v>8</v>
      </c>
      <c r="E81" s="37">
        <v>25.613399999999999</v>
      </c>
      <c r="F81" s="47" t="str">
        <f>IF(AND(RTO__3[[#This Row],[Month]]&gt;4,RTO__3[[#This Row],[Month]]&lt;9,RTO__3[[#This Row],[Day of Week]]&lt;=5,RTO__3[[#This Row],[Hour]]&gt;=16,RTO__3[[#This Row],[Hour]]&lt;=19),"ON","OFF")</f>
        <v>OFF</v>
      </c>
      <c r="G81"/>
      <c r="H81"/>
      <c r="I81"/>
    </row>
    <row r="82" spans="1:9" x14ac:dyDescent="0.25">
      <c r="A82" s="29">
        <v>45838</v>
      </c>
      <c r="B82" s="47">
        <v>6</v>
      </c>
      <c r="C82" s="47">
        <v>1</v>
      </c>
      <c r="D82" s="47">
        <v>9</v>
      </c>
      <c r="E82" s="37">
        <v>26.8231</v>
      </c>
      <c r="F82" s="47" t="str">
        <f>IF(AND(RTO__3[[#This Row],[Month]]&gt;4,RTO__3[[#This Row],[Month]]&lt;9,RTO__3[[#This Row],[Day of Week]]&lt;=5,RTO__3[[#This Row],[Hour]]&gt;=16,RTO__3[[#This Row],[Hour]]&lt;=19),"ON","OFF")</f>
        <v>OFF</v>
      </c>
      <c r="G82"/>
      <c r="H82"/>
      <c r="I82"/>
    </row>
    <row r="83" spans="1:9" x14ac:dyDescent="0.25">
      <c r="A83" s="29">
        <v>45838</v>
      </c>
      <c r="B83" s="47">
        <v>6</v>
      </c>
      <c r="C83" s="47">
        <v>1</v>
      </c>
      <c r="D83" s="47">
        <v>10</v>
      </c>
      <c r="E83" s="37">
        <v>28.073599999999999</v>
      </c>
      <c r="F83" s="47" t="str">
        <f>IF(AND(RTO__3[[#This Row],[Month]]&gt;4,RTO__3[[#This Row],[Month]]&lt;9,RTO__3[[#This Row],[Day of Week]]&lt;=5,RTO__3[[#This Row],[Hour]]&gt;=16,RTO__3[[#This Row],[Hour]]&lt;=19),"ON","OFF")</f>
        <v>OFF</v>
      </c>
      <c r="G83"/>
      <c r="H83"/>
      <c r="I83"/>
    </row>
    <row r="84" spans="1:9" x14ac:dyDescent="0.25">
      <c r="A84" s="29">
        <v>45838</v>
      </c>
      <c r="B84" s="47">
        <v>6</v>
      </c>
      <c r="C84" s="47">
        <v>1</v>
      </c>
      <c r="D84" s="47">
        <v>11</v>
      </c>
      <c r="E84" s="37">
        <v>27.397200000000002</v>
      </c>
      <c r="F84" s="47" t="str">
        <f>IF(AND(RTO__3[[#This Row],[Month]]&gt;4,RTO__3[[#This Row],[Month]]&lt;9,RTO__3[[#This Row],[Day of Week]]&lt;=5,RTO__3[[#This Row],[Hour]]&gt;=16,RTO__3[[#This Row],[Hour]]&lt;=19),"ON","OFF")</f>
        <v>OFF</v>
      </c>
      <c r="G84"/>
      <c r="H84"/>
      <c r="I84"/>
    </row>
    <row r="85" spans="1:9" x14ac:dyDescent="0.25">
      <c r="A85" s="29">
        <v>45838</v>
      </c>
      <c r="B85" s="47">
        <v>6</v>
      </c>
      <c r="C85" s="47">
        <v>1</v>
      </c>
      <c r="D85" s="47">
        <v>12</v>
      </c>
      <c r="E85" s="37">
        <v>30.5472</v>
      </c>
      <c r="F85" s="47" t="str">
        <f>IF(AND(RTO__3[[#This Row],[Month]]&gt;4,RTO__3[[#This Row],[Month]]&lt;9,RTO__3[[#This Row],[Day of Week]]&lt;=5,RTO__3[[#This Row],[Hour]]&gt;=16,RTO__3[[#This Row],[Hour]]&lt;=19),"ON","OFF")</f>
        <v>OFF</v>
      </c>
      <c r="G85"/>
      <c r="H85"/>
      <c r="I85"/>
    </row>
    <row r="86" spans="1:9" x14ac:dyDescent="0.25">
      <c r="A86" s="29">
        <v>45838</v>
      </c>
      <c r="B86" s="47">
        <v>6</v>
      </c>
      <c r="C86" s="47">
        <v>1</v>
      </c>
      <c r="D86" s="47">
        <v>13</v>
      </c>
      <c r="E86" s="37">
        <v>28.989699999999999</v>
      </c>
      <c r="F86" s="47" t="str">
        <f>IF(AND(RTO__3[[#This Row],[Month]]&gt;4,RTO__3[[#This Row],[Month]]&lt;9,RTO__3[[#This Row],[Day of Week]]&lt;=5,RTO__3[[#This Row],[Hour]]&gt;=16,RTO__3[[#This Row],[Hour]]&lt;=19),"ON","OFF")</f>
        <v>OFF</v>
      </c>
      <c r="G86"/>
      <c r="H86"/>
      <c r="I86"/>
    </row>
    <row r="87" spans="1:9" x14ac:dyDescent="0.25">
      <c r="A87" s="29">
        <v>45838</v>
      </c>
      <c r="B87" s="47">
        <v>6</v>
      </c>
      <c r="C87" s="47">
        <v>1</v>
      </c>
      <c r="D87" s="47">
        <v>14</v>
      </c>
      <c r="E87" s="37">
        <v>33.105899999999998</v>
      </c>
      <c r="F87" s="47" t="str">
        <f>IF(AND(RTO__3[[#This Row],[Month]]&gt;4,RTO__3[[#This Row],[Month]]&lt;9,RTO__3[[#This Row],[Day of Week]]&lt;=5,RTO__3[[#This Row],[Hour]]&gt;=16,RTO__3[[#This Row],[Hour]]&lt;=19),"ON","OFF")</f>
        <v>OFF</v>
      </c>
      <c r="G87"/>
      <c r="H87"/>
      <c r="I87"/>
    </row>
    <row r="88" spans="1:9" x14ac:dyDescent="0.25">
      <c r="A88" s="29">
        <v>45838</v>
      </c>
      <c r="B88" s="47">
        <v>6</v>
      </c>
      <c r="C88" s="47">
        <v>1</v>
      </c>
      <c r="D88" s="47">
        <v>15</v>
      </c>
      <c r="E88" s="37">
        <v>39.054299999999998</v>
      </c>
      <c r="F88" s="47" t="str">
        <f>IF(AND(RTO__3[[#This Row],[Month]]&gt;4,RTO__3[[#This Row],[Month]]&lt;9,RTO__3[[#This Row],[Day of Week]]&lt;=5,RTO__3[[#This Row],[Hour]]&gt;=16,RTO__3[[#This Row],[Hour]]&lt;=19),"ON","OFF")</f>
        <v>OFF</v>
      </c>
      <c r="G88"/>
      <c r="H88"/>
      <c r="I88"/>
    </row>
    <row r="89" spans="1:9" x14ac:dyDescent="0.25">
      <c r="A89" s="29">
        <v>45838</v>
      </c>
      <c r="B89" s="47">
        <v>6</v>
      </c>
      <c r="C89" s="47">
        <v>1</v>
      </c>
      <c r="D89" s="47">
        <v>16</v>
      </c>
      <c r="E89" s="37">
        <v>46.611699999999999</v>
      </c>
      <c r="F89" s="47" t="str">
        <f>IF(AND(RTO__3[[#This Row],[Month]]&gt;4,RTO__3[[#This Row],[Month]]&lt;9,RTO__3[[#This Row],[Day of Week]]&lt;=5,RTO__3[[#This Row],[Hour]]&gt;=16,RTO__3[[#This Row],[Hour]]&lt;=19),"ON","OFF")</f>
        <v>ON</v>
      </c>
      <c r="G89"/>
      <c r="H89"/>
      <c r="I89"/>
    </row>
    <row r="90" spans="1:9" x14ac:dyDescent="0.25">
      <c r="A90" s="29">
        <v>45838</v>
      </c>
      <c r="B90" s="47">
        <v>6</v>
      </c>
      <c r="C90" s="47">
        <v>1</v>
      </c>
      <c r="D90" s="47">
        <v>17</v>
      </c>
      <c r="E90" s="37">
        <v>43.779200000000003</v>
      </c>
      <c r="F90" s="47" t="str">
        <f>IF(AND(RTO__3[[#This Row],[Month]]&gt;4,RTO__3[[#This Row],[Month]]&lt;9,RTO__3[[#This Row],[Day of Week]]&lt;=5,RTO__3[[#This Row],[Hour]]&gt;=16,RTO__3[[#This Row],[Hour]]&lt;=19),"ON","OFF")</f>
        <v>ON</v>
      </c>
      <c r="G90"/>
      <c r="H90"/>
      <c r="I90"/>
    </row>
    <row r="91" spans="1:9" x14ac:dyDescent="0.25">
      <c r="A91" s="29">
        <v>45838</v>
      </c>
      <c r="B91" s="47">
        <v>6</v>
      </c>
      <c r="C91" s="47">
        <v>1</v>
      </c>
      <c r="D91" s="47">
        <v>18</v>
      </c>
      <c r="E91" s="37">
        <v>60.119300000000003</v>
      </c>
      <c r="F91" s="47" t="str">
        <f>IF(AND(RTO__3[[#This Row],[Month]]&gt;4,RTO__3[[#This Row],[Month]]&lt;9,RTO__3[[#This Row],[Day of Week]]&lt;=5,RTO__3[[#This Row],[Hour]]&gt;=16,RTO__3[[#This Row],[Hour]]&lt;=19),"ON","OFF")</f>
        <v>ON</v>
      </c>
      <c r="G91"/>
      <c r="H91"/>
      <c r="I91"/>
    </row>
    <row r="92" spans="1:9" x14ac:dyDescent="0.25">
      <c r="A92" s="29">
        <v>45838</v>
      </c>
      <c r="B92" s="47">
        <v>6</v>
      </c>
      <c r="C92" s="47">
        <v>1</v>
      </c>
      <c r="D92" s="47">
        <v>19</v>
      </c>
      <c r="E92" s="37">
        <v>61.877299999999998</v>
      </c>
      <c r="F92" s="47" t="str">
        <f>IF(AND(RTO__3[[#This Row],[Month]]&gt;4,RTO__3[[#This Row],[Month]]&lt;9,RTO__3[[#This Row],[Day of Week]]&lt;=5,RTO__3[[#This Row],[Hour]]&gt;=16,RTO__3[[#This Row],[Hour]]&lt;=19),"ON","OFF")</f>
        <v>ON</v>
      </c>
      <c r="G92"/>
      <c r="H92"/>
      <c r="I92"/>
    </row>
    <row r="93" spans="1:9" x14ac:dyDescent="0.25">
      <c r="A93" s="29">
        <v>45838</v>
      </c>
      <c r="B93" s="47">
        <v>6</v>
      </c>
      <c r="C93" s="47">
        <v>1</v>
      </c>
      <c r="D93" s="47">
        <v>20</v>
      </c>
      <c r="E93" s="37">
        <v>117.95140000000001</v>
      </c>
      <c r="F93" s="47" t="str">
        <f>IF(AND(RTO__3[[#This Row],[Month]]&gt;4,RTO__3[[#This Row],[Month]]&lt;9,RTO__3[[#This Row],[Day of Week]]&lt;=5,RTO__3[[#This Row],[Hour]]&gt;=16,RTO__3[[#This Row],[Hour]]&lt;=19),"ON","OFF")</f>
        <v>OFF</v>
      </c>
      <c r="G93"/>
      <c r="H93"/>
      <c r="I93"/>
    </row>
    <row r="94" spans="1:9" x14ac:dyDescent="0.25">
      <c r="A94" s="29">
        <v>45838</v>
      </c>
      <c r="B94" s="47">
        <v>6</v>
      </c>
      <c r="C94" s="47">
        <v>1</v>
      </c>
      <c r="D94" s="47">
        <v>21</v>
      </c>
      <c r="E94" s="37">
        <v>57.347099999999998</v>
      </c>
      <c r="F94" s="47" t="str">
        <f>IF(AND(RTO__3[[#This Row],[Month]]&gt;4,RTO__3[[#This Row],[Month]]&lt;9,RTO__3[[#This Row],[Day of Week]]&lt;=5,RTO__3[[#This Row],[Hour]]&gt;=16,RTO__3[[#This Row],[Hour]]&lt;=19),"ON","OFF")</f>
        <v>OFF</v>
      </c>
      <c r="G94"/>
      <c r="H94"/>
      <c r="I94"/>
    </row>
    <row r="95" spans="1:9" x14ac:dyDescent="0.25">
      <c r="A95" s="29">
        <v>45838</v>
      </c>
      <c r="B95" s="47">
        <v>6</v>
      </c>
      <c r="C95" s="47">
        <v>1</v>
      </c>
      <c r="D95" s="47">
        <v>22</v>
      </c>
      <c r="E95" s="37">
        <v>105.32859999999999</v>
      </c>
      <c r="F95" s="47" t="str">
        <f>IF(AND(RTO__3[[#This Row],[Month]]&gt;4,RTO__3[[#This Row],[Month]]&lt;9,RTO__3[[#This Row],[Day of Week]]&lt;=5,RTO__3[[#This Row],[Hour]]&gt;=16,RTO__3[[#This Row],[Hour]]&lt;=19),"ON","OFF")</f>
        <v>OFF</v>
      </c>
      <c r="G95"/>
      <c r="H95"/>
      <c r="I95"/>
    </row>
    <row r="96" spans="1:9" x14ac:dyDescent="0.25">
      <c r="A96" s="29">
        <v>45838</v>
      </c>
      <c r="B96" s="47">
        <v>6</v>
      </c>
      <c r="C96" s="47">
        <v>1</v>
      </c>
      <c r="D96" s="47">
        <v>23</v>
      </c>
      <c r="E96" s="37">
        <v>63.443800000000003</v>
      </c>
      <c r="F96" s="47" t="str">
        <f>IF(AND(RTO__3[[#This Row],[Month]]&gt;4,RTO__3[[#This Row],[Month]]&lt;9,RTO__3[[#This Row],[Day of Week]]&lt;=5,RTO__3[[#This Row],[Hour]]&gt;=16,RTO__3[[#This Row],[Hour]]&lt;=19),"ON","OFF")</f>
        <v>OFF</v>
      </c>
      <c r="G96"/>
      <c r="H96"/>
      <c r="I96"/>
    </row>
    <row r="97" spans="1:9" x14ac:dyDescent="0.25">
      <c r="A97" s="29">
        <v>45838</v>
      </c>
      <c r="B97" s="47">
        <v>6</v>
      </c>
      <c r="C97" s="47">
        <v>1</v>
      </c>
      <c r="D97" s="47">
        <v>24</v>
      </c>
      <c r="E97" s="37">
        <v>42.215200000000003</v>
      </c>
      <c r="F97" s="47" t="str">
        <f>IF(AND(RTO__3[[#This Row],[Month]]&gt;4,RTO__3[[#This Row],[Month]]&lt;9,RTO__3[[#This Row],[Day of Week]]&lt;=5,RTO__3[[#This Row],[Hour]]&gt;=16,RTO__3[[#This Row],[Hour]]&lt;=19),"ON","OFF")</f>
        <v>OFF</v>
      </c>
      <c r="G97"/>
      <c r="H97"/>
      <c r="I97"/>
    </row>
    <row r="98" spans="1:9" x14ac:dyDescent="0.25">
      <c r="A98" s="29">
        <v>45839</v>
      </c>
      <c r="B98" s="47">
        <v>7</v>
      </c>
      <c r="C98" s="47">
        <v>2</v>
      </c>
      <c r="D98" s="47">
        <v>1</v>
      </c>
      <c r="E98" s="37">
        <v>36.446399999999997</v>
      </c>
      <c r="F98" s="47" t="str">
        <f>IF(AND(RTO__3[[#This Row],[Month]]&gt;4,RTO__3[[#This Row],[Month]]&lt;9,RTO__3[[#This Row],[Day of Week]]&lt;=5,RTO__3[[#This Row],[Hour]]&gt;=16,RTO__3[[#This Row],[Hour]]&lt;=19),"ON","OFF")</f>
        <v>OFF</v>
      </c>
      <c r="G98"/>
      <c r="H98"/>
      <c r="I98"/>
    </row>
    <row r="99" spans="1:9" x14ac:dyDescent="0.25">
      <c r="A99" s="29">
        <v>45839</v>
      </c>
      <c r="B99" s="47">
        <v>7</v>
      </c>
      <c r="C99" s="47">
        <v>2</v>
      </c>
      <c r="D99" s="47">
        <v>2</v>
      </c>
      <c r="E99" s="37">
        <v>39.4848</v>
      </c>
      <c r="F99" s="47" t="str">
        <f>IF(AND(RTO__3[[#This Row],[Month]]&gt;4,RTO__3[[#This Row],[Month]]&lt;9,RTO__3[[#This Row],[Day of Week]]&lt;=5,RTO__3[[#This Row],[Hour]]&gt;=16,RTO__3[[#This Row],[Hour]]&lt;=19),"ON","OFF")</f>
        <v>OFF</v>
      </c>
      <c r="G99"/>
      <c r="H99"/>
      <c r="I99"/>
    </row>
    <row r="100" spans="1:9" x14ac:dyDescent="0.25">
      <c r="A100" s="29">
        <v>45839</v>
      </c>
      <c r="B100" s="47">
        <v>7</v>
      </c>
      <c r="C100" s="47">
        <v>2</v>
      </c>
      <c r="D100" s="47">
        <v>3</v>
      </c>
      <c r="E100" s="37">
        <v>38.008800000000001</v>
      </c>
      <c r="F100" s="47" t="str">
        <f>IF(AND(RTO__3[[#This Row],[Month]]&gt;4,RTO__3[[#This Row],[Month]]&lt;9,RTO__3[[#This Row],[Day of Week]]&lt;=5,RTO__3[[#This Row],[Hour]]&gt;=16,RTO__3[[#This Row],[Hour]]&lt;=19),"ON","OFF")</f>
        <v>OFF</v>
      </c>
      <c r="G100"/>
      <c r="H100"/>
      <c r="I100"/>
    </row>
    <row r="101" spans="1:9" x14ac:dyDescent="0.25">
      <c r="A101" s="29">
        <v>45839</v>
      </c>
      <c r="B101" s="47">
        <v>7</v>
      </c>
      <c r="C101" s="47">
        <v>2</v>
      </c>
      <c r="D101" s="47">
        <v>4</v>
      </c>
      <c r="E101" s="37">
        <v>43.3093</v>
      </c>
      <c r="F101" s="47" t="str">
        <f>IF(AND(RTO__3[[#This Row],[Month]]&gt;4,RTO__3[[#This Row],[Month]]&lt;9,RTO__3[[#This Row],[Day of Week]]&lt;=5,RTO__3[[#This Row],[Hour]]&gt;=16,RTO__3[[#This Row],[Hour]]&lt;=19),"ON","OFF")</f>
        <v>OFF</v>
      </c>
      <c r="G101"/>
      <c r="H101"/>
      <c r="I101"/>
    </row>
    <row r="102" spans="1:9" x14ac:dyDescent="0.25">
      <c r="A102" s="29">
        <v>45839</v>
      </c>
      <c r="B102" s="47">
        <v>7</v>
      </c>
      <c r="C102" s="47">
        <v>2</v>
      </c>
      <c r="D102" s="47">
        <v>5</v>
      </c>
      <c r="E102" s="37">
        <v>38.940600000000003</v>
      </c>
      <c r="F102" s="47" t="str">
        <f>IF(AND(RTO__3[[#This Row],[Month]]&gt;4,RTO__3[[#This Row],[Month]]&lt;9,RTO__3[[#This Row],[Day of Week]]&lt;=5,RTO__3[[#This Row],[Hour]]&gt;=16,RTO__3[[#This Row],[Hour]]&lt;=19),"ON","OFF")</f>
        <v>OFF</v>
      </c>
      <c r="G102"/>
      <c r="H102"/>
      <c r="I102"/>
    </row>
    <row r="103" spans="1:9" x14ac:dyDescent="0.25">
      <c r="A103" s="29">
        <v>45839</v>
      </c>
      <c r="B103" s="47">
        <v>7</v>
      </c>
      <c r="C103" s="47">
        <v>2</v>
      </c>
      <c r="D103" s="47">
        <v>6</v>
      </c>
      <c r="E103" s="37">
        <v>50.421900000000001</v>
      </c>
      <c r="F103" s="47" t="str">
        <f>IF(AND(RTO__3[[#This Row],[Month]]&gt;4,RTO__3[[#This Row],[Month]]&lt;9,RTO__3[[#This Row],[Day of Week]]&lt;=5,RTO__3[[#This Row],[Hour]]&gt;=16,RTO__3[[#This Row],[Hour]]&lt;=19),"ON","OFF")</f>
        <v>OFF</v>
      </c>
      <c r="G103"/>
      <c r="H103"/>
      <c r="I103"/>
    </row>
    <row r="104" spans="1:9" x14ac:dyDescent="0.25">
      <c r="A104" s="29">
        <v>45839</v>
      </c>
      <c r="B104" s="47">
        <v>7</v>
      </c>
      <c r="C104" s="47">
        <v>2</v>
      </c>
      <c r="D104" s="47">
        <v>7</v>
      </c>
      <c r="E104" s="37">
        <v>30.143000000000001</v>
      </c>
      <c r="F104" s="47" t="str">
        <f>IF(AND(RTO__3[[#This Row],[Month]]&gt;4,RTO__3[[#This Row],[Month]]&lt;9,RTO__3[[#This Row],[Day of Week]]&lt;=5,RTO__3[[#This Row],[Hour]]&gt;=16,RTO__3[[#This Row],[Hour]]&lt;=19),"ON","OFF")</f>
        <v>OFF</v>
      </c>
      <c r="G104"/>
      <c r="H104"/>
      <c r="I104"/>
    </row>
    <row r="105" spans="1:9" x14ac:dyDescent="0.25">
      <c r="A105" s="29">
        <v>45839</v>
      </c>
      <c r="B105" s="47">
        <v>7</v>
      </c>
      <c r="C105" s="47">
        <v>2</v>
      </c>
      <c r="D105" s="47">
        <v>8</v>
      </c>
      <c r="E105" s="37">
        <v>28.964400000000001</v>
      </c>
      <c r="F105" s="47" t="str">
        <f>IF(AND(RTO__3[[#This Row],[Month]]&gt;4,RTO__3[[#This Row],[Month]]&lt;9,RTO__3[[#This Row],[Day of Week]]&lt;=5,RTO__3[[#This Row],[Hour]]&gt;=16,RTO__3[[#This Row],[Hour]]&lt;=19),"ON","OFF")</f>
        <v>OFF</v>
      </c>
      <c r="G105"/>
      <c r="H105"/>
      <c r="I105"/>
    </row>
    <row r="106" spans="1:9" x14ac:dyDescent="0.25">
      <c r="A106" s="29">
        <v>45839</v>
      </c>
      <c r="B106" s="47">
        <v>7</v>
      </c>
      <c r="C106" s="47">
        <v>2</v>
      </c>
      <c r="D106" s="47">
        <v>9</v>
      </c>
      <c r="E106" s="37">
        <v>35.945</v>
      </c>
      <c r="F106" s="47" t="str">
        <f>IF(AND(RTO__3[[#This Row],[Month]]&gt;4,RTO__3[[#This Row],[Month]]&lt;9,RTO__3[[#This Row],[Day of Week]]&lt;=5,RTO__3[[#This Row],[Hour]]&gt;=16,RTO__3[[#This Row],[Hour]]&lt;=19),"ON","OFF")</f>
        <v>OFF</v>
      </c>
      <c r="G106"/>
      <c r="H106"/>
      <c r="I106"/>
    </row>
    <row r="107" spans="1:9" x14ac:dyDescent="0.25">
      <c r="A107" s="29">
        <v>45839</v>
      </c>
      <c r="B107" s="47">
        <v>7</v>
      </c>
      <c r="C107" s="47">
        <v>2</v>
      </c>
      <c r="D107" s="47">
        <v>10</v>
      </c>
      <c r="E107" s="37">
        <v>39.640900000000002</v>
      </c>
      <c r="F107" s="47" t="str">
        <f>IF(AND(RTO__3[[#This Row],[Month]]&gt;4,RTO__3[[#This Row],[Month]]&lt;9,RTO__3[[#This Row],[Day of Week]]&lt;=5,RTO__3[[#This Row],[Hour]]&gt;=16,RTO__3[[#This Row],[Hour]]&lt;=19),"ON","OFF")</f>
        <v>OFF</v>
      </c>
      <c r="G107"/>
      <c r="H107"/>
      <c r="I107"/>
    </row>
    <row r="108" spans="1:9" x14ac:dyDescent="0.25">
      <c r="A108" s="29">
        <v>45839</v>
      </c>
      <c r="B108" s="47">
        <v>7</v>
      </c>
      <c r="C108" s="47">
        <v>2</v>
      </c>
      <c r="D108" s="47">
        <v>11</v>
      </c>
      <c r="E108" s="37">
        <v>22.1431</v>
      </c>
      <c r="F108" s="47" t="str">
        <f>IF(AND(RTO__3[[#This Row],[Month]]&gt;4,RTO__3[[#This Row],[Month]]&lt;9,RTO__3[[#This Row],[Day of Week]]&lt;=5,RTO__3[[#This Row],[Hour]]&gt;=16,RTO__3[[#This Row],[Hour]]&lt;=19),"ON","OFF")</f>
        <v>OFF</v>
      </c>
      <c r="G108"/>
      <c r="H108"/>
      <c r="I108"/>
    </row>
    <row r="109" spans="1:9" x14ac:dyDescent="0.25">
      <c r="A109" s="29">
        <v>45839</v>
      </c>
      <c r="B109" s="47">
        <v>7</v>
      </c>
      <c r="C109" s="47">
        <v>2</v>
      </c>
      <c r="D109" s="47">
        <v>12</v>
      </c>
      <c r="E109" s="37">
        <v>41.0777</v>
      </c>
      <c r="F109" s="47" t="str">
        <f>IF(AND(RTO__3[[#This Row],[Month]]&gt;4,RTO__3[[#This Row],[Month]]&lt;9,RTO__3[[#This Row],[Day of Week]]&lt;=5,RTO__3[[#This Row],[Hour]]&gt;=16,RTO__3[[#This Row],[Hour]]&lt;=19),"ON","OFF")</f>
        <v>OFF</v>
      </c>
      <c r="G109"/>
      <c r="H109"/>
      <c r="I109"/>
    </row>
    <row r="110" spans="1:9" x14ac:dyDescent="0.25">
      <c r="A110" s="29">
        <v>45839</v>
      </c>
      <c r="B110" s="47">
        <v>7</v>
      </c>
      <c r="C110" s="47">
        <v>2</v>
      </c>
      <c r="D110" s="47">
        <v>13</v>
      </c>
      <c r="E110" s="37">
        <v>38.128799999999998</v>
      </c>
      <c r="F110" s="47" t="str">
        <f>IF(AND(RTO__3[[#This Row],[Month]]&gt;4,RTO__3[[#This Row],[Month]]&lt;9,RTO__3[[#This Row],[Day of Week]]&lt;=5,RTO__3[[#This Row],[Hour]]&gt;=16,RTO__3[[#This Row],[Hour]]&lt;=19),"ON","OFF")</f>
        <v>OFF</v>
      </c>
      <c r="G110"/>
      <c r="H110"/>
      <c r="I110"/>
    </row>
    <row r="111" spans="1:9" x14ac:dyDescent="0.25">
      <c r="A111" s="29">
        <v>45839</v>
      </c>
      <c r="B111" s="47">
        <v>7</v>
      </c>
      <c r="C111" s="47">
        <v>2</v>
      </c>
      <c r="D111" s="47">
        <v>14</v>
      </c>
      <c r="E111" s="37">
        <v>51.1892</v>
      </c>
      <c r="F111" s="47" t="str">
        <f>IF(AND(RTO__3[[#This Row],[Month]]&gt;4,RTO__3[[#This Row],[Month]]&lt;9,RTO__3[[#This Row],[Day of Week]]&lt;=5,RTO__3[[#This Row],[Hour]]&gt;=16,RTO__3[[#This Row],[Hour]]&lt;=19),"ON","OFF")</f>
        <v>OFF</v>
      </c>
      <c r="G111"/>
      <c r="H111"/>
      <c r="I111"/>
    </row>
    <row r="112" spans="1:9" x14ac:dyDescent="0.25">
      <c r="A112" s="29">
        <v>45839</v>
      </c>
      <c r="B112" s="47">
        <v>7</v>
      </c>
      <c r="C112" s="47">
        <v>2</v>
      </c>
      <c r="D112" s="47">
        <v>15</v>
      </c>
      <c r="E112" s="37">
        <v>54.019300000000001</v>
      </c>
      <c r="F112" s="47" t="str">
        <f>IF(AND(RTO__3[[#This Row],[Month]]&gt;4,RTO__3[[#This Row],[Month]]&lt;9,RTO__3[[#This Row],[Day of Week]]&lt;=5,RTO__3[[#This Row],[Hour]]&gt;=16,RTO__3[[#This Row],[Hour]]&lt;=19),"ON","OFF")</f>
        <v>OFF</v>
      </c>
      <c r="G112"/>
      <c r="H112"/>
      <c r="I112"/>
    </row>
    <row r="113" spans="1:9" x14ac:dyDescent="0.25">
      <c r="A113" s="29">
        <v>45839</v>
      </c>
      <c r="B113" s="47">
        <v>7</v>
      </c>
      <c r="C113" s="47">
        <v>2</v>
      </c>
      <c r="D113" s="47">
        <v>16</v>
      </c>
      <c r="E113" s="37">
        <v>37.436500000000002</v>
      </c>
      <c r="F113" s="47" t="str">
        <f>IF(AND(RTO__3[[#This Row],[Month]]&gt;4,RTO__3[[#This Row],[Month]]&lt;9,RTO__3[[#This Row],[Day of Week]]&lt;=5,RTO__3[[#This Row],[Hour]]&gt;=16,RTO__3[[#This Row],[Hour]]&lt;=19),"ON","OFF")</f>
        <v>ON</v>
      </c>
      <c r="G113"/>
      <c r="H113"/>
      <c r="I113"/>
    </row>
    <row r="114" spans="1:9" x14ac:dyDescent="0.25">
      <c r="A114" s="29">
        <v>45839</v>
      </c>
      <c r="B114" s="47">
        <v>7</v>
      </c>
      <c r="C114" s="47">
        <v>2</v>
      </c>
      <c r="D114" s="47">
        <v>17</v>
      </c>
      <c r="E114" s="37">
        <v>38.356299999999997</v>
      </c>
      <c r="F114" s="47" t="str">
        <f>IF(AND(RTO__3[[#This Row],[Month]]&gt;4,RTO__3[[#This Row],[Month]]&lt;9,RTO__3[[#This Row],[Day of Week]]&lt;=5,RTO__3[[#This Row],[Hour]]&gt;=16,RTO__3[[#This Row],[Hour]]&lt;=19),"ON","OFF")</f>
        <v>ON</v>
      </c>
      <c r="G114"/>
      <c r="H114"/>
      <c r="I114"/>
    </row>
    <row r="115" spans="1:9" x14ac:dyDescent="0.25">
      <c r="A115" s="29">
        <v>45839</v>
      </c>
      <c r="B115" s="47">
        <v>7</v>
      </c>
      <c r="C115" s="47">
        <v>2</v>
      </c>
      <c r="D115" s="47">
        <v>18</v>
      </c>
      <c r="E115" s="37">
        <v>45.545699999999997</v>
      </c>
      <c r="F115" s="47" t="str">
        <f>IF(AND(RTO__3[[#This Row],[Month]]&gt;4,RTO__3[[#This Row],[Month]]&lt;9,RTO__3[[#This Row],[Day of Week]]&lt;=5,RTO__3[[#This Row],[Hour]]&gt;=16,RTO__3[[#This Row],[Hour]]&lt;=19),"ON","OFF")</f>
        <v>ON</v>
      </c>
      <c r="G115"/>
      <c r="H115"/>
      <c r="I115"/>
    </row>
    <row r="116" spans="1:9" x14ac:dyDescent="0.25">
      <c r="A116" s="29">
        <v>45839</v>
      </c>
      <c r="B116" s="47">
        <v>7</v>
      </c>
      <c r="C116" s="47">
        <v>2</v>
      </c>
      <c r="D116" s="47">
        <v>19</v>
      </c>
      <c r="E116" s="37">
        <v>40.818199999999997</v>
      </c>
      <c r="F116" s="47" t="str">
        <f>IF(AND(RTO__3[[#This Row],[Month]]&gt;4,RTO__3[[#This Row],[Month]]&lt;9,RTO__3[[#This Row],[Day of Week]]&lt;=5,RTO__3[[#This Row],[Hour]]&gt;=16,RTO__3[[#This Row],[Hour]]&lt;=19),"ON","OFF")</f>
        <v>ON</v>
      </c>
      <c r="G116"/>
      <c r="H116"/>
      <c r="I116"/>
    </row>
    <row r="117" spans="1:9" x14ac:dyDescent="0.25">
      <c r="A117" s="29">
        <v>45839</v>
      </c>
      <c r="B117" s="47">
        <v>7</v>
      </c>
      <c r="C117" s="47">
        <v>2</v>
      </c>
      <c r="D117" s="47">
        <v>20</v>
      </c>
      <c r="E117" s="37">
        <v>40.482500000000002</v>
      </c>
      <c r="F117" s="47" t="str">
        <f>IF(AND(RTO__3[[#This Row],[Month]]&gt;4,RTO__3[[#This Row],[Month]]&lt;9,RTO__3[[#This Row],[Day of Week]]&lt;=5,RTO__3[[#This Row],[Hour]]&gt;=16,RTO__3[[#This Row],[Hour]]&lt;=19),"ON","OFF")</f>
        <v>OFF</v>
      </c>
      <c r="G117"/>
      <c r="H117"/>
      <c r="I117"/>
    </row>
    <row r="118" spans="1:9" x14ac:dyDescent="0.25">
      <c r="A118" s="29">
        <v>45839</v>
      </c>
      <c r="B118" s="47">
        <v>7</v>
      </c>
      <c r="C118" s="47">
        <v>2</v>
      </c>
      <c r="D118" s="47">
        <v>21</v>
      </c>
      <c r="E118" s="37">
        <v>39.0717</v>
      </c>
      <c r="F118" s="47" t="str">
        <f>IF(AND(RTO__3[[#This Row],[Month]]&gt;4,RTO__3[[#This Row],[Month]]&lt;9,RTO__3[[#This Row],[Day of Week]]&lt;=5,RTO__3[[#This Row],[Hour]]&gt;=16,RTO__3[[#This Row],[Hour]]&lt;=19),"ON","OFF")</f>
        <v>OFF</v>
      </c>
      <c r="G118"/>
      <c r="H118"/>
      <c r="I118"/>
    </row>
    <row r="119" spans="1:9" x14ac:dyDescent="0.25">
      <c r="A119" s="29">
        <v>45839</v>
      </c>
      <c r="B119" s="47">
        <v>7</v>
      </c>
      <c r="C119" s="47">
        <v>2</v>
      </c>
      <c r="D119" s="47">
        <v>22</v>
      </c>
      <c r="E119" s="37">
        <v>44.353999999999999</v>
      </c>
      <c r="F119" s="47" t="str">
        <f>IF(AND(RTO__3[[#This Row],[Month]]&gt;4,RTO__3[[#This Row],[Month]]&lt;9,RTO__3[[#This Row],[Day of Week]]&lt;=5,RTO__3[[#This Row],[Hour]]&gt;=16,RTO__3[[#This Row],[Hour]]&lt;=19),"ON","OFF")</f>
        <v>OFF</v>
      </c>
      <c r="G119"/>
      <c r="H119"/>
      <c r="I119"/>
    </row>
    <row r="120" spans="1:9" x14ac:dyDescent="0.25">
      <c r="A120" s="29">
        <v>45839</v>
      </c>
      <c r="B120" s="47">
        <v>7</v>
      </c>
      <c r="C120" s="47">
        <v>2</v>
      </c>
      <c r="D120" s="47">
        <v>23</v>
      </c>
      <c r="E120" s="37">
        <v>40.493699999999997</v>
      </c>
      <c r="F120" s="47" t="str">
        <f>IF(AND(RTO__3[[#This Row],[Month]]&gt;4,RTO__3[[#This Row],[Month]]&lt;9,RTO__3[[#This Row],[Day of Week]]&lt;=5,RTO__3[[#This Row],[Hour]]&gt;=16,RTO__3[[#This Row],[Hour]]&lt;=19),"ON","OFF")</f>
        <v>OFF</v>
      </c>
      <c r="G120"/>
      <c r="H120"/>
      <c r="I120"/>
    </row>
    <row r="121" spans="1:9" x14ac:dyDescent="0.25">
      <c r="A121" s="29">
        <v>45839</v>
      </c>
      <c r="B121" s="47">
        <v>7</v>
      </c>
      <c r="C121" s="47">
        <v>2</v>
      </c>
      <c r="D121" s="47">
        <v>24</v>
      </c>
      <c r="E121" s="37">
        <v>40.950600000000001</v>
      </c>
      <c r="F121" s="47" t="str">
        <f>IF(AND(RTO__3[[#This Row],[Month]]&gt;4,RTO__3[[#This Row],[Month]]&lt;9,RTO__3[[#This Row],[Day of Week]]&lt;=5,RTO__3[[#This Row],[Hour]]&gt;=16,RTO__3[[#This Row],[Hour]]&lt;=19),"ON","OFF")</f>
        <v>OFF</v>
      </c>
      <c r="G121"/>
      <c r="H121"/>
      <c r="I121"/>
    </row>
    <row r="122" spans="1:9" x14ac:dyDescent="0.25">
      <c r="A122" s="29">
        <v>45840</v>
      </c>
      <c r="B122" s="47">
        <v>7</v>
      </c>
      <c r="C122" s="47">
        <v>3</v>
      </c>
      <c r="D122" s="47">
        <v>1</v>
      </c>
      <c r="E122" s="37">
        <v>40.484299999999998</v>
      </c>
      <c r="F122" s="47" t="str">
        <f>IF(AND(RTO__3[[#This Row],[Month]]&gt;4,RTO__3[[#This Row],[Month]]&lt;9,RTO__3[[#This Row],[Day of Week]]&lt;=5,RTO__3[[#This Row],[Hour]]&gt;=16,RTO__3[[#This Row],[Hour]]&lt;=19),"ON","OFF")</f>
        <v>OFF</v>
      </c>
      <c r="G122"/>
      <c r="H122"/>
      <c r="I122"/>
    </row>
    <row r="123" spans="1:9" x14ac:dyDescent="0.25">
      <c r="A123" s="29">
        <v>45840</v>
      </c>
      <c r="B123" s="47">
        <v>7</v>
      </c>
      <c r="C123" s="47">
        <v>3</v>
      </c>
      <c r="D123" s="47">
        <v>2</v>
      </c>
      <c r="E123" s="37">
        <v>32.120699999999999</v>
      </c>
      <c r="F123" s="47" t="str">
        <f>IF(AND(RTO__3[[#This Row],[Month]]&gt;4,RTO__3[[#This Row],[Month]]&lt;9,RTO__3[[#This Row],[Day of Week]]&lt;=5,RTO__3[[#This Row],[Hour]]&gt;=16,RTO__3[[#This Row],[Hour]]&lt;=19),"ON","OFF")</f>
        <v>OFF</v>
      </c>
      <c r="G123"/>
      <c r="H123"/>
      <c r="I123"/>
    </row>
    <row r="124" spans="1:9" x14ac:dyDescent="0.25">
      <c r="A124" s="29">
        <v>45840</v>
      </c>
      <c r="B124" s="47">
        <v>7</v>
      </c>
      <c r="C124" s="47">
        <v>3</v>
      </c>
      <c r="D124" s="47">
        <v>3</v>
      </c>
      <c r="E124" s="37">
        <v>32.757399999999997</v>
      </c>
      <c r="F124" s="47" t="str">
        <f>IF(AND(RTO__3[[#This Row],[Month]]&gt;4,RTO__3[[#This Row],[Month]]&lt;9,RTO__3[[#This Row],[Day of Week]]&lt;=5,RTO__3[[#This Row],[Hour]]&gt;=16,RTO__3[[#This Row],[Hour]]&lt;=19),"ON","OFF")</f>
        <v>OFF</v>
      </c>
      <c r="G124"/>
      <c r="H124"/>
      <c r="I124"/>
    </row>
    <row r="125" spans="1:9" x14ac:dyDescent="0.25">
      <c r="A125" s="29">
        <v>45840</v>
      </c>
      <c r="B125" s="47">
        <v>7</v>
      </c>
      <c r="C125" s="47">
        <v>3</v>
      </c>
      <c r="D125" s="47">
        <v>4</v>
      </c>
      <c r="E125" s="37">
        <v>34.802700000000002</v>
      </c>
      <c r="F125" s="47" t="str">
        <f>IF(AND(RTO__3[[#This Row],[Month]]&gt;4,RTO__3[[#This Row],[Month]]&lt;9,RTO__3[[#This Row],[Day of Week]]&lt;=5,RTO__3[[#This Row],[Hour]]&gt;=16,RTO__3[[#This Row],[Hour]]&lt;=19),"ON","OFF")</f>
        <v>OFF</v>
      </c>
      <c r="G125"/>
      <c r="H125"/>
      <c r="I125"/>
    </row>
    <row r="126" spans="1:9" x14ac:dyDescent="0.25">
      <c r="A126" s="29">
        <v>45840</v>
      </c>
      <c r="B126" s="47">
        <v>7</v>
      </c>
      <c r="C126" s="47">
        <v>3</v>
      </c>
      <c r="D126" s="47">
        <v>5</v>
      </c>
      <c r="E126" s="37">
        <v>33.936599999999999</v>
      </c>
      <c r="F126" s="47" t="str">
        <f>IF(AND(RTO__3[[#This Row],[Month]]&gt;4,RTO__3[[#This Row],[Month]]&lt;9,RTO__3[[#This Row],[Day of Week]]&lt;=5,RTO__3[[#This Row],[Hour]]&gt;=16,RTO__3[[#This Row],[Hour]]&lt;=19),"ON","OFF")</f>
        <v>OFF</v>
      </c>
      <c r="G126"/>
      <c r="H126"/>
      <c r="I126"/>
    </row>
    <row r="127" spans="1:9" x14ac:dyDescent="0.25">
      <c r="A127" s="29">
        <v>45840</v>
      </c>
      <c r="B127" s="47">
        <v>7</v>
      </c>
      <c r="C127" s="47">
        <v>3</v>
      </c>
      <c r="D127" s="47">
        <v>6</v>
      </c>
      <c r="E127" s="37">
        <v>32.473700000000001</v>
      </c>
      <c r="F127" s="47" t="str">
        <f>IF(AND(RTO__3[[#This Row],[Month]]&gt;4,RTO__3[[#This Row],[Month]]&lt;9,RTO__3[[#This Row],[Day of Week]]&lt;=5,RTO__3[[#This Row],[Hour]]&gt;=16,RTO__3[[#This Row],[Hour]]&lt;=19),"ON","OFF")</f>
        <v>OFF</v>
      </c>
      <c r="G127"/>
      <c r="H127"/>
      <c r="I127"/>
    </row>
    <row r="128" spans="1:9" x14ac:dyDescent="0.25">
      <c r="A128" s="29">
        <v>45840</v>
      </c>
      <c r="B128" s="47">
        <v>7</v>
      </c>
      <c r="C128" s="47">
        <v>3</v>
      </c>
      <c r="D128" s="47">
        <v>7</v>
      </c>
      <c r="E128" s="37">
        <v>29.404299999999999</v>
      </c>
      <c r="F128" s="47" t="str">
        <f>IF(AND(RTO__3[[#This Row],[Month]]&gt;4,RTO__3[[#This Row],[Month]]&lt;9,RTO__3[[#This Row],[Day of Week]]&lt;=5,RTO__3[[#This Row],[Hour]]&gt;=16,RTO__3[[#This Row],[Hour]]&lt;=19),"ON","OFF")</f>
        <v>OFF</v>
      </c>
      <c r="G128"/>
      <c r="H128"/>
      <c r="I128"/>
    </row>
    <row r="129" spans="1:9" x14ac:dyDescent="0.25">
      <c r="A129" s="29">
        <v>45840</v>
      </c>
      <c r="B129" s="47">
        <v>7</v>
      </c>
      <c r="C129" s="47">
        <v>3</v>
      </c>
      <c r="D129" s="47">
        <v>8</v>
      </c>
      <c r="E129" s="37">
        <v>27.944199999999999</v>
      </c>
      <c r="F129" s="47" t="str">
        <f>IF(AND(RTO__3[[#This Row],[Month]]&gt;4,RTO__3[[#This Row],[Month]]&lt;9,RTO__3[[#This Row],[Day of Week]]&lt;=5,RTO__3[[#This Row],[Hour]]&gt;=16,RTO__3[[#This Row],[Hour]]&lt;=19),"ON","OFF")</f>
        <v>OFF</v>
      </c>
      <c r="G129"/>
      <c r="H129"/>
      <c r="I129"/>
    </row>
    <row r="130" spans="1:9" x14ac:dyDescent="0.25">
      <c r="A130" s="29">
        <v>45840</v>
      </c>
      <c r="B130" s="47">
        <v>7</v>
      </c>
      <c r="C130" s="47">
        <v>3</v>
      </c>
      <c r="D130" s="47">
        <v>9</v>
      </c>
      <c r="E130" s="37">
        <v>29.488199999999999</v>
      </c>
      <c r="F130" s="47" t="str">
        <f>IF(AND(RTO__3[[#This Row],[Month]]&gt;4,RTO__3[[#This Row],[Month]]&lt;9,RTO__3[[#This Row],[Day of Week]]&lt;=5,RTO__3[[#This Row],[Hour]]&gt;=16,RTO__3[[#This Row],[Hour]]&lt;=19),"ON","OFF")</f>
        <v>OFF</v>
      </c>
      <c r="G130"/>
      <c r="H130"/>
      <c r="I130"/>
    </row>
    <row r="131" spans="1:9" x14ac:dyDescent="0.25">
      <c r="A131" s="29">
        <v>45840</v>
      </c>
      <c r="B131" s="47">
        <v>7</v>
      </c>
      <c r="C131" s="47">
        <v>3</v>
      </c>
      <c r="D131" s="47">
        <v>10</v>
      </c>
      <c r="E131" s="37">
        <v>30.022500000000001</v>
      </c>
      <c r="F131" s="47" t="str">
        <f>IF(AND(RTO__3[[#This Row],[Month]]&gt;4,RTO__3[[#This Row],[Month]]&lt;9,RTO__3[[#This Row],[Day of Week]]&lt;=5,RTO__3[[#This Row],[Hour]]&gt;=16,RTO__3[[#This Row],[Hour]]&lt;=19),"ON","OFF")</f>
        <v>OFF</v>
      </c>
      <c r="G131"/>
      <c r="H131"/>
      <c r="I131"/>
    </row>
    <row r="132" spans="1:9" x14ac:dyDescent="0.25">
      <c r="A132" s="29">
        <v>45840</v>
      </c>
      <c r="B132" s="47">
        <v>7</v>
      </c>
      <c r="C132" s="47">
        <v>3</v>
      </c>
      <c r="D132" s="47">
        <v>11</v>
      </c>
      <c r="E132" s="37">
        <v>30.742699999999999</v>
      </c>
      <c r="F132" s="47" t="str">
        <f>IF(AND(RTO__3[[#This Row],[Month]]&gt;4,RTO__3[[#This Row],[Month]]&lt;9,RTO__3[[#This Row],[Day of Week]]&lt;=5,RTO__3[[#This Row],[Hour]]&gt;=16,RTO__3[[#This Row],[Hour]]&lt;=19),"ON","OFF")</f>
        <v>OFF</v>
      </c>
      <c r="G132"/>
      <c r="H132"/>
      <c r="I132"/>
    </row>
    <row r="133" spans="1:9" x14ac:dyDescent="0.25">
      <c r="A133" s="29">
        <v>45840</v>
      </c>
      <c r="B133" s="47">
        <v>7</v>
      </c>
      <c r="C133" s="47">
        <v>3</v>
      </c>
      <c r="D133" s="47">
        <v>12</v>
      </c>
      <c r="E133" s="37">
        <v>31.160399999999999</v>
      </c>
      <c r="F133" s="47" t="str">
        <f>IF(AND(RTO__3[[#This Row],[Month]]&gt;4,RTO__3[[#This Row],[Month]]&lt;9,RTO__3[[#This Row],[Day of Week]]&lt;=5,RTO__3[[#This Row],[Hour]]&gt;=16,RTO__3[[#This Row],[Hour]]&lt;=19),"ON","OFF")</f>
        <v>OFF</v>
      </c>
      <c r="G133"/>
      <c r="H133"/>
      <c r="I133"/>
    </row>
    <row r="134" spans="1:9" x14ac:dyDescent="0.25">
      <c r="A134" s="29">
        <v>45840</v>
      </c>
      <c r="B134" s="47">
        <v>7</v>
      </c>
      <c r="C134" s="47">
        <v>3</v>
      </c>
      <c r="D134" s="47">
        <v>13</v>
      </c>
      <c r="E134" s="37">
        <v>32.137099999999997</v>
      </c>
      <c r="F134" s="47" t="str">
        <f>IF(AND(RTO__3[[#This Row],[Month]]&gt;4,RTO__3[[#This Row],[Month]]&lt;9,RTO__3[[#This Row],[Day of Week]]&lt;=5,RTO__3[[#This Row],[Hour]]&gt;=16,RTO__3[[#This Row],[Hour]]&lt;=19),"ON","OFF")</f>
        <v>OFF</v>
      </c>
      <c r="G134"/>
      <c r="H134"/>
      <c r="I134"/>
    </row>
    <row r="135" spans="1:9" x14ac:dyDescent="0.25">
      <c r="A135" s="29">
        <v>45840</v>
      </c>
      <c r="B135" s="47">
        <v>7</v>
      </c>
      <c r="C135" s="47">
        <v>3</v>
      </c>
      <c r="D135" s="47">
        <v>14</v>
      </c>
      <c r="E135" s="37">
        <v>34.302599999999998</v>
      </c>
      <c r="F135" s="47" t="str">
        <f>IF(AND(RTO__3[[#This Row],[Month]]&gt;4,RTO__3[[#This Row],[Month]]&lt;9,RTO__3[[#This Row],[Day of Week]]&lt;=5,RTO__3[[#This Row],[Hour]]&gt;=16,RTO__3[[#This Row],[Hour]]&lt;=19),"ON","OFF")</f>
        <v>OFF</v>
      </c>
      <c r="G135"/>
      <c r="H135"/>
      <c r="I135"/>
    </row>
    <row r="136" spans="1:9" x14ac:dyDescent="0.25">
      <c r="A136" s="29">
        <v>45840</v>
      </c>
      <c r="B136" s="47">
        <v>7</v>
      </c>
      <c r="C136" s="47">
        <v>3</v>
      </c>
      <c r="D136" s="47">
        <v>15</v>
      </c>
      <c r="E136" s="37">
        <v>30.2044</v>
      </c>
      <c r="F136" s="47" t="str">
        <f>IF(AND(RTO__3[[#This Row],[Month]]&gt;4,RTO__3[[#This Row],[Month]]&lt;9,RTO__3[[#This Row],[Day of Week]]&lt;=5,RTO__3[[#This Row],[Hour]]&gt;=16,RTO__3[[#This Row],[Hour]]&lt;=19),"ON","OFF")</f>
        <v>OFF</v>
      </c>
      <c r="G136"/>
      <c r="H136"/>
      <c r="I136"/>
    </row>
    <row r="137" spans="1:9" x14ac:dyDescent="0.25">
      <c r="A137" s="29">
        <v>45840</v>
      </c>
      <c r="B137" s="47">
        <v>7</v>
      </c>
      <c r="C137" s="47">
        <v>3</v>
      </c>
      <c r="D137" s="47">
        <v>16</v>
      </c>
      <c r="E137" s="37">
        <v>32.758600000000001</v>
      </c>
      <c r="F137" s="47" t="str">
        <f>IF(AND(RTO__3[[#This Row],[Month]]&gt;4,RTO__3[[#This Row],[Month]]&lt;9,RTO__3[[#This Row],[Day of Week]]&lt;=5,RTO__3[[#This Row],[Hour]]&gt;=16,RTO__3[[#This Row],[Hour]]&lt;=19),"ON","OFF")</f>
        <v>ON</v>
      </c>
      <c r="G137"/>
      <c r="H137"/>
      <c r="I137"/>
    </row>
    <row r="138" spans="1:9" x14ac:dyDescent="0.25">
      <c r="A138" s="29">
        <v>45840</v>
      </c>
      <c r="B138" s="47">
        <v>7</v>
      </c>
      <c r="C138" s="47">
        <v>3</v>
      </c>
      <c r="D138" s="47">
        <v>17</v>
      </c>
      <c r="E138" s="37">
        <v>22.4343</v>
      </c>
      <c r="F138" s="47" t="str">
        <f>IF(AND(RTO__3[[#This Row],[Month]]&gt;4,RTO__3[[#This Row],[Month]]&lt;9,RTO__3[[#This Row],[Day of Week]]&lt;=5,RTO__3[[#This Row],[Hour]]&gt;=16,RTO__3[[#This Row],[Hour]]&lt;=19),"ON","OFF")</f>
        <v>ON</v>
      </c>
      <c r="G138"/>
      <c r="H138"/>
      <c r="I138"/>
    </row>
    <row r="139" spans="1:9" x14ac:dyDescent="0.25">
      <c r="A139" s="29">
        <v>45840</v>
      </c>
      <c r="B139" s="47">
        <v>7</v>
      </c>
      <c r="C139" s="47">
        <v>3</v>
      </c>
      <c r="D139" s="47">
        <v>18</v>
      </c>
      <c r="E139" s="37">
        <v>19.839700000000001</v>
      </c>
      <c r="F139" s="47" t="str">
        <f>IF(AND(RTO__3[[#This Row],[Month]]&gt;4,RTO__3[[#This Row],[Month]]&lt;9,RTO__3[[#This Row],[Day of Week]]&lt;=5,RTO__3[[#This Row],[Hour]]&gt;=16,RTO__3[[#This Row],[Hour]]&lt;=19),"ON","OFF")</f>
        <v>ON</v>
      </c>
      <c r="G139"/>
      <c r="H139"/>
      <c r="I139"/>
    </row>
    <row r="140" spans="1:9" x14ac:dyDescent="0.25">
      <c r="A140" s="29">
        <v>45840</v>
      </c>
      <c r="B140" s="47">
        <v>7</v>
      </c>
      <c r="C140" s="47">
        <v>3</v>
      </c>
      <c r="D140" s="47">
        <v>19</v>
      </c>
      <c r="E140" s="37">
        <v>24.060600000000001</v>
      </c>
      <c r="F140" s="47" t="str">
        <f>IF(AND(RTO__3[[#This Row],[Month]]&gt;4,RTO__3[[#This Row],[Month]]&lt;9,RTO__3[[#This Row],[Day of Week]]&lt;=5,RTO__3[[#This Row],[Hour]]&gt;=16,RTO__3[[#This Row],[Hour]]&lt;=19),"ON","OFF")</f>
        <v>ON</v>
      </c>
      <c r="G140"/>
      <c r="H140"/>
      <c r="I140"/>
    </row>
    <row r="141" spans="1:9" x14ac:dyDescent="0.25">
      <c r="A141" s="29">
        <v>45840</v>
      </c>
      <c r="B141" s="47">
        <v>7</v>
      </c>
      <c r="C141" s="47">
        <v>3</v>
      </c>
      <c r="D141" s="47">
        <v>20</v>
      </c>
      <c r="E141" s="37">
        <v>24.4193</v>
      </c>
      <c r="F141" s="47" t="str">
        <f>IF(AND(RTO__3[[#This Row],[Month]]&gt;4,RTO__3[[#This Row],[Month]]&lt;9,RTO__3[[#This Row],[Day of Week]]&lt;=5,RTO__3[[#This Row],[Hour]]&gt;=16,RTO__3[[#This Row],[Hour]]&lt;=19),"ON","OFF")</f>
        <v>OFF</v>
      </c>
      <c r="G141"/>
      <c r="H141"/>
      <c r="I141"/>
    </row>
    <row r="142" spans="1:9" x14ac:dyDescent="0.25">
      <c r="A142" s="29">
        <v>45840</v>
      </c>
      <c r="B142" s="47">
        <v>7</v>
      </c>
      <c r="C142" s="47">
        <v>3</v>
      </c>
      <c r="D142" s="47">
        <v>21</v>
      </c>
      <c r="E142" s="37">
        <v>22.468</v>
      </c>
      <c r="F142" s="47" t="str">
        <f>IF(AND(RTO__3[[#This Row],[Month]]&gt;4,RTO__3[[#This Row],[Month]]&lt;9,RTO__3[[#This Row],[Day of Week]]&lt;=5,RTO__3[[#This Row],[Hour]]&gt;=16,RTO__3[[#This Row],[Hour]]&lt;=19),"ON","OFF")</f>
        <v>OFF</v>
      </c>
      <c r="G142"/>
      <c r="H142"/>
      <c r="I142"/>
    </row>
    <row r="143" spans="1:9" x14ac:dyDescent="0.25">
      <c r="A143" s="29">
        <v>45840</v>
      </c>
      <c r="B143" s="47">
        <v>7</v>
      </c>
      <c r="C143" s="47">
        <v>3</v>
      </c>
      <c r="D143" s="47">
        <v>22</v>
      </c>
      <c r="E143" s="37">
        <v>21.605799999999999</v>
      </c>
      <c r="F143" s="47" t="str">
        <f>IF(AND(RTO__3[[#This Row],[Month]]&gt;4,RTO__3[[#This Row],[Month]]&lt;9,RTO__3[[#This Row],[Day of Week]]&lt;=5,RTO__3[[#This Row],[Hour]]&gt;=16,RTO__3[[#This Row],[Hour]]&lt;=19),"ON","OFF")</f>
        <v>OFF</v>
      </c>
      <c r="G143"/>
      <c r="H143"/>
      <c r="I143"/>
    </row>
    <row r="144" spans="1:9" x14ac:dyDescent="0.25">
      <c r="A144" s="29">
        <v>45840</v>
      </c>
      <c r="B144" s="47">
        <v>7</v>
      </c>
      <c r="C144" s="47">
        <v>3</v>
      </c>
      <c r="D144" s="47">
        <v>23</v>
      </c>
      <c r="E144" s="37">
        <v>27.366700000000002</v>
      </c>
      <c r="F144" s="47" t="str">
        <f>IF(AND(RTO__3[[#This Row],[Month]]&gt;4,RTO__3[[#This Row],[Month]]&lt;9,RTO__3[[#This Row],[Day of Week]]&lt;=5,RTO__3[[#This Row],[Hour]]&gt;=16,RTO__3[[#This Row],[Hour]]&lt;=19),"ON","OFF")</f>
        <v>OFF</v>
      </c>
      <c r="G144"/>
      <c r="H144"/>
      <c r="I144"/>
    </row>
    <row r="145" spans="1:9" x14ac:dyDescent="0.25">
      <c r="A145" s="29">
        <v>45840</v>
      </c>
      <c r="B145" s="47">
        <v>7</v>
      </c>
      <c r="C145" s="47">
        <v>3</v>
      </c>
      <c r="D145" s="47">
        <v>24</v>
      </c>
      <c r="E145" s="37">
        <v>27.988399999999999</v>
      </c>
      <c r="F145" s="47" t="str">
        <f>IF(AND(RTO__3[[#This Row],[Month]]&gt;4,RTO__3[[#This Row],[Month]]&lt;9,RTO__3[[#This Row],[Day of Week]]&lt;=5,RTO__3[[#This Row],[Hour]]&gt;=16,RTO__3[[#This Row],[Hour]]&lt;=19),"ON","OFF")</f>
        <v>OFF</v>
      </c>
      <c r="G145"/>
      <c r="H145"/>
      <c r="I145"/>
    </row>
    <row r="146" spans="1:9" x14ac:dyDescent="0.25">
      <c r="A146" s="29">
        <v>45841</v>
      </c>
      <c r="B146" s="47">
        <v>7</v>
      </c>
      <c r="C146" s="47">
        <v>4</v>
      </c>
      <c r="D146" s="47">
        <v>1</v>
      </c>
      <c r="E146" s="37">
        <v>39.485900000000001</v>
      </c>
      <c r="F146" s="47" t="str">
        <f>IF(AND(RTO__3[[#This Row],[Month]]&gt;4,RTO__3[[#This Row],[Month]]&lt;9,RTO__3[[#This Row],[Day of Week]]&lt;=5,RTO__3[[#This Row],[Hour]]&gt;=16,RTO__3[[#This Row],[Hour]]&lt;=19),"ON","OFF")</f>
        <v>OFF</v>
      </c>
      <c r="G146"/>
      <c r="H146"/>
      <c r="I146"/>
    </row>
    <row r="147" spans="1:9" x14ac:dyDescent="0.25">
      <c r="A147" s="29">
        <v>45841</v>
      </c>
      <c r="B147" s="47">
        <v>7</v>
      </c>
      <c r="C147" s="47">
        <v>4</v>
      </c>
      <c r="D147" s="47">
        <v>2</v>
      </c>
      <c r="E147" s="37">
        <v>30.2255</v>
      </c>
      <c r="F147" s="47" t="str">
        <f>IF(AND(RTO__3[[#This Row],[Month]]&gt;4,RTO__3[[#This Row],[Month]]&lt;9,RTO__3[[#This Row],[Day of Week]]&lt;=5,RTO__3[[#This Row],[Hour]]&gt;=16,RTO__3[[#This Row],[Hour]]&lt;=19),"ON","OFF")</f>
        <v>OFF</v>
      </c>
      <c r="G147"/>
      <c r="H147"/>
      <c r="I147"/>
    </row>
    <row r="148" spans="1:9" x14ac:dyDescent="0.25">
      <c r="A148" s="29">
        <v>45841</v>
      </c>
      <c r="B148" s="47">
        <v>7</v>
      </c>
      <c r="C148" s="47">
        <v>4</v>
      </c>
      <c r="D148" s="47">
        <v>3</v>
      </c>
      <c r="E148" s="37">
        <v>31.393899999999999</v>
      </c>
      <c r="F148" s="47" t="str">
        <f>IF(AND(RTO__3[[#This Row],[Month]]&gt;4,RTO__3[[#This Row],[Month]]&lt;9,RTO__3[[#This Row],[Day of Week]]&lt;=5,RTO__3[[#This Row],[Hour]]&gt;=16,RTO__3[[#This Row],[Hour]]&lt;=19),"ON","OFF")</f>
        <v>OFF</v>
      </c>
      <c r="G148"/>
      <c r="H148"/>
      <c r="I148"/>
    </row>
    <row r="149" spans="1:9" x14ac:dyDescent="0.25">
      <c r="A149" s="29">
        <v>45841</v>
      </c>
      <c r="B149" s="47">
        <v>7</v>
      </c>
      <c r="C149" s="47">
        <v>4</v>
      </c>
      <c r="D149" s="47">
        <v>4</v>
      </c>
      <c r="E149" s="37">
        <v>34.049300000000002</v>
      </c>
      <c r="F149" s="47" t="str">
        <f>IF(AND(RTO__3[[#This Row],[Month]]&gt;4,RTO__3[[#This Row],[Month]]&lt;9,RTO__3[[#This Row],[Day of Week]]&lt;=5,RTO__3[[#This Row],[Hour]]&gt;=16,RTO__3[[#This Row],[Hour]]&lt;=19),"ON","OFF")</f>
        <v>OFF</v>
      </c>
      <c r="G149"/>
      <c r="H149"/>
      <c r="I149"/>
    </row>
    <row r="150" spans="1:9" x14ac:dyDescent="0.25">
      <c r="A150" s="29">
        <v>45841</v>
      </c>
      <c r="B150" s="47">
        <v>7</v>
      </c>
      <c r="C150" s="47">
        <v>4</v>
      </c>
      <c r="D150" s="47">
        <v>5</v>
      </c>
      <c r="E150" s="37">
        <v>35.043599999999998</v>
      </c>
      <c r="F150" s="47" t="str">
        <f>IF(AND(RTO__3[[#This Row],[Month]]&gt;4,RTO__3[[#This Row],[Month]]&lt;9,RTO__3[[#This Row],[Day of Week]]&lt;=5,RTO__3[[#This Row],[Hour]]&gt;=16,RTO__3[[#This Row],[Hour]]&lt;=19),"ON","OFF")</f>
        <v>OFF</v>
      </c>
      <c r="G150"/>
      <c r="H150"/>
      <c r="I150"/>
    </row>
    <row r="151" spans="1:9" x14ac:dyDescent="0.25">
      <c r="A151" s="29">
        <v>45841</v>
      </c>
      <c r="B151" s="47">
        <v>7</v>
      </c>
      <c r="C151" s="47">
        <v>4</v>
      </c>
      <c r="D151" s="47">
        <v>6</v>
      </c>
      <c r="E151" s="37">
        <v>33.883400000000002</v>
      </c>
      <c r="F151" s="47" t="str">
        <f>IF(AND(RTO__3[[#This Row],[Month]]&gt;4,RTO__3[[#This Row],[Month]]&lt;9,RTO__3[[#This Row],[Day of Week]]&lt;=5,RTO__3[[#This Row],[Hour]]&gt;=16,RTO__3[[#This Row],[Hour]]&lt;=19),"ON","OFF")</f>
        <v>OFF</v>
      </c>
      <c r="G151"/>
      <c r="H151"/>
      <c r="I151"/>
    </row>
    <row r="152" spans="1:9" x14ac:dyDescent="0.25">
      <c r="A152" s="29">
        <v>45841</v>
      </c>
      <c r="B152" s="47">
        <v>7</v>
      </c>
      <c r="C152" s="47">
        <v>4</v>
      </c>
      <c r="D152" s="47">
        <v>7</v>
      </c>
      <c r="E152" s="37">
        <v>22.475899999999999</v>
      </c>
      <c r="F152" s="47" t="str">
        <f>IF(AND(RTO__3[[#This Row],[Month]]&gt;4,RTO__3[[#This Row],[Month]]&lt;9,RTO__3[[#This Row],[Day of Week]]&lt;=5,RTO__3[[#This Row],[Hour]]&gt;=16,RTO__3[[#This Row],[Hour]]&lt;=19),"ON","OFF")</f>
        <v>OFF</v>
      </c>
      <c r="G152"/>
      <c r="H152"/>
      <c r="I152"/>
    </row>
    <row r="153" spans="1:9" x14ac:dyDescent="0.25">
      <c r="A153" s="29">
        <v>45841</v>
      </c>
      <c r="B153" s="47">
        <v>7</v>
      </c>
      <c r="C153" s="47">
        <v>4</v>
      </c>
      <c r="D153" s="47">
        <v>8</v>
      </c>
      <c r="E153" s="37">
        <v>24.502600000000001</v>
      </c>
      <c r="F153" s="47" t="str">
        <f>IF(AND(RTO__3[[#This Row],[Month]]&gt;4,RTO__3[[#This Row],[Month]]&lt;9,RTO__3[[#This Row],[Day of Week]]&lt;=5,RTO__3[[#This Row],[Hour]]&gt;=16,RTO__3[[#This Row],[Hour]]&lt;=19),"ON","OFF")</f>
        <v>OFF</v>
      </c>
      <c r="G153"/>
      <c r="H153"/>
      <c r="I153"/>
    </row>
    <row r="154" spans="1:9" x14ac:dyDescent="0.25">
      <c r="A154" s="29">
        <v>45841</v>
      </c>
      <c r="B154" s="47">
        <v>7</v>
      </c>
      <c r="C154" s="47">
        <v>4</v>
      </c>
      <c r="D154" s="47">
        <v>9</v>
      </c>
      <c r="E154" s="37">
        <v>23.151900000000001</v>
      </c>
      <c r="F154" s="47" t="str">
        <f>IF(AND(RTO__3[[#This Row],[Month]]&gt;4,RTO__3[[#This Row],[Month]]&lt;9,RTO__3[[#This Row],[Day of Week]]&lt;=5,RTO__3[[#This Row],[Hour]]&gt;=16,RTO__3[[#This Row],[Hour]]&lt;=19),"ON","OFF")</f>
        <v>OFF</v>
      </c>
      <c r="G154"/>
      <c r="H154"/>
      <c r="I154"/>
    </row>
    <row r="155" spans="1:9" x14ac:dyDescent="0.25">
      <c r="A155" s="29">
        <v>45841</v>
      </c>
      <c r="B155" s="47">
        <v>7</v>
      </c>
      <c r="C155" s="47">
        <v>4</v>
      </c>
      <c r="D155" s="47">
        <v>10</v>
      </c>
      <c r="E155" s="37">
        <v>20.805499999999999</v>
      </c>
      <c r="F155" s="47" t="str">
        <f>IF(AND(RTO__3[[#This Row],[Month]]&gt;4,RTO__3[[#This Row],[Month]]&lt;9,RTO__3[[#This Row],[Day of Week]]&lt;=5,RTO__3[[#This Row],[Hour]]&gt;=16,RTO__3[[#This Row],[Hour]]&lt;=19),"ON","OFF")</f>
        <v>OFF</v>
      </c>
      <c r="G155"/>
      <c r="H155"/>
      <c r="I155"/>
    </row>
    <row r="156" spans="1:9" x14ac:dyDescent="0.25">
      <c r="A156" s="29">
        <v>45841</v>
      </c>
      <c r="B156" s="47">
        <v>7</v>
      </c>
      <c r="C156" s="47">
        <v>4</v>
      </c>
      <c r="D156" s="47">
        <v>11</v>
      </c>
      <c r="E156" s="37">
        <v>21.478999999999999</v>
      </c>
      <c r="F156" s="47" t="str">
        <f>IF(AND(RTO__3[[#This Row],[Month]]&gt;4,RTO__3[[#This Row],[Month]]&lt;9,RTO__3[[#This Row],[Day of Week]]&lt;=5,RTO__3[[#This Row],[Hour]]&gt;=16,RTO__3[[#This Row],[Hour]]&lt;=19),"ON","OFF")</f>
        <v>OFF</v>
      </c>
      <c r="G156"/>
      <c r="H156"/>
      <c r="I156"/>
    </row>
    <row r="157" spans="1:9" x14ac:dyDescent="0.25">
      <c r="A157" s="29">
        <v>45841</v>
      </c>
      <c r="B157" s="47">
        <v>7</v>
      </c>
      <c r="C157" s="47">
        <v>4</v>
      </c>
      <c r="D157" s="47">
        <v>12</v>
      </c>
      <c r="E157" s="37">
        <v>21.2531</v>
      </c>
      <c r="F157" s="47" t="str">
        <f>IF(AND(RTO__3[[#This Row],[Month]]&gt;4,RTO__3[[#This Row],[Month]]&lt;9,RTO__3[[#This Row],[Day of Week]]&lt;=5,RTO__3[[#This Row],[Hour]]&gt;=16,RTO__3[[#This Row],[Hour]]&lt;=19),"ON","OFF")</f>
        <v>OFF</v>
      </c>
      <c r="G157"/>
      <c r="H157"/>
      <c r="I157"/>
    </row>
    <row r="158" spans="1:9" x14ac:dyDescent="0.25">
      <c r="A158" s="29">
        <v>45841</v>
      </c>
      <c r="B158" s="47">
        <v>7</v>
      </c>
      <c r="C158" s="47">
        <v>4</v>
      </c>
      <c r="D158" s="47">
        <v>13</v>
      </c>
      <c r="E158" s="37">
        <v>19.5947</v>
      </c>
      <c r="F158" s="47" t="str">
        <f>IF(AND(RTO__3[[#This Row],[Month]]&gt;4,RTO__3[[#This Row],[Month]]&lt;9,RTO__3[[#This Row],[Day of Week]]&lt;=5,RTO__3[[#This Row],[Hour]]&gt;=16,RTO__3[[#This Row],[Hour]]&lt;=19),"ON","OFF")</f>
        <v>OFF</v>
      </c>
      <c r="G158"/>
      <c r="H158"/>
      <c r="I158"/>
    </row>
    <row r="159" spans="1:9" x14ac:dyDescent="0.25">
      <c r="A159" s="29">
        <v>45841</v>
      </c>
      <c r="B159" s="47">
        <v>7</v>
      </c>
      <c r="C159" s="47">
        <v>4</v>
      </c>
      <c r="D159" s="47">
        <v>14</v>
      </c>
      <c r="E159" s="37">
        <v>20.161100000000001</v>
      </c>
      <c r="F159" s="47" t="str">
        <f>IF(AND(RTO__3[[#This Row],[Month]]&gt;4,RTO__3[[#This Row],[Month]]&lt;9,RTO__3[[#This Row],[Day of Week]]&lt;=5,RTO__3[[#This Row],[Hour]]&gt;=16,RTO__3[[#This Row],[Hour]]&lt;=19),"ON","OFF")</f>
        <v>OFF</v>
      </c>
      <c r="G159"/>
      <c r="H159"/>
      <c r="I159"/>
    </row>
    <row r="160" spans="1:9" x14ac:dyDescent="0.25">
      <c r="A160" s="29">
        <v>45841</v>
      </c>
      <c r="B160" s="47">
        <v>7</v>
      </c>
      <c r="C160" s="47">
        <v>4</v>
      </c>
      <c r="D160" s="47">
        <v>15</v>
      </c>
      <c r="E160" s="37">
        <v>21.897300000000001</v>
      </c>
      <c r="F160" s="47" t="str">
        <f>IF(AND(RTO__3[[#This Row],[Month]]&gt;4,RTO__3[[#This Row],[Month]]&lt;9,RTO__3[[#This Row],[Day of Week]]&lt;=5,RTO__3[[#This Row],[Hour]]&gt;=16,RTO__3[[#This Row],[Hour]]&lt;=19),"ON","OFF")</f>
        <v>OFF</v>
      </c>
      <c r="G160"/>
      <c r="H160"/>
      <c r="I160"/>
    </row>
    <row r="161" spans="1:9" x14ac:dyDescent="0.25">
      <c r="A161" s="29">
        <v>45841</v>
      </c>
      <c r="B161" s="47">
        <v>7</v>
      </c>
      <c r="C161" s="47">
        <v>4</v>
      </c>
      <c r="D161" s="47">
        <v>16</v>
      </c>
      <c r="E161" s="37">
        <v>22.863299999999999</v>
      </c>
      <c r="F161" s="47" t="str">
        <f>IF(AND(RTO__3[[#This Row],[Month]]&gt;4,RTO__3[[#This Row],[Month]]&lt;9,RTO__3[[#This Row],[Day of Week]]&lt;=5,RTO__3[[#This Row],[Hour]]&gt;=16,RTO__3[[#This Row],[Hour]]&lt;=19),"ON","OFF")</f>
        <v>ON</v>
      </c>
      <c r="G161"/>
      <c r="H161"/>
      <c r="I161"/>
    </row>
    <row r="162" spans="1:9" x14ac:dyDescent="0.25">
      <c r="A162" s="29">
        <v>45841</v>
      </c>
      <c r="B162" s="47">
        <v>7</v>
      </c>
      <c r="C162" s="47">
        <v>4</v>
      </c>
      <c r="D162" s="47">
        <v>17</v>
      </c>
      <c r="E162" s="37">
        <v>20.003</v>
      </c>
      <c r="F162" s="47" t="str">
        <f>IF(AND(RTO__3[[#This Row],[Month]]&gt;4,RTO__3[[#This Row],[Month]]&lt;9,RTO__3[[#This Row],[Day of Week]]&lt;=5,RTO__3[[#This Row],[Hour]]&gt;=16,RTO__3[[#This Row],[Hour]]&lt;=19),"ON","OFF")</f>
        <v>ON</v>
      </c>
      <c r="G162"/>
      <c r="H162"/>
      <c r="I162"/>
    </row>
    <row r="163" spans="1:9" x14ac:dyDescent="0.25">
      <c r="A163" s="29">
        <v>45841</v>
      </c>
      <c r="B163" s="47">
        <v>7</v>
      </c>
      <c r="C163" s="47">
        <v>4</v>
      </c>
      <c r="D163" s="47">
        <v>18</v>
      </c>
      <c r="E163" s="37">
        <v>22.537400000000002</v>
      </c>
      <c r="F163" s="47" t="str">
        <f>IF(AND(RTO__3[[#This Row],[Month]]&gt;4,RTO__3[[#This Row],[Month]]&lt;9,RTO__3[[#This Row],[Day of Week]]&lt;=5,RTO__3[[#This Row],[Hour]]&gt;=16,RTO__3[[#This Row],[Hour]]&lt;=19),"ON","OFF")</f>
        <v>ON</v>
      </c>
      <c r="G163"/>
      <c r="H163"/>
      <c r="I163"/>
    </row>
    <row r="164" spans="1:9" x14ac:dyDescent="0.25">
      <c r="A164" s="29">
        <v>45841</v>
      </c>
      <c r="B164" s="47">
        <v>7</v>
      </c>
      <c r="C164" s="47">
        <v>4</v>
      </c>
      <c r="D164" s="47">
        <v>19</v>
      </c>
      <c r="E164" s="37">
        <v>27.999099999999999</v>
      </c>
      <c r="F164" s="47" t="str">
        <f>IF(AND(RTO__3[[#This Row],[Month]]&gt;4,RTO__3[[#This Row],[Month]]&lt;9,RTO__3[[#This Row],[Day of Week]]&lt;=5,RTO__3[[#This Row],[Hour]]&gt;=16,RTO__3[[#This Row],[Hour]]&lt;=19),"ON","OFF")</f>
        <v>ON</v>
      </c>
      <c r="G164"/>
      <c r="H164"/>
      <c r="I164"/>
    </row>
    <row r="165" spans="1:9" x14ac:dyDescent="0.25">
      <c r="A165" s="29">
        <v>45841</v>
      </c>
      <c r="B165" s="47">
        <v>7</v>
      </c>
      <c r="C165" s="47">
        <v>4</v>
      </c>
      <c r="D165" s="47">
        <v>20</v>
      </c>
      <c r="E165" s="37">
        <v>25.758299999999998</v>
      </c>
      <c r="F165" s="47" t="str">
        <f>IF(AND(RTO__3[[#This Row],[Month]]&gt;4,RTO__3[[#This Row],[Month]]&lt;9,RTO__3[[#This Row],[Day of Week]]&lt;=5,RTO__3[[#This Row],[Hour]]&gt;=16,RTO__3[[#This Row],[Hour]]&lt;=19),"ON","OFF")</f>
        <v>OFF</v>
      </c>
      <c r="G165"/>
      <c r="H165"/>
      <c r="I165"/>
    </row>
    <row r="166" spans="1:9" x14ac:dyDescent="0.25">
      <c r="A166" s="29">
        <v>45841</v>
      </c>
      <c r="B166" s="47">
        <v>7</v>
      </c>
      <c r="C166" s="47">
        <v>4</v>
      </c>
      <c r="D166" s="47">
        <v>21</v>
      </c>
      <c r="E166" s="37">
        <v>24.8261</v>
      </c>
      <c r="F166" s="47" t="str">
        <f>IF(AND(RTO__3[[#This Row],[Month]]&gt;4,RTO__3[[#This Row],[Month]]&lt;9,RTO__3[[#This Row],[Day of Week]]&lt;=5,RTO__3[[#This Row],[Hour]]&gt;=16,RTO__3[[#This Row],[Hour]]&lt;=19),"ON","OFF")</f>
        <v>OFF</v>
      </c>
      <c r="G166"/>
      <c r="H166"/>
      <c r="I166"/>
    </row>
    <row r="167" spans="1:9" x14ac:dyDescent="0.25">
      <c r="A167" s="29">
        <v>45841</v>
      </c>
      <c r="B167" s="47">
        <v>7</v>
      </c>
      <c r="C167" s="47">
        <v>4</v>
      </c>
      <c r="D167" s="47">
        <v>22</v>
      </c>
      <c r="E167" s="37">
        <v>21.869900000000001</v>
      </c>
      <c r="F167" s="47" t="str">
        <f>IF(AND(RTO__3[[#This Row],[Month]]&gt;4,RTO__3[[#This Row],[Month]]&lt;9,RTO__3[[#This Row],[Day of Week]]&lt;=5,RTO__3[[#This Row],[Hour]]&gt;=16,RTO__3[[#This Row],[Hour]]&lt;=19),"ON","OFF")</f>
        <v>OFF</v>
      </c>
      <c r="G167"/>
      <c r="H167"/>
      <c r="I167"/>
    </row>
    <row r="168" spans="1:9" x14ac:dyDescent="0.25">
      <c r="A168" s="29">
        <v>45841</v>
      </c>
      <c r="B168" s="47">
        <v>7</v>
      </c>
      <c r="C168" s="47">
        <v>4</v>
      </c>
      <c r="D168" s="47">
        <v>23</v>
      </c>
      <c r="E168" s="37">
        <v>28.438400000000001</v>
      </c>
      <c r="F168" s="47" t="str">
        <f>IF(AND(RTO__3[[#This Row],[Month]]&gt;4,RTO__3[[#This Row],[Month]]&lt;9,RTO__3[[#This Row],[Day of Week]]&lt;=5,RTO__3[[#This Row],[Hour]]&gt;=16,RTO__3[[#This Row],[Hour]]&lt;=19),"ON","OFF")</f>
        <v>OFF</v>
      </c>
      <c r="G168"/>
      <c r="H168"/>
      <c r="I168"/>
    </row>
    <row r="169" spans="1:9" x14ac:dyDescent="0.25">
      <c r="A169" s="29">
        <v>45841</v>
      </c>
      <c r="B169" s="47">
        <v>7</v>
      </c>
      <c r="C169" s="47">
        <v>4</v>
      </c>
      <c r="D169" s="47">
        <v>24</v>
      </c>
      <c r="E169" s="37">
        <v>26.508500000000002</v>
      </c>
      <c r="F169" s="47" t="str">
        <f>IF(AND(RTO__3[[#This Row],[Month]]&gt;4,RTO__3[[#This Row],[Month]]&lt;9,RTO__3[[#This Row],[Day of Week]]&lt;=5,RTO__3[[#This Row],[Hour]]&gt;=16,RTO__3[[#This Row],[Hour]]&lt;=19),"ON","OFF")</f>
        <v>OFF</v>
      </c>
      <c r="G169"/>
      <c r="H169"/>
      <c r="I169"/>
    </row>
    <row r="170" spans="1:9" x14ac:dyDescent="0.25">
      <c r="A170" s="29">
        <v>45842</v>
      </c>
      <c r="B170" s="47">
        <v>7</v>
      </c>
      <c r="C170" s="47">
        <v>5</v>
      </c>
      <c r="D170" s="47">
        <v>1</v>
      </c>
      <c r="E170" s="37">
        <v>27.6876</v>
      </c>
      <c r="F170" s="47" t="str">
        <f>IF(AND(RTO__3[[#This Row],[Month]]&gt;4,RTO__3[[#This Row],[Month]]&lt;9,RTO__3[[#This Row],[Day of Week]]&lt;=5,RTO__3[[#This Row],[Hour]]&gt;=16,RTO__3[[#This Row],[Hour]]&lt;=19),"ON","OFF")</f>
        <v>OFF</v>
      </c>
      <c r="G170"/>
      <c r="H170"/>
      <c r="I170"/>
    </row>
    <row r="171" spans="1:9" x14ac:dyDescent="0.25">
      <c r="A171" s="29">
        <v>45842</v>
      </c>
      <c r="B171" s="47">
        <v>7</v>
      </c>
      <c r="C171" s="47">
        <v>5</v>
      </c>
      <c r="D171" s="47">
        <v>2</v>
      </c>
      <c r="E171" s="37">
        <v>30.314900000000002</v>
      </c>
      <c r="F171" s="47" t="str">
        <f>IF(AND(RTO__3[[#This Row],[Month]]&gt;4,RTO__3[[#This Row],[Month]]&lt;9,RTO__3[[#This Row],[Day of Week]]&lt;=5,RTO__3[[#This Row],[Hour]]&gt;=16,RTO__3[[#This Row],[Hour]]&lt;=19),"ON","OFF")</f>
        <v>OFF</v>
      </c>
      <c r="G171"/>
      <c r="H171"/>
      <c r="I171"/>
    </row>
    <row r="172" spans="1:9" x14ac:dyDescent="0.25">
      <c r="A172" s="29">
        <v>45842</v>
      </c>
      <c r="B172" s="47">
        <v>7</v>
      </c>
      <c r="C172" s="47">
        <v>5</v>
      </c>
      <c r="D172" s="47">
        <v>3</v>
      </c>
      <c r="E172" s="37">
        <v>30.514500000000002</v>
      </c>
      <c r="F172" s="47" t="str">
        <f>IF(AND(RTO__3[[#This Row],[Month]]&gt;4,RTO__3[[#This Row],[Month]]&lt;9,RTO__3[[#This Row],[Day of Week]]&lt;=5,RTO__3[[#This Row],[Hour]]&gt;=16,RTO__3[[#This Row],[Hour]]&lt;=19),"ON","OFF")</f>
        <v>OFF</v>
      </c>
      <c r="G172"/>
      <c r="H172"/>
      <c r="I172"/>
    </row>
    <row r="173" spans="1:9" x14ac:dyDescent="0.25">
      <c r="A173" s="29">
        <v>45842</v>
      </c>
      <c r="B173" s="47">
        <v>7</v>
      </c>
      <c r="C173" s="47">
        <v>5</v>
      </c>
      <c r="D173" s="47">
        <v>4</v>
      </c>
      <c r="E173" s="37">
        <v>31.335999999999999</v>
      </c>
      <c r="F173" s="47" t="str">
        <f>IF(AND(RTO__3[[#This Row],[Month]]&gt;4,RTO__3[[#This Row],[Month]]&lt;9,RTO__3[[#This Row],[Day of Week]]&lt;=5,RTO__3[[#This Row],[Hour]]&gt;=16,RTO__3[[#This Row],[Hour]]&lt;=19),"ON","OFF")</f>
        <v>OFF</v>
      </c>
      <c r="G173"/>
      <c r="H173"/>
      <c r="I173"/>
    </row>
    <row r="174" spans="1:9" x14ac:dyDescent="0.25">
      <c r="A174" s="29">
        <v>45842</v>
      </c>
      <c r="B174" s="47">
        <v>7</v>
      </c>
      <c r="C174" s="47">
        <v>5</v>
      </c>
      <c r="D174" s="47">
        <v>5</v>
      </c>
      <c r="E174" s="37">
        <v>29.921800000000001</v>
      </c>
      <c r="F174" s="47" t="str">
        <f>IF(AND(RTO__3[[#This Row],[Month]]&gt;4,RTO__3[[#This Row],[Month]]&lt;9,RTO__3[[#This Row],[Day of Week]]&lt;=5,RTO__3[[#This Row],[Hour]]&gt;=16,RTO__3[[#This Row],[Hour]]&lt;=19),"ON","OFF")</f>
        <v>OFF</v>
      </c>
      <c r="G174"/>
      <c r="H174"/>
      <c r="I174"/>
    </row>
    <row r="175" spans="1:9" x14ac:dyDescent="0.25">
      <c r="A175" s="29">
        <v>45842</v>
      </c>
      <c r="B175" s="47">
        <v>7</v>
      </c>
      <c r="C175" s="47">
        <v>5</v>
      </c>
      <c r="D175" s="47">
        <v>6</v>
      </c>
      <c r="E175" s="37">
        <v>31.7988</v>
      </c>
      <c r="F175" s="47" t="str">
        <f>IF(AND(RTO__3[[#This Row],[Month]]&gt;4,RTO__3[[#This Row],[Month]]&lt;9,RTO__3[[#This Row],[Day of Week]]&lt;=5,RTO__3[[#This Row],[Hour]]&gt;=16,RTO__3[[#This Row],[Hour]]&lt;=19),"ON","OFF")</f>
        <v>OFF</v>
      </c>
      <c r="G175"/>
      <c r="H175"/>
      <c r="I175"/>
    </row>
    <row r="176" spans="1:9" x14ac:dyDescent="0.25">
      <c r="A176" s="29">
        <v>45842</v>
      </c>
      <c r="B176" s="47">
        <v>7</v>
      </c>
      <c r="C176" s="47">
        <v>5</v>
      </c>
      <c r="D176" s="47">
        <v>7</v>
      </c>
      <c r="E176" s="37">
        <v>24.124400000000001</v>
      </c>
      <c r="F176" s="47" t="str">
        <f>IF(AND(RTO__3[[#This Row],[Month]]&gt;4,RTO__3[[#This Row],[Month]]&lt;9,RTO__3[[#This Row],[Day of Week]]&lt;=5,RTO__3[[#This Row],[Hour]]&gt;=16,RTO__3[[#This Row],[Hour]]&lt;=19),"ON","OFF")</f>
        <v>OFF</v>
      </c>
      <c r="G176"/>
      <c r="H176"/>
      <c r="I176"/>
    </row>
    <row r="177" spans="1:9" x14ac:dyDescent="0.25">
      <c r="A177" s="29">
        <v>45842</v>
      </c>
      <c r="B177" s="47">
        <v>7</v>
      </c>
      <c r="C177" s="47">
        <v>5</v>
      </c>
      <c r="D177" s="47">
        <v>8</v>
      </c>
      <c r="E177" s="37">
        <v>13.795199999999999</v>
      </c>
      <c r="F177" s="47" t="str">
        <f>IF(AND(RTO__3[[#This Row],[Month]]&gt;4,RTO__3[[#This Row],[Month]]&lt;9,RTO__3[[#This Row],[Day of Week]]&lt;=5,RTO__3[[#This Row],[Hour]]&gt;=16,RTO__3[[#This Row],[Hour]]&lt;=19),"ON","OFF")</f>
        <v>OFF</v>
      </c>
      <c r="G177"/>
      <c r="H177"/>
      <c r="I177"/>
    </row>
    <row r="178" spans="1:9" x14ac:dyDescent="0.25">
      <c r="A178" s="29">
        <v>45842</v>
      </c>
      <c r="B178" s="47">
        <v>7</v>
      </c>
      <c r="C178" s="47">
        <v>5</v>
      </c>
      <c r="D178" s="47">
        <v>9</v>
      </c>
      <c r="E178" s="37">
        <v>8.5336999999999996</v>
      </c>
      <c r="F178" s="47" t="str">
        <f>IF(AND(RTO__3[[#This Row],[Month]]&gt;4,RTO__3[[#This Row],[Month]]&lt;9,RTO__3[[#This Row],[Day of Week]]&lt;=5,RTO__3[[#This Row],[Hour]]&gt;=16,RTO__3[[#This Row],[Hour]]&lt;=19),"ON","OFF")</f>
        <v>OFF</v>
      </c>
      <c r="G178"/>
      <c r="H178"/>
      <c r="I178"/>
    </row>
    <row r="179" spans="1:9" x14ac:dyDescent="0.25">
      <c r="A179" s="29">
        <v>45842</v>
      </c>
      <c r="B179" s="47">
        <v>7</v>
      </c>
      <c r="C179" s="47">
        <v>5</v>
      </c>
      <c r="D179" s="47">
        <v>10</v>
      </c>
      <c r="E179" s="37">
        <v>7.7999000000000001</v>
      </c>
      <c r="F179" s="47" t="str">
        <f>IF(AND(RTO__3[[#This Row],[Month]]&gt;4,RTO__3[[#This Row],[Month]]&lt;9,RTO__3[[#This Row],[Day of Week]]&lt;=5,RTO__3[[#This Row],[Hour]]&gt;=16,RTO__3[[#This Row],[Hour]]&lt;=19),"ON","OFF")</f>
        <v>OFF</v>
      </c>
      <c r="G179"/>
      <c r="H179"/>
      <c r="I179"/>
    </row>
    <row r="180" spans="1:9" x14ac:dyDescent="0.25">
      <c r="A180" s="29">
        <v>45842</v>
      </c>
      <c r="B180" s="47">
        <v>7</v>
      </c>
      <c r="C180" s="47">
        <v>5</v>
      </c>
      <c r="D180" s="47">
        <v>11</v>
      </c>
      <c r="E180" s="37">
        <v>1.2589999999999999</v>
      </c>
      <c r="F180" s="47" t="str">
        <f>IF(AND(RTO__3[[#This Row],[Month]]&gt;4,RTO__3[[#This Row],[Month]]&lt;9,RTO__3[[#This Row],[Day of Week]]&lt;=5,RTO__3[[#This Row],[Hour]]&gt;=16,RTO__3[[#This Row],[Hour]]&lt;=19),"ON","OFF")</f>
        <v>OFF</v>
      </c>
      <c r="G180"/>
      <c r="H180"/>
      <c r="I180"/>
    </row>
    <row r="181" spans="1:9" x14ac:dyDescent="0.25">
      <c r="A181" s="29">
        <v>45842</v>
      </c>
      <c r="B181" s="47">
        <v>7</v>
      </c>
      <c r="C181" s="47">
        <v>5</v>
      </c>
      <c r="D181" s="47">
        <v>12</v>
      </c>
      <c r="E181" s="37">
        <v>13.4412</v>
      </c>
      <c r="F181" s="47" t="str">
        <f>IF(AND(RTO__3[[#This Row],[Month]]&gt;4,RTO__3[[#This Row],[Month]]&lt;9,RTO__3[[#This Row],[Day of Week]]&lt;=5,RTO__3[[#This Row],[Hour]]&gt;=16,RTO__3[[#This Row],[Hour]]&lt;=19),"ON","OFF")</f>
        <v>OFF</v>
      </c>
      <c r="G181"/>
      <c r="H181"/>
      <c r="I181"/>
    </row>
    <row r="182" spans="1:9" x14ac:dyDescent="0.25">
      <c r="A182" s="29">
        <v>45842</v>
      </c>
      <c r="B182" s="47">
        <v>7</v>
      </c>
      <c r="C182" s="47">
        <v>5</v>
      </c>
      <c r="D182" s="47">
        <v>13</v>
      </c>
      <c r="E182" s="37">
        <v>14.8527</v>
      </c>
      <c r="F182" s="47" t="str">
        <f>IF(AND(RTO__3[[#This Row],[Month]]&gt;4,RTO__3[[#This Row],[Month]]&lt;9,RTO__3[[#This Row],[Day of Week]]&lt;=5,RTO__3[[#This Row],[Hour]]&gt;=16,RTO__3[[#This Row],[Hour]]&lt;=19),"ON","OFF")</f>
        <v>OFF</v>
      </c>
      <c r="G182"/>
      <c r="H182"/>
      <c r="I182"/>
    </row>
    <row r="183" spans="1:9" x14ac:dyDescent="0.25">
      <c r="A183" s="29">
        <v>45842</v>
      </c>
      <c r="B183" s="47">
        <v>7</v>
      </c>
      <c r="C183" s="47">
        <v>5</v>
      </c>
      <c r="D183" s="47">
        <v>14</v>
      </c>
      <c r="E183" s="37">
        <v>15.311400000000001</v>
      </c>
      <c r="F183" s="47" t="str">
        <f>IF(AND(RTO__3[[#This Row],[Month]]&gt;4,RTO__3[[#This Row],[Month]]&lt;9,RTO__3[[#This Row],[Day of Week]]&lt;=5,RTO__3[[#This Row],[Hour]]&gt;=16,RTO__3[[#This Row],[Hour]]&lt;=19),"ON","OFF")</f>
        <v>OFF</v>
      </c>
      <c r="G183"/>
      <c r="H183"/>
      <c r="I183"/>
    </row>
    <row r="184" spans="1:9" x14ac:dyDescent="0.25">
      <c r="A184" s="29">
        <v>45842</v>
      </c>
      <c r="B184" s="47">
        <v>7</v>
      </c>
      <c r="C184" s="47">
        <v>5</v>
      </c>
      <c r="D184" s="47">
        <v>15</v>
      </c>
      <c r="E184" s="37">
        <v>15.622</v>
      </c>
      <c r="F184" s="47" t="str">
        <f>IF(AND(RTO__3[[#This Row],[Month]]&gt;4,RTO__3[[#This Row],[Month]]&lt;9,RTO__3[[#This Row],[Day of Week]]&lt;=5,RTO__3[[#This Row],[Hour]]&gt;=16,RTO__3[[#This Row],[Hour]]&lt;=19),"ON","OFF")</f>
        <v>OFF</v>
      </c>
      <c r="G184"/>
      <c r="H184"/>
      <c r="I184"/>
    </row>
    <row r="185" spans="1:9" x14ac:dyDescent="0.25">
      <c r="A185" s="29">
        <v>45842</v>
      </c>
      <c r="B185" s="47">
        <v>7</v>
      </c>
      <c r="C185" s="47">
        <v>5</v>
      </c>
      <c r="D185" s="47">
        <v>16</v>
      </c>
      <c r="E185" s="37">
        <v>16.008600000000001</v>
      </c>
      <c r="F185" s="47" t="str">
        <f>IF(AND(RTO__3[[#This Row],[Month]]&gt;4,RTO__3[[#This Row],[Month]]&lt;9,RTO__3[[#This Row],[Day of Week]]&lt;=5,RTO__3[[#This Row],[Hour]]&gt;=16,RTO__3[[#This Row],[Hour]]&lt;=19),"ON","OFF")</f>
        <v>ON</v>
      </c>
      <c r="G185"/>
      <c r="H185"/>
      <c r="I185"/>
    </row>
    <row r="186" spans="1:9" x14ac:dyDescent="0.25">
      <c r="A186" s="29">
        <v>45842</v>
      </c>
      <c r="B186" s="47">
        <v>7</v>
      </c>
      <c r="C186" s="47">
        <v>5</v>
      </c>
      <c r="D186" s="47">
        <v>17</v>
      </c>
      <c r="E186" s="37">
        <v>16.6083</v>
      </c>
      <c r="F186" s="47" t="str">
        <f>IF(AND(RTO__3[[#This Row],[Month]]&gt;4,RTO__3[[#This Row],[Month]]&lt;9,RTO__3[[#This Row],[Day of Week]]&lt;=5,RTO__3[[#This Row],[Hour]]&gt;=16,RTO__3[[#This Row],[Hour]]&lt;=19),"ON","OFF")</f>
        <v>ON</v>
      </c>
      <c r="G186"/>
      <c r="H186"/>
      <c r="I186"/>
    </row>
    <row r="187" spans="1:9" x14ac:dyDescent="0.25">
      <c r="A187" s="29">
        <v>45842</v>
      </c>
      <c r="B187" s="47">
        <v>7</v>
      </c>
      <c r="C187" s="47">
        <v>5</v>
      </c>
      <c r="D187" s="47">
        <v>18</v>
      </c>
      <c r="E187" s="37">
        <v>24.017399999999999</v>
      </c>
      <c r="F187" s="47" t="str">
        <f>IF(AND(RTO__3[[#This Row],[Month]]&gt;4,RTO__3[[#This Row],[Month]]&lt;9,RTO__3[[#This Row],[Day of Week]]&lt;=5,RTO__3[[#This Row],[Hour]]&gt;=16,RTO__3[[#This Row],[Hour]]&lt;=19),"ON","OFF")</f>
        <v>ON</v>
      </c>
      <c r="G187"/>
      <c r="H187"/>
      <c r="I187"/>
    </row>
    <row r="188" spans="1:9" x14ac:dyDescent="0.25">
      <c r="A188" s="29">
        <v>45842</v>
      </c>
      <c r="B188" s="47">
        <v>7</v>
      </c>
      <c r="C188" s="47">
        <v>5</v>
      </c>
      <c r="D188" s="47">
        <v>19</v>
      </c>
      <c r="E188" s="37">
        <v>27.618600000000001</v>
      </c>
      <c r="F188" s="47" t="str">
        <f>IF(AND(RTO__3[[#This Row],[Month]]&gt;4,RTO__3[[#This Row],[Month]]&lt;9,RTO__3[[#This Row],[Day of Week]]&lt;=5,RTO__3[[#This Row],[Hour]]&gt;=16,RTO__3[[#This Row],[Hour]]&lt;=19),"ON","OFF")</f>
        <v>ON</v>
      </c>
      <c r="G188"/>
      <c r="H188"/>
      <c r="I188"/>
    </row>
    <row r="189" spans="1:9" x14ac:dyDescent="0.25">
      <c r="A189" s="29">
        <v>45842</v>
      </c>
      <c r="B189" s="47">
        <v>7</v>
      </c>
      <c r="C189" s="47">
        <v>5</v>
      </c>
      <c r="D189" s="47">
        <v>20</v>
      </c>
      <c r="E189" s="37">
        <v>28.251300000000001</v>
      </c>
      <c r="F189" s="47" t="str">
        <f>IF(AND(RTO__3[[#This Row],[Month]]&gt;4,RTO__3[[#This Row],[Month]]&lt;9,RTO__3[[#This Row],[Day of Week]]&lt;=5,RTO__3[[#This Row],[Hour]]&gt;=16,RTO__3[[#This Row],[Hour]]&lt;=19),"ON","OFF")</f>
        <v>OFF</v>
      </c>
      <c r="G189"/>
      <c r="H189"/>
      <c r="I189"/>
    </row>
    <row r="190" spans="1:9" x14ac:dyDescent="0.25">
      <c r="A190" s="29">
        <v>45842</v>
      </c>
      <c r="B190" s="47">
        <v>7</v>
      </c>
      <c r="C190" s="47">
        <v>5</v>
      </c>
      <c r="D190" s="47">
        <v>21</v>
      </c>
      <c r="E190" s="37">
        <v>24.3584</v>
      </c>
      <c r="F190" s="47" t="str">
        <f>IF(AND(RTO__3[[#This Row],[Month]]&gt;4,RTO__3[[#This Row],[Month]]&lt;9,RTO__3[[#This Row],[Day of Week]]&lt;=5,RTO__3[[#This Row],[Hour]]&gt;=16,RTO__3[[#This Row],[Hour]]&lt;=19),"ON","OFF")</f>
        <v>OFF</v>
      </c>
      <c r="G190"/>
      <c r="H190"/>
      <c r="I190"/>
    </row>
    <row r="191" spans="1:9" x14ac:dyDescent="0.25">
      <c r="A191" s="29">
        <v>45842</v>
      </c>
      <c r="B191" s="47">
        <v>7</v>
      </c>
      <c r="C191" s="47">
        <v>5</v>
      </c>
      <c r="D191" s="47">
        <v>22</v>
      </c>
      <c r="E191" s="37">
        <v>24.484400000000001</v>
      </c>
      <c r="F191" s="47" t="str">
        <f>IF(AND(RTO__3[[#This Row],[Month]]&gt;4,RTO__3[[#This Row],[Month]]&lt;9,RTO__3[[#This Row],[Day of Week]]&lt;=5,RTO__3[[#This Row],[Hour]]&gt;=16,RTO__3[[#This Row],[Hour]]&lt;=19),"ON","OFF")</f>
        <v>OFF</v>
      </c>
      <c r="G191"/>
      <c r="H191"/>
      <c r="I191"/>
    </row>
    <row r="192" spans="1:9" x14ac:dyDescent="0.25">
      <c r="A192" s="29">
        <v>45842</v>
      </c>
      <c r="B192" s="47">
        <v>7</v>
      </c>
      <c r="C192" s="47">
        <v>5</v>
      </c>
      <c r="D192" s="47">
        <v>23</v>
      </c>
      <c r="E192" s="37">
        <v>25.1205</v>
      </c>
      <c r="F192" s="47" t="str">
        <f>IF(AND(RTO__3[[#This Row],[Month]]&gt;4,RTO__3[[#This Row],[Month]]&lt;9,RTO__3[[#This Row],[Day of Week]]&lt;=5,RTO__3[[#This Row],[Hour]]&gt;=16,RTO__3[[#This Row],[Hour]]&lt;=19),"ON","OFF")</f>
        <v>OFF</v>
      </c>
      <c r="G192"/>
      <c r="H192"/>
      <c r="I192"/>
    </row>
    <row r="193" spans="1:9" x14ac:dyDescent="0.25">
      <c r="A193" s="29">
        <v>45842</v>
      </c>
      <c r="B193" s="47">
        <v>7</v>
      </c>
      <c r="C193" s="47">
        <v>5</v>
      </c>
      <c r="D193" s="47">
        <v>24</v>
      </c>
      <c r="E193" s="37">
        <v>25.559899999999999</v>
      </c>
      <c r="F193" s="47" t="str">
        <f>IF(AND(RTO__3[[#This Row],[Month]]&gt;4,RTO__3[[#This Row],[Month]]&lt;9,RTO__3[[#This Row],[Day of Week]]&lt;=5,RTO__3[[#This Row],[Hour]]&gt;=16,RTO__3[[#This Row],[Hour]]&lt;=19),"ON","OFF")</f>
        <v>OFF</v>
      </c>
      <c r="G193"/>
      <c r="H193"/>
      <c r="I193"/>
    </row>
    <row r="194" spans="1:9" x14ac:dyDescent="0.25">
      <c r="A194" s="29">
        <v>45843</v>
      </c>
      <c r="B194" s="47">
        <v>7</v>
      </c>
      <c r="C194" s="47">
        <v>6</v>
      </c>
      <c r="D194" s="47">
        <v>1</v>
      </c>
      <c r="E194" s="37">
        <v>27.9605</v>
      </c>
      <c r="F194" s="47" t="str">
        <f>IF(AND(RTO__3[[#This Row],[Month]]&gt;4,RTO__3[[#This Row],[Month]]&lt;9,RTO__3[[#This Row],[Day of Week]]&lt;=5,RTO__3[[#This Row],[Hour]]&gt;=16,RTO__3[[#This Row],[Hour]]&lt;=19),"ON","OFF")</f>
        <v>OFF</v>
      </c>
      <c r="G194"/>
      <c r="H194"/>
      <c r="I194"/>
    </row>
    <row r="195" spans="1:9" x14ac:dyDescent="0.25">
      <c r="A195" s="29">
        <v>45843</v>
      </c>
      <c r="B195" s="47">
        <v>7</v>
      </c>
      <c r="C195" s="47">
        <v>6</v>
      </c>
      <c r="D195" s="47">
        <v>2</v>
      </c>
      <c r="E195" s="37">
        <v>22.390599999999999</v>
      </c>
      <c r="F195" s="47" t="str">
        <f>IF(AND(RTO__3[[#This Row],[Month]]&gt;4,RTO__3[[#This Row],[Month]]&lt;9,RTO__3[[#This Row],[Day of Week]]&lt;=5,RTO__3[[#This Row],[Hour]]&gt;=16,RTO__3[[#This Row],[Hour]]&lt;=19),"ON","OFF")</f>
        <v>OFF</v>
      </c>
      <c r="G195"/>
      <c r="H195"/>
      <c r="I195"/>
    </row>
    <row r="196" spans="1:9" x14ac:dyDescent="0.25">
      <c r="A196" s="29">
        <v>45843</v>
      </c>
      <c r="B196" s="47">
        <v>7</v>
      </c>
      <c r="C196" s="47">
        <v>6</v>
      </c>
      <c r="D196" s="47">
        <v>3</v>
      </c>
      <c r="E196" s="37">
        <v>21.720600000000001</v>
      </c>
      <c r="F196" s="47" t="str">
        <f>IF(AND(RTO__3[[#This Row],[Month]]&gt;4,RTO__3[[#This Row],[Month]]&lt;9,RTO__3[[#This Row],[Day of Week]]&lt;=5,RTO__3[[#This Row],[Hour]]&gt;=16,RTO__3[[#This Row],[Hour]]&lt;=19),"ON","OFF")</f>
        <v>OFF</v>
      </c>
      <c r="G196"/>
      <c r="H196"/>
      <c r="I196"/>
    </row>
    <row r="197" spans="1:9" x14ac:dyDescent="0.25">
      <c r="A197" s="29">
        <v>45843</v>
      </c>
      <c r="B197" s="47">
        <v>7</v>
      </c>
      <c r="C197" s="47">
        <v>6</v>
      </c>
      <c r="D197" s="47">
        <v>4</v>
      </c>
      <c r="E197" s="37">
        <v>23.993200000000002</v>
      </c>
      <c r="F197" s="47" t="str">
        <f>IF(AND(RTO__3[[#This Row],[Month]]&gt;4,RTO__3[[#This Row],[Month]]&lt;9,RTO__3[[#This Row],[Day of Week]]&lt;=5,RTO__3[[#This Row],[Hour]]&gt;=16,RTO__3[[#This Row],[Hour]]&lt;=19),"ON","OFF")</f>
        <v>OFF</v>
      </c>
      <c r="G197"/>
      <c r="H197"/>
      <c r="I197"/>
    </row>
    <row r="198" spans="1:9" x14ac:dyDescent="0.25">
      <c r="A198" s="29">
        <v>45843</v>
      </c>
      <c r="B198" s="47">
        <v>7</v>
      </c>
      <c r="C198" s="47">
        <v>6</v>
      </c>
      <c r="D198" s="47">
        <v>5</v>
      </c>
      <c r="E198" s="37">
        <v>25.4404</v>
      </c>
      <c r="F198" s="47" t="str">
        <f>IF(AND(RTO__3[[#This Row],[Month]]&gt;4,RTO__3[[#This Row],[Month]]&lt;9,RTO__3[[#This Row],[Day of Week]]&lt;=5,RTO__3[[#This Row],[Hour]]&gt;=16,RTO__3[[#This Row],[Hour]]&lt;=19),"ON","OFF")</f>
        <v>OFF</v>
      </c>
      <c r="G198"/>
      <c r="H198"/>
      <c r="I198"/>
    </row>
    <row r="199" spans="1:9" x14ac:dyDescent="0.25">
      <c r="A199" s="29">
        <v>45843</v>
      </c>
      <c r="B199" s="47">
        <v>7</v>
      </c>
      <c r="C199" s="47">
        <v>6</v>
      </c>
      <c r="D199" s="47">
        <v>6</v>
      </c>
      <c r="E199" s="37">
        <v>22.672699999999999</v>
      </c>
      <c r="F199" s="47" t="str">
        <f>IF(AND(RTO__3[[#This Row],[Month]]&gt;4,RTO__3[[#This Row],[Month]]&lt;9,RTO__3[[#This Row],[Day of Week]]&lt;=5,RTO__3[[#This Row],[Hour]]&gt;=16,RTO__3[[#This Row],[Hour]]&lt;=19),"ON","OFF")</f>
        <v>OFF</v>
      </c>
      <c r="G199"/>
      <c r="H199"/>
      <c r="I199"/>
    </row>
    <row r="200" spans="1:9" x14ac:dyDescent="0.25">
      <c r="A200" s="29">
        <v>45843</v>
      </c>
      <c r="B200" s="47">
        <v>7</v>
      </c>
      <c r="C200" s="47">
        <v>6</v>
      </c>
      <c r="D200" s="47">
        <v>7</v>
      </c>
      <c r="E200" s="37">
        <v>16.004100000000001</v>
      </c>
      <c r="F200" s="47" t="str">
        <f>IF(AND(RTO__3[[#This Row],[Month]]&gt;4,RTO__3[[#This Row],[Month]]&lt;9,RTO__3[[#This Row],[Day of Week]]&lt;=5,RTO__3[[#This Row],[Hour]]&gt;=16,RTO__3[[#This Row],[Hour]]&lt;=19),"ON","OFF")</f>
        <v>OFF</v>
      </c>
      <c r="G200"/>
      <c r="H200"/>
      <c r="I200"/>
    </row>
    <row r="201" spans="1:9" x14ac:dyDescent="0.25">
      <c r="A201" s="29">
        <v>45843</v>
      </c>
      <c r="B201" s="47">
        <v>7</v>
      </c>
      <c r="C201" s="47">
        <v>6</v>
      </c>
      <c r="D201" s="47">
        <v>8</v>
      </c>
      <c r="E201" s="37">
        <v>10.686</v>
      </c>
      <c r="F201" s="47" t="str">
        <f>IF(AND(RTO__3[[#This Row],[Month]]&gt;4,RTO__3[[#This Row],[Month]]&lt;9,RTO__3[[#This Row],[Day of Week]]&lt;=5,RTO__3[[#This Row],[Hour]]&gt;=16,RTO__3[[#This Row],[Hour]]&lt;=19),"ON","OFF")</f>
        <v>OFF</v>
      </c>
      <c r="G201"/>
      <c r="H201"/>
      <c r="I201"/>
    </row>
    <row r="202" spans="1:9" x14ac:dyDescent="0.25">
      <c r="A202" s="29">
        <v>45843</v>
      </c>
      <c r="B202" s="47">
        <v>7</v>
      </c>
      <c r="C202" s="47">
        <v>6</v>
      </c>
      <c r="D202" s="47">
        <v>9</v>
      </c>
      <c r="E202" s="37">
        <v>11.404199999999999</v>
      </c>
      <c r="F202" s="47" t="str">
        <f>IF(AND(RTO__3[[#This Row],[Month]]&gt;4,RTO__3[[#This Row],[Month]]&lt;9,RTO__3[[#This Row],[Day of Week]]&lt;=5,RTO__3[[#This Row],[Hour]]&gt;=16,RTO__3[[#This Row],[Hour]]&lt;=19),"ON","OFF")</f>
        <v>OFF</v>
      </c>
      <c r="G202"/>
      <c r="H202"/>
      <c r="I202"/>
    </row>
    <row r="203" spans="1:9" x14ac:dyDescent="0.25">
      <c r="A203" s="29">
        <v>45843</v>
      </c>
      <c r="B203" s="47">
        <v>7</v>
      </c>
      <c r="C203" s="47">
        <v>6</v>
      </c>
      <c r="D203" s="47">
        <v>10</v>
      </c>
      <c r="E203" s="37">
        <v>6.7618999999999998</v>
      </c>
      <c r="F203" s="47" t="str">
        <f>IF(AND(RTO__3[[#This Row],[Month]]&gt;4,RTO__3[[#This Row],[Month]]&lt;9,RTO__3[[#This Row],[Day of Week]]&lt;=5,RTO__3[[#This Row],[Hour]]&gt;=16,RTO__3[[#This Row],[Hour]]&lt;=19),"ON","OFF")</f>
        <v>OFF</v>
      </c>
      <c r="G203"/>
      <c r="H203"/>
      <c r="I203"/>
    </row>
    <row r="204" spans="1:9" x14ac:dyDescent="0.25">
      <c r="A204" s="29">
        <v>45843</v>
      </c>
      <c r="B204" s="47">
        <v>7</v>
      </c>
      <c r="C204" s="47">
        <v>6</v>
      </c>
      <c r="D204" s="47">
        <v>11</v>
      </c>
      <c r="E204" s="37">
        <v>10.214399999999999</v>
      </c>
      <c r="F204" s="47" t="str">
        <f>IF(AND(RTO__3[[#This Row],[Month]]&gt;4,RTO__3[[#This Row],[Month]]&lt;9,RTO__3[[#This Row],[Day of Week]]&lt;=5,RTO__3[[#This Row],[Hour]]&gt;=16,RTO__3[[#This Row],[Hour]]&lt;=19),"ON","OFF")</f>
        <v>OFF</v>
      </c>
      <c r="G204"/>
      <c r="H204"/>
      <c r="I204"/>
    </row>
    <row r="205" spans="1:9" x14ac:dyDescent="0.25">
      <c r="A205" s="29">
        <v>45843</v>
      </c>
      <c r="B205" s="47">
        <v>7</v>
      </c>
      <c r="C205" s="47">
        <v>6</v>
      </c>
      <c r="D205" s="47">
        <v>12</v>
      </c>
      <c r="E205" s="37">
        <v>18.4297</v>
      </c>
      <c r="F205" s="47" t="str">
        <f>IF(AND(RTO__3[[#This Row],[Month]]&gt;4,RTO__3[[#This Row],[Month]]&lt;9,RTO__3[[#This Row],[Day of Week]]&lt;=5,RTO__3[[#This Row],[Hour]]&gt;=16,RTO__3[[#This Row],[Hour]]&lt;=19),"ON","OFF")</f>
        <v>OFF</v>
      </c>
      <c r="G205"/>
      <c r="H205"/>
      <c r="I205"/>
    </row>
    <row r="206" spans="1:9" x14ac:dyDescent="0.25">
      <c r="A206" s="29">
        <v>45843</v>
      </c>
      <c r="B206" s="47">
        <v>7</v>
      </c>
      <c r="C206" s="47">
        <v>6</v>
      </c>
      <c r="D206" s="47">
        <v>13</v>
      </c>
      <c r="E206" s="37">
        <v>21.775700000000001</v>
      </c>
      <c r="F206" s="47" t="str">
        <f>IF(AND(RTO__3[[#This Row],[Month]]&gt;4,RTO__3[[#This Row],[Month]]&lt;9,RTO__3[[#This Row],[Day of Week]]&lt;=5,RTO__3[[#This Row],[Hour]]&gt;=16,RTO__3[[#This Row],[Hour]]&lt;=19),"ON","OFF")</f>
        <v>OFF</v>
      </c>
      <c r="G206"/>
      <c r="H206"/>
      <c r="I206"/>
    </row>
    <row r="207" spans="1:9" x14ac:dyDescent="0.25">
      <c r="A207" s="29">
        <v>45843</v>
      </c>
      <c r="B207" s="47">
        <v>7</v>
      </c>
      <c r="C207" s="47">
        <v>6</v>
      </c>
      <c r="D207" s="47">
        <v>14</v>
      </c>
      <c r="E207" s="37">
        <v>23.682400000000001</v>
      </c>
      <c r="F207" s="47" t="str">
        <f>IF(AND(RTO__3[[#This Row],[Month]]&gt;4,RTO__3[[#This Row],[Month]]&lt;9,RTO__3[[#This Row],[Day of Week]]&lt;=5,RTO__3[[#This Row],[Hour]]&gt;=16,RTO__3[[#This Row],[Hour]]&lt;=19),"ON","OFF")</f>
        <v>OFF</v>
      </c>
      <c r="G207"/>
      <c r="H207"/>
      <c r="I207"/>
    </row>
    <row r="208" spans="1:9" x14ac:dyDescent="0.25">
      <c r="A208" s="29">
        <v>45843</v>
      </c>
      <c r="B208" s="47">
        <v>7</v>
      </c>
      <c r="C208" s="47">
        <v>6</v>
      </c>
      <c r="D208" s="47">
        <v>15</v>
      </c>
      <c r="E208" s="37">
        <v>23.492899999999999</v>
      </c>
      <c r="F208" s="47" t="str">
        <f>IF(AND(RTO__3[[#This Row],[Month]]&gt;4,RTO__3[[#This Row],[Month]]&lt;9,RTO__3[[#This Row],[Day of Week]]&lt;=5,RTO__3[[#This Row],[Hour]]&gt;=16,RTO__3[[#This Row],[Hour]]&lt;=19),"ON","OFF")</f>
        <v>OFF</v>
      </c>
      <c r="G208"/>
      <c r="H208"/>
      <c r="I208"/>
    </row>
    <row r="209" spans="1:9" x14ac:dyDescent="0.25">
      <c r="A209" s="29">
        <v>45843</v>
      </c>
      <c r="B209" s="47">
        <v>7</v>
      </c>
      <c r="C209" s="47">
        <v>6</v>
      </c>
      <c r="D209" s="47">
        <v>16</v>
      </c>
      <c r="E209" s="37">
        <v>27.9009</v>
      </c>
      <c r="F209" s="47" t="str">
        <f>IF(AND(RTO__3[[#This Row],[Month]]&gt;4,RTO__3[[#This Row],[Month]]&lt;9,RTO__3[[#This Row],[Day of Week]]&lt;=5,RTO__3[[#This Row],[Hour]]&gt;=16,RTO__3[[#This Row],[Hour]]&lt;=19),"ON","OFF")</f>
        <v>OFF</v>
      </c>
      <c r="G209"/>
      <c r="H209"/>
      <c r="I209"/>
    </row>
    <row r="210" spans="1:9" x14ac:dyDescent="0.25">
      <c r="A210" s="29">
        <v>45843</v>
      </c>
      <c r="B210" s="47">
        <v>7</v>
      </c>
      <c r="C210" s="47">
        <v>6</v>
      </c>
      <c r="D210" s="47">
        <v>17</v>
      </c>
      <c r="E210" s="37">
        <v>34.4054</v>
      </c>
      <c r="F210" s="47" t="str">
        <f>IF(AND(RTO__3[[#This Row],[Month]]&gt;4,RTO__3[[#This Row],[Month]]&lt;9,RTO__3[[#This Row],[Day of Week]]&lt;=5,RTO__3[[#This Row],[Hour]]&gt;=16,RTO__3[[#This Row],[Hour]]&lt;=19),"ON","OFF")</f>
        <v>OFF</v>
      </c>
      <c r="G210"/>
      <c r="H210"/>
      <c r="I210"/>
    </row>
    <row r="211" spans="1:9" x14ac:dyDescent="0.25">
      <c r="A211" s="29">
        <v>45843</v>
      </c>
      <c r="B211" s="47">
        <v>7</v>
      </c>
      <c r="C211" s="47">
        <v>6</v>
      </c>
      <c r="D211" s="47">
        <v>18</v>
      </c>
      <c r="E211" s="37">
        <v>58.732900000000001</v>
      </c>
      <c r="F211" s="47" t="str">
        <f>IF(AND(RTO__3[[#This Row],[Month]]&gt;4,RTO__3[[#This Row],[Month]]&lt;9,RTO__3[[#This Row],[Day of Week]]&lt;=5,RTO__3[[#This Row],[Hour]]&gt;=16,RTO__3[[#This Row],[Hour]]&lt;=19),"ON","OFF")</f>
        <v>OFF</v>
      </c>
      <c r="G211"/>
      <c r="H211"/>
      <c r="I211"/>
    </row>
    <row r="212" spans="1:9" x14ac:dyDescent="0.25">
      <c r="A212" s="29">
        <v>45843</v>
      </c>
      <c r="B212" s="47">
        <v>7</v>
      </c>
      <c r="C212" s="47">
        <v>6</v>
      </c>
      <c r="D212" s="47">
        <v>19</v>
      </c>
      <c r="E212" s="37">
        <v>87.756600000000006</v>
      </c>
      <c r="F212" s="47" t="str">
        <f>IF(AND(RTO__3[[#This Row],[Month]]&gt;4,RTO__3[[#This Row],[Month]]&lt;9,RTO__3[[#This Row],[Day of Week]]&lt;=5,RTO__3[[#This Row],[Hour]]&gt;=16,RTO__3[[#This Row],[Hour]]&lt;=19),"ON","OFF")</f>
        <v>OFF</v>
      </c>
      <c r="G212"/>
      <c r="H212"/>
      <c r="I212"/>
    </row>
    <row r="213" spans="1:9" x14ac:dyDescent="0.25">
      <c r="A213" s="29">
        <v>45843</v>
      </c>
      <c r="B213" s="47">
        <v>7</v>
      </c>
      <c r="C213" s="47">
        <v>6</v>
      </c>
      <c r="D213" s="47">
        <v>20</v>
      </c>
      <c r="E213" s="37">
        <v>31.592600000000001</v>
      </c>
      <c r="F213" s="47" t="str">
        <f>IF(AND(RTO__3[[#This Row],[Month]]&gt;4,RTO__3[[#This Row],[Month]]&lt;9,RTO__3[[#This Row],[Day of Week]]&lt;=5,RTO__3[[#This Row],[Hour]]&gt;=16,RTO__3[[#This Row],[Hour]]&lt;=19),"ON","OFF")</f>
        <v>OFF</v>
      </c>
      <c r="G213"/>
      <c r="H213"/>
      <c r="I213"/>
    </row>
    <row r="214" spans="1:9" x14ac:dyDescent="0.25">
      <c r="A214" s="29">
        <v>45843</v>
      </c>
      <c r="B214" s="47">
        <v>7</v>
      </c>
      <c r="C214" s="47">
        <v>6</v>
      </c>
      <c r="D214" s="47">
        <v>21</v>
      </c>
      <c r="E214" s="37">
        <v>29.3367</v>
      </c>
      <c r="F214" s="47" t="str">
        <f>IF(AND(RTO__3[[#This Row],[Month]]&gt;4,RTO__3[[#This Row],[Month]]&lt;9,RTO__3[[#This Row],[Day of Week]]&lt;=5,RTO__3[[#This Row],[Hour]]&gt;=16,RTO__3[[#This Row],[Hour]]&lt;=19),"ON","OFF")</f>
        <v>OFF</v>
      </c>
      <c r="G214"/>
      <c r="H214"/>
      <c r="I214"/>
    </row>
    <row r="215" spans="1:9" x14ac:dyDescent="0.25">
      <c r="A215" s="29">
        <v>45843</v>
      </c>
      <c r="B215" s="47">
        <v>7</v>
      </c>
      <c r="C215" s="47">
        <v>6</v>
      </c>
      <c r="D215" s="47">
        <v>22</v>
      </c>
      <c r="E215" s="37">
        <v>29.066299999999998</v>
      </c>
      <c r="F215" s="47" t="str">
        <f>IF(AND(RTO__3[[#This Row],[Month]]&gt;4,RTO__3[[#This Row],[Month]]&lt;9,RTO__3[[#This Row],[Day of Week]]&lt;=5,RTO__3[[#This Row],[Hour]]&gt;=16,RTO__3[[#This Row],[Hour]]&lt;=19),"ON","OFF")</f>
        <v>OFF</v>
      </c>
      <c r="G215"/>
      <c r="H215"/>
      <c r="I215"/>
    </row>
    <row r="216" spans="1:9" x14ac:dyDescent="0.25">
      <c r="A216" s="29">
        <v>45843</v>
      </c>
      <c r="B216" s="47">
        <v>7</v>
      </c>
      <c r="C216" s="47">
        <v>6</v>
      </c>
      <c r="D216" s="47">
        <v>23</v>
      </c>
      <c r="E216" s="37">
        <v>27.052</v>
      </c>
      <c r="F216" s="47" t="str">
        <f>IF(AND(RTO__3[[#This Row],[Month]]&gt;4,RTO__3[[#This Row],[Month]]&lt;9,RTO__3[[#This Row],[Day of Week]]&lt;=5,RTO__3[[#This Row],[Hour]]&gt;=16,RTO__3[[#This Row],[Hour]]&lt;=19),"ON","OFF")</f>
        <v>OFF</v>
      </c>
      <c r="G216"/>
      <c r="H216"/>
      <c r="I216"/>
    </row>
    <row r="217" spans="1:9" x14ac:dyDescent="0.25">
      <c r="A217" s="29">
        <v>45843</v>
      </c>
      <c r="B217" s="47">
        <v>7</v>
      </c>
      <c r="C217" s="47">
        <v>6</v>
      </c>
      <c r="D217" s="47">
        <v>24</v>
      </c>
      <c r="E217" s="37">
        <v>24.027899999999999</v>
      </c>
      <c r="F217" s="47" t="str">
        <f>IF(AND(RTO__3[[#This Row],[Month]]&gt;4,RTO__3[[#This Row],[Month]]&lt;9,RTO__3[[#This Row],[Day of Week]]&lt;=5,RTO__3[[#This Row],[Hour]]&gt;=16,RTO__3[[#This Row],[Hour]]&lt;=19),"ON","OFF")</f>
        <v>OFF</v>
      </c>
      <c r="G217"/>
      <c r="H217"/>
      <c r="I217"/>
    </row>
    <row r="218" spans="1:9" x14ac:dyDescent="0.25">
      <c r="A218" s="29">
        <v>45844</v>
      </c>
      <c r="B218" s="47">
        <v>7</v>
      </c>
      <c r="C218" s="47">
        <v>7</v>
      </c>
      <c r="D218" s="47">
        <v>1</v>
      </c>
      <c r="E218" s="37">
        <v>26.266999999999999</v>
      </c>
      <c r="F218" s="47" t="str">
        <f>IF(AND(RTO__3[[#This Row],[Month]]&gt;4,RTO__3[[#This Row],[Month]]&lt;9,RTO__3[[#This Row],[Day of Week]]&lt;=5,RTO__3[[#This Row],[Hour]]&gt;=16,RTO__3[[#This Row],[Hour]]&lt;=19),"ON","OFF")</f>
        <v>OFF</v>
      </c>
      <c r="G218"/>
      <c r="H218"/>
      <c r="I218"/>
    </row>
    <row r="219" spans="1:9" x14ac:dyDescent="0.25">
      <c r="A219" s="29">
        <v>45844</v>
      </c>
      <c r="B219" s="47">
        <v>7</v>
      </c>
      <c r="C219" s="47">
        <v>7</v>
      </c>
      <c r="D219" s="47">
        <v>2</v>
      </c>
      <c r="E219" s="37">
        <v>25.573699999999999</v>
      </c>
      <c r="F219" s="47" t="str">
        <f>IF(AND(RTO__3[[#This Row],[Month]]&gt;4,RTO__3[[#This Row],[Month]]&lt;9,RTO__3[[#This Row],[Day of Week]]&lt;=5,RTO__3[[#This Row],[Hour]]&gt;=16,RTO__3[[#This Row],[Hour]]&lt;=19),"ON","OFF")</f>
        <v>OFF</v>
      </c>
      <c r="G219"/>
      <c r="H219"/>
      <c r="I219"/>
    </row>
    <row r="220" spans="1:9" x14ac:dyDescent="0.25">
      <c r="A220" s="29">
        <v>45844</v>
      </c>
      <c r="B220" s="47">
        <v>7</v>
      </c>
      <c r="C220" s="47">
        <v>7</v>
      </c>
      <c r="D220" s="47">
        <v>3</v>
      </c>
      <c r="E220" s="37">
        <v>24.985800000000001</v>
      </c>
      <c r="F220" s="47" t="str">
        <f>IF(AND(RTO__3[[#This Row],[Month]]&gt;4,RTO__3[[#This Row],[Month]]&lt;9,RTO__3[[#This Row],[Day of Week]]&lt;=5,RTO__3[[#This Row],[Hour]]&gt;=16,RTO__3[[#This Row],[Hour]]&lt;=19),"ON","OFF")</f>
        <v>OFF</v>
      </c>
      <c r="G220"/>
      <c r="H220"/>
      <c r="I220"/>
    </row>
    <row r="221" spans="1:9" x14ac:dyDescent="0.25">
      <c r="A221" s="29">
        <v>45844</v>
      </c>
      <c r="B221" s="47">
        <v>7</v>
      </c>
      <c r="C221" s="47">
        <v>7</v>
      </c>
      <c r="D221" s="47">
        <v>4</v>
      </c>
      <c r="E221" s="37">
        <v>24.0502</v>
      </c>
      <c r="F221" s="47" t="str">
        <f>IF(AND(RTO__3[[#This Row],[Month]]&gt;4,RTO__3[[#This Row],[Month]]&lt;9,RTO__3[[#This Row],[Day of Week]]&lt;=5,RTO__3[[#This Row],[Hour]]&gt;=16,RTO__3[[#This Row],[Hour]]&lt;=19),"ON","OFF")</f>
        <v>OFF</v>
      </c>
      <c r="G221"/>
      <c r="H221"/>
      <c r="I221"/>
    </row>
    <row r="222" spans="1:9" x14ac:dyDescent="0.25">
      <c r="A222" s="29">
        <v>45844</v>
      </c>
      <c r="B222" s="47">
        <v>7</v>
      </c>
      <c r="C222" s="47">
        <v>7</v>
      </c>
      <c r="D222" s="47">
        <v>5</v>
      </c>
      <c r="E222" s="37">
        <v>25.602799999999998</v>
      </c>
      <c r="F222" s="47" t="str">
        <f>IF(AND(RTO__3[[#This Row],[Month]]&gt;4,RTO__3[[#This Row],[Month]]&lt;9,RTO__3[[#This Row],[Day of Week]]&lt;=5,RTO__3[[#This Row],[Hour]]&gt;=16,RTO__3[[#This Row],[Hour]]&lt;=19),"ON","OFF")</f>
        <v>OFF</v>
      </c>
      <c r="G222"/>
      <c r="H222"/>
      <c r="I222"/>
    </row>
    <row r="223" spans="1:9" x14ac:dyDescent="0.25">
      <c r="A223" s="29">
        <v>45844</v>
      </c>
      <c r="B223" s="47">
        <v>7</v>
      </c>
      <c r="C223" s="47">
        <v>7</v>
      </c>
      <c r="D223" s="47">
        <v>6</v>
      </c>
      <c r="E223" s="37">
        <v>25.955400000000001</v>
      </c>
      <c r="F223" s="47" t="str">
        <f>IF(AND(RTO__3[[#This Row],[Month]]&gt;4,RTO__3[[#This Row],[Month]]&lt;9,RTO__3[[#This Row],[Day of Week]]&lt;=5,RTO__3[[#This Row],[Hour]]&gt;=16,RTO__3[[#This Row],[Hour]]&lt;=19),"ON","OFF")</f>
        <v>OFF</v>
      </c>
      <c r="G223"/>
      <c r="H223"/>
      <c r="I223"/>
    </row>
    <row r="224" spans="1:9" x14ac:dyDescent="0.25">
      <c r="A224" s="29">
        <v>45844</v>
      </c>
      <c r="B224" s="47">
        <v>7</v>
      </c>
      <c r="C224" s="47">
        <v>7</v>
      </c>
      <c r="D224" s="47">
        <v>7</v>
      </c>
      <c r="E224" s="37">
        <v>22.377700000000001</v>
      </c>
      <c r="F224" s="47" t="str">
        <f>IF(AND(RTO__3[[#This Row],[Month]]&gt;4,RTO__3[[#This Row],[Month]]&lt;9,RTO__3[[#This Row],[Day of Week]]&lt;=5,RTO__3[[#This Row],[Hour]]&gt;=16,RTO__3[[#This Row],[Hour]]&lt;=19),"ON","OFF")</f>
        <v>OFF</v>
      </c>
      <c r="G224"/>
      <c r="H224"/>
      <c r="I224"/>
    </row>
    <row r="225" spans="1:9" x14ac:dyDescent="0.25">
      <c r="A225" s="29">
        <v>45844</v>
      </c>
      <c r="B225" s="47">
        <v>7</v>
      </c>
      <c r="C225" s="47">
        <v>7</v>
      </c>
      <c r="D225" s="47">
        <v>8</v>
      </c>
      <c r="E225" s="37">
        <v>14.550599999999999</v>
      </c>
      <c r="F225" s="47" t="str">
        <f>IF(AND(RTO__3[[#This Row],[Month]]&gt;4,RTO__3[[#This Row],[Month]]&lt;9,RTO__3[[#This Row],[Day of Week]]&lt;=5,RTO__3[[#This Row],[Hour]]&gt;=16,RTO__3[[#This Row],[Hour]]&lt;=19),"ON","OFF")</f>
        <v>OFF</v>
      </c>
      <c r="G225"/>
      <c r="H225"/>
      <c r="I225"/>
    </row>
    <row r="226" spans="1:9" x14ac:dyDescent="0.25">
      <c r="A226" s="29">
        <v>45844</v>
      </c>
      <c r="B226" s="47">
        <v>7</v>
      </c>
      <c r="C226" s="47">
        <v>7</v>
      </c>
      <c r="D226" s="47">
        <v>9</v>
      </c>
      <c r="E226" s="37">
        <v>17.542400000000001</v>
      </c>
      <c r="F226" s="47" t="str">
        <f>IF(AND(RTO__3[[#This Row],[Month]]&gt;4,RTO__3[[#This Row],[Month]]&lt;9,RTO__3[[#This Row],[Day of Week]]&lt;=5,RTO__3[[#This Row],[Hour]]&gt;=16,RTO__3[[#This Row],[Hour]]&lt;=19),"ON","OFF")</f>
        <v>OFF</v>
      </c>
      <c r="G226"/>
      <c r="H226"/>
      <c r="I226"/>
    </row>
    <row r="227" spans="1:9" x14ac:dyDescent="0.25">
      <c r="A227" s="29">
        <v>45844</v>
      </c>
      <c r="B227" s="47">
        <v>7</v>
      </c>
      <c r="C227" s="47">
        <v>7</v>
      </c>
      <c r="D227" s="47">
        <v>10</v>
      </c>
      <c r="E227" s="37">
        <v>20.8887</v>
      </c>
      <c r="F227" s="47" t="str">
        <f>IF(AND(RTO__3[[#This Row],[Month]]&gt;4,RTO__3[[#This Row],[Month]]&lt;9,RTO__3[[#This Row],[Day of Week]]&lt;=5,RTO__3[[#This Row],[Hour]]&gt;=16,RTO__3[[#This Row],[Hour]]&lt;=19),"ON","OFF")</f>
        <v>OFF</v>
      </c>
      <c r="G227"/>
      <c r="H227"/>
      <c r="I227"/>
    </row>
    <row r="228" spans="1:9" x14ac:dyDescent="0.25">
      <c r="A228" s="29">
        <v>45844</v>
      </c>
      <c r="B228" s="47">
        <v>7</v>
      </c>
      <c r="C228" s="47">
        <v>7</v>
      </c>
      <c r="D228" s="47">
        <v>11</v>
      </c>
      <c r="E228" s="37">
        <v>21.667400000000001</v>
      </c>
      <c r="F228" s="47" t="str">
        <f>IF(AND(RTO__3[[#This Row],[Month]]&gt;4,RTO__3[[#This Row],[Month]]&lt;9,RTO__3[[#This Row],[Day of Week]]&lt;=5,RTO__3[[#This Row],[Hour]]&gt;=16,RTO__3[[#This Row],[Hour]]&lt;=19),"ON","OFF")</f>
        <v>OFF</v>
      </c>
      <c r="G228"/>
      <c r="H228"/>
      <c r="I228"/>
    </row>
    <row r="229" spans="1:9" x14ac:dyDescent="0.25">
      <c r="A229" s="29">
        <v>45844</v>
      </c>
      <c r="B229" s="47">
        <v>7</v>
      </c>
      <c r="C229" s="47">
        <v>7</v>
      </c>
      <c r="D229" s="47">
        <v>12</v>
      </c>
      <c r="E229" s="37">
        <v>23.798100000000002</v>
      </c>
      <c r="F229" s="47" t="str">
        <f>IF(AND(RTO__3[[#This Row],[Month]]&gt;4,RTO__3[[#This Row],[Month]]&lt;9,RTO__3[[#This Row],[Day of Week]]&lt;=5,RTO__3[[#This Row],[Hour]]&gt;=16,RTO__3[[#This Row],[Hour]]&lt;=19),"ON","OFF")</f>
        <v>OFF</v>
      </c>
      <c r="G229"/>
      <c r="H229"/>
      <c r="I229"/>
    </row>
    <row r="230" spans="1:9" x14ac:dyDescent="0.25">
      <c r="A230" s="29">
        <v>45844</v>
      </c>
      <c r="B230" s="47">
        <v>7</v>
      </c>
      <c r="C230" s="47">
        <v>7</v>
      </c>
      <c r="D230" s="47">
        <v>13</v>
      </c>
      <c r="E230" s="37">
        <v>27.6966</v>
      </c>
      <c r="F230" s="47" t="str">
        <f>IF(AND(RTO__3[[#This Row],[Month]]&gt;4,RTO__3[[#This Row],[Month]]&lt;9,RTO__3[[#This Row],[Day of Week]]&lt;=5,RTO__3[[#This Row],[Hour]]&gt;=16,RTO__3[[#This Row],[Hour]]&lt;=19),"ON","OFF")</f>
        <v>OFF</v>
      </c>
      <c r="G230"/>
      <c r="H230"/>
      <c r="I230"/>
    </row>
    <row r="231" spans="1:9" x14ac:dyDescent="0.25">
      <c r="A231" s="29">
        <v>45844</v>
      </c>
      <c r="B231" s="47">
        <v>7</v>
      </c>
      <c r="C231" s="47">
        <v>7</v>
      </c>
      <c r="D231" s="47">
        <v>14</v>
      </c>
      <c r="E231" s="37">
        <v>28.011600000000001</v>
      </c>
      <c r="F231" s="47" t="str">
        <f>IF(AND(RTO__3[[#This Row],[Month]]&gt;4,RTO__3[[#This Row],[Month]]&lt;9,RTO__3[[#This Row],[Day of Week]]&lt;=5,RTO__3[[#This Row],[Hour]]&gt;=16,RTO__3[[#This Row],[Hour]]&lt;=19),"ON","OFF")</f>
        <v>OFF</v>
      </c>
      <c r="G231"/>
      <c r="H231"/>
      <c r="I231"/>
    </row>
    <row r="232" spans="1:9" x14ac:dyDescent="0.25">
      <c r="A232" s="29">
        <v>45844</v>
      </c>
      <c r="B232" s="47">
        <v>7</v>
      </c>
      <c r="C232" s="47">
        <v>7</v>
      </c>
      <c r="D232" s="47">
        <v>15</v>
      </c>
      <c r="E232" s="37">
        <v>30.4862</v>
      </c>
      <c r="F232" s="47" t="str">
        <f>IF(AND(RTO__3[[#This Row],[Month]]&gt;4,RTO__3[[#This Row],[Month]]&lt;9,RTO__3[[#This Row],[Day of Week]]&lt;=5,RTO__3[[#This Row],[Hour]]&gt;=16,RTO__3[[#This Row],[Hour]]&lt;=19),"ON","OFF")</f>
        <v>OFF</v>
      </c>
      <c r="G232"/>
      <c r="H232"/>
      <c r="I232"/>
    </row>
    <row r="233" spans="1:9" x14ac:dyDescent="0.25">
      <c r="A233" s="29">
        <v>45844</v>
      </c>
      <c r="B233" s="47">
        <v>7</v>
      </c>
      <c r="C233" s="47">
        <v>7</v>
      </c>
      <c r="D233" s="47">
        <v>16</v>
      </c>
      <c r="E233" s="37">
        <v>31.958100000000002</v>
      </c>
      <c r="F233" s="47" t="str">
        <f>IF(AND(RTO__3[[#This Row],[Month]]&gt;4,RTO__3[[#This Row],[Month]]&lt;9,RTO__3[[#This Row],[Day of Week]]&lt;=5,RTO__3[[#This Row],[Hour]]&gt;=16,RTO__3[[#This Row],[Hour]]&lt;=19),"ON","OFF")</f>
        <v>OFF</v>
      </c>
      <c r="G233"/>
      <c r="H233"/>
      <c r="I233"/>
    </row>
    <row r="234" spans="1:9" x14ac:dyDescent="0.25">
      <c r="A234" s="29">
        <v>45844</v>
      </c>
      <c r="B234" s="47">
        <v>7</v>
      </c>
      <c r="C234" s="47">
        <v>7</v>
      </c>
      <c r="D234" s="47">
        <v>17</v>
      </c>
      <c r="E234" s="37">
        <v>34.5184</v>
      </c>
      <c r="F234" s="47" t="str">
        <f>IF(AND(RTO__3[[#This Row],[Month]]&gt;4,RTO__3[[#This Row],[Month]]&lt;9,RTO__3[[#This Row],[Day of Week]]&lt;=5,RTO__3[[#This Row],[Hour]]&gt;=16,RTO__3[[#This Row],[Hour]]&lt;=19),"ON","OFF")</f>
        <v>OFF</v>
      </c>
      <c r="G234"/>
      <c r="H234"/>
      <c r="I234"/>
    </row>
    <row r="235" spans="1:9" x14ac:dyDescent="0.25">
      <c r="A235" s="29">
        <v>45844</v>
      </c>
      <c r="B235" s="47">
        <v>7</v>
      </c>
      <c r="C235" s="47">
        <v>7</v>
      </c>
      <c r="D235" s="47">
        <v>18</v>
      </c>
      <c r="E235" s="37">
        <v>34.091200000000001</v>
      </c>
      <c r="F235" s="47" t="str">
        <f>IF(AND(RTO__3[[#This Row],[Month]]&gt;4,RTO__3[[#This Row],[Month]]&lt;9,RTO__3[[#This Row],[Day of Week]]&lt;=5,RTO__3[[#This Row],[Hour]]&gt;=16,RTO__3[[#This Row],[Hour]]&lt;=19),"ON","OFF")</f>
        <v>OFF</v>
      </c>
      <c r="G235"/>
      <c r="H235"/>
      <c r="I235"/>
    </row>
    <row r="236" spans="1:9" x14ac:dyDescent="0.25">
      <c r="A236" s="29">
        <v>45844</v>
      </c>
      <c r="B236" s="47">
        <v>7</v>
      </c>
      <c r="C236" s="47">
        <v>7</v>
      </c>
      <c r="D236" s="47">
        <v>19</v>
      </c>
      <c r="E236" s="37">
        <v>37.446199999999997</v>
      </c>
      <c r="F236" s="47" t="str">
        <f>IF(AND(RTO__3[[#This Row],[Month]]&gt;4,RTO__3[[#This Row],[Month]]&lt;9,RTO__3[[#This Row],[Day of Week]]&lt;=5,RTO__3[[#This Row],[Hour]]&gt;=16,RTO__3[[#This Row],[Hour]]&lt;=19),"ON","OFF")</f>
        <v>OFF</v>
      </c>
      <c r="G236"/>
      <c r="H236"/>
      <c r="I236"/>
    </row>
    <row r="237" spans="1:9" x14ac:dyDescent="0.25">
      <c r="A237" s="29">
        <v>45844</v>
      </c>
      <c r="B237" s="47">
        <v>7</v>
      </c>
      <c r="C237" s="47">
        <v>7</v>
      </c>
      <c r="D237" s="47">
        <v>20</v>
      </c>
      <c r="E237" s="37">
        <v>41.394300000000001</v>
      </c>
      <c r="F237" s="47" t="str">
        <f>IF(AND(RTO__3[[#This Row],[Month]]&gt;4,RTO__3[[#This Row],[Month]]&lt;9,RTO__3[[#This Row],[Day of Week]]&lt;=5,RTO__3[[#This Row],[Hour]]&gt;=16,RTO__3[[#This Row],[Hour]]&lt;=19),"ON","OFF")</f>
        <v>OFF</v>
      </c>
      <c r="G237"/>
      <c r="H237"/>
      <c r="I237"/>
    </row>
    <row r="238" spans="1:9" x14ac:dyDescent="0.25">
      <c r="A238" s="29">
        <v>45844</v>
      </c>
      <c r="B238" s="47">
        <v>7</v>
      </c>
      <c r="C238" s="47">
        <v>7</v>
      </c>
      <c r="D238" s="47">
        <v>21</v>
      </c>
      <c r="E238" s="37">
        <v>42.752699999999997</v>
      </c>
      <c r="F238" s="47" t="str">
        <f>IF(AND(RTO__3[[#This Row],[Month]]&gt;4,RTO__3[[#This Row],[Month]]&lt;9,RTO__3[[#This Row],[Day of Week]]&lt;=5,RTO__3[[#This Row],[Hour]]&gt;=16,RTO__3[[#This Row],[Hour]]&lt;=19),"ON","OFF")</f>
        <v>OFF</v>
      </c>
      <c r="G238"/>
      <c r="H238"/>
      <c r="I238"/>
    </row>
    <row r="239" spans="1:9" x14ac:dyDescent="0.25">
      <c r="A239" s="29">
        <v>45844</v>
      </c>
      <c r="B239" s="47">
        <v>7</v>
      </c>
      <c r="C239" s="47">
        <v>7</v>
      </c>
      <c r="D239" s="47">
        <v>22</v>
      </c>
      <c r="E239" s="37">
        <v>35.0304</v>
      </c>
      <c r="F239" s="47" t="str">
        <f>IF(AND(RTO__3[[#This Row],[Month]]&gt;4,RTO__3[[#This Row],[Month]]&lt;9,RTO__3[[#This Row],[Day of Week]]&lt;=5,RTO__3[[#This Row],[Hour]]&gt;=16,RTO__3[[#This Row],[Hour]]&lt;=19),"ON","OFF")</f>
        <v>OFF</v>
      </c>
      <c r="G239"/>
      <c r="H239"/>
      <c r="I239"/>
    </row>
    <row r="240" spans="1:9" x14ac:dyDescent="0.25">
      <c r="A240" s="29">
        <v>45844</v>
      </c>
      <c r="B240" s="47">
        <v>7</v>
      </c>
      <c r="C240" s="47">
        <v>7</v>
      </c>
      <c r="D240" s="47">
        <v>23</v>
      </c>
      <c r="E240" s="37">
        <v>34.913899999999998</v>
      </c>
      <c r="F240" s="47" t="str">
        <f>IF(AND(RTO__3[[#This Row],[Month]]&gt;4,RTO__3[[#This Row],[Month]]&lt;9,RTO__3[[#This Row],[Day of Week]]&lt;=5,RTO__3[[#This Row],[Hour]]&gt;=16,RTO__3[[#This Row],[Hour]]&lt;=19),"ON","OFF")</f>
        <v>OFF</v>
      </c>
      <c r="G240"/>
      <c r="H240"/>
      <c r="I240"/>
    </row>
    <row r="241" spans="1:9" x14ac:dyDescent="0.25">
      <c r="A241" s="29">
        <v>45844</v>
      </c>
      <c r="B241" s="47">
        <v>7</v>
      </c>
      <c r="C241" s="47">
        <v>7</v>
      </c>
      <c r="D241" s="47">
        <v>24</v>
      </c>
      <c r="E241" s="37">
        <v>28.936599999999999</v>
      </c>
      <c r="F241" s="47" t="str">
        <f>IF(AND(RTO__3[[#This Row],[Month]]&gt;4,RTO__3[[#This Row],[Month]]&lt;9,RTO__3[[#This Row],[Day of Week]]&lt;=5,RTO__3[[#This Row],[Hour]]&gt;=16,RTO__3[[#This Row],[Hour]]&lt;=19),"ON","OFF")</f>
        <v>OFF</v>
      </c>
      <c r="G241"/>
      <c r="H241"/>
      <c r="I241"/>
    </row>
    <row r="242" spans="1:9" x14ac:dyDescent="0.25">
      <c r="A242" s="29">
        <v>45845</v>
      </c>
      <c r="B242" s="47">
        <v>7</v>
      </c>
      <c r="C242" s="47">
        <v>1</v>
      </c>
      <c r="D242" s="47">
        <v>1</v>
      </c>
      <c r="E242" s="37">
        <v>30.915800000000001</v>
      </c>
      <c r="F242" s="47" t="str">
        <f>IF(AND(RTO__3[[#This Row],[Month]]&gt;4,RTO__3[[#This Row],[Month]]&lt;9,RTO__3[[#This Row],[Day of Week]]&lt;=5,RTO__3[[#This Row],[Hour]]&gt;=16,RTO__3[[#This Row],[Hour]]&lt;=19),"ON","OFF")</f>
        <v>OFF</v>
      </c>
      <c r="G242"/>
      <c r="H242"/>
      <c r="I242"/>
    </row>
    <row r="243" spans="1:9" x14ac:dyDescent="0.25">
      <c r="A243" s="29">
        <v>45845</v>
      </c>
      <c r="B243" s="47">
        <v>7</v>
      </c>
      <c r="C243" s="47">
        <v>1</v>
      </c>
      <c r="D243" s="47">
        <v>2</v>
      </c>
      <c r="E243" s="37">
        <v>33.163600000000002</v>
      </c>
      <c r="F243" s="47" t="str">
        <f>IF(AND(RTO__3[[#This Row],[Month]]&gt;4,RTO__3[[#This Row],[Month]]&lt;9,RTO__3[[#This Row],[Day of Week]]&lt;=5,RTO__3[[#This Row],[Hour]]&gt;=16,RTO__3[[#This Row],[Hour]]&lt;=19),"ON","OFF")</f>
        <v>OFF</v>
      </c>
      <c r="G243"/>
      <c r="H243"/>
      <c r="I243"/>
    </row>
    <row r="244" spans="1:9" x14ac:dyDescent="0.25">
      <c r="A244" s="29">
        <v>45845</v>
      </c>
      <c r="B244" s="47">
        <v>7</v>
      </c>
      <c r="C244" s="47">
        <v>1</v>
      </c>
      <c r="D244" s="47">
        <v>3</v>
      </c>
      <c r="E244" s="37">
        <v>29.334299999999999</v>
      </c>
      <c r="F244" s="47" t="str">
        <f>IF(AND(RTO__3[[#This Row],[Month]]&gt;4,RTO__3[[#This Row],[Month]]&lt;9,RTO__3[[#This Row],[Day of Week]]&lt;=5,RTO__3[[#This Row],[Hour]]&gt;=16,RTO__3[[#This Row],[Hour]]&lt;=19),"ON","OFF")</f>
        <v>OFF</v>
      </c>
      <c r="G244"/>
      <c r="H244"/>
      <c r="I244"/>
    </row>
    <row r="245" spans="1:9" x14ac:dyDescent="0.25">
      <c r="A245" s="29">
        <v>45845</v>
      </c>
      <c r="B245" s="47">
        <v>7</v>
      </c>
      <c r="C245" s="47">
        <v>1</v>
      </c>
      <c r="D245" s="47">
        <v>4</v>
      </c>
      <c r="E245" s="37">
        <v>29.833600000000001</v>
      </c>
      <c r="F245" s="47" t="str">
        <f>IF(AND(RTO__3[[#This Row],[Month]]&gt;4,RTO__3[[#This Row],[Month]]&lt;9,RTO__3[[#This Row],[Day of Week]]&lt;=5,RTO__3[[#This Row],[Hour]]&gt;=16,RTO__3[[#This Row],[Hour]]&lt;=19),"ON","OFF")</f>
        <v>OFF</v>
      </c>
      <c r="G245"/>
      <c r="H245"/>
      <c r="I245"/>
    </row>
    <row r="246" spans="1:9" x14ac:dyDescent="0.25">
      <c r="A246" s="29">
        <v>45845</v>
      </c>
      <c r="B246" s="47">
        <v>7</v>
      </c>
      <c r="C246" s="47">
        <v>1</v>
      </c>
      <c r="D246" s="47">
        <v>5</v>
      </c>
      <c r="E246" s="37">
        <v>32.656700000000001</v>
      </c>
      <c r="F246" s="47" t="str">
        <f>IF(AND(RTO__3[[#This Row],[Month]]&gt;4,RTO__3[[#This Row],[Month]]&lt;9,RTO__3[[#This Row],[Day of Week]]&lt;=5,RTO__3[[#This Row],[Hour]]&gt;=16,RTO__3[[#This Row],[Hour]]&lt;=19),"ON","OFF")</f>
        <v>OFF</v>
      </c>
      <c r="G246"/>
      <c r="H246"/>
      <c r="I246"/>
    </row>
    <row r="247" spans="1:9" x14ac:dyDescent="0.25">
      <c r="A247" s="29">
        <v>45845</v>
      </c>
      <c r="B247" s="47">
        <v>7</v>
      </c>
      <c r="C247" s="47">
        <v>1</v>
      </c>
      <c r="D247" s="47">
        <v>6</v>
      </c>
      <c r="E247" s="37">
        <v>33.558399999999999</v>
      </c>
      <c r="F247" s="47" t="str">
        <f>IF(AND(RTO__3[[#This Row],[Month]]&gt;4,RTO__3[[#This Row],[Month]]&lt;9,RTO__3[[#This Row],[Day of Week]]&lt;=5,RTO__3[[#This Row],[Hour]]&gt;=16,RTO__3[[#This Row],[Hour]]&lt;=19),"ON","OFF")</f>
        <v>OFF</v>
      </c>
      <c r="G247"/>
      <c r="H247"/>
      <c r="I247"/>
    </row>
    <row r="248" spans="1:9" x14ac:dyDescent="0.25">
      <c r="A248" s="29">
        <v>45845</v>
      </c>
      <c r="B248" s="47">
        <v>7</v>
      </c>
      <c r="C248" s="47">
        <v>1</v>
      </c>
      <c r="D248" s="47">
        <v>7</v>
      </c>
      <c r="E248" s="37">
        <v>21.977799999999998</v>
      </c>
      <c r="F248" s="47" t="str">
        <f>IF(AND(RTO__3[[#This Row],[Month]]&gt;4,RTO__3[[#This Row],[Month]]&lt;9,RTO__3[[#This Row],[Day of Week]]&lt;=5,RTO__3[[#This Row],[Hour]]&gt;=16,RTO__3[[#This Row],[Hour]]&lt;=19),"ON","OFF")</f>
        <v>OFF</v>
      </c>
      <c r="G248"/>
      <c r="H248"/>
      <c r="I248"/>
    </row>
    <row r="249" spans="1:9" x14ac:dyDescent="0.25">
      <c r="A249" s="29">
        <v>45845</v>
      </c>
      <c r="B249" s="47">
        <v>7</v>
      </c>
      <c r="C249" s="47">
        <v>1</v>
      </c>
      <c r="D249" s="47">
        <v>8</v>
      </c>
      <c r="E249" s="37">
        <v>19.608699999999999</v>
      </c>
      <c r="F249" s="47" t="str">
        <f>IF(AND(RTO__3[[#This Row],[Month]]&gt;4,RTO__3[[#This Row],[Month]]&lt;9,RTO__3[[#This Row],[Day of Week]]&lt;=5,RTO__3[[#This Row],[Hour]]&gt;=16,RTO__3[[#This Row],[Hour]]&lt;=19),"ON","OFF")</f>
        <v>OFF</v>
      </c>
      <c r="G249"/>
      <c r="H249"/>
      <c r="I249"/>
    </row>
    <row r="250" spans="1:9" x14ac:dyDescent="0.25">
      <c r="A250" s="29">
        <v>45845</v>
      </c>
      <c r="B250" s="47">
        <v>7</v>
      </c>
      <c r="C250" s="47">
        <v>1</v>
      </c>
      <c r="D250" s="47">
        <v>9</v>
      </c>
      <c r="E250" s="37">
        <v>20.697500000000002</v>
      </c>
      <c r="F250" s="47" t="str">
        <f>IF(AND(RTO__3[[#This Row],[Month]]&gt;4,RTO__3[[#This Row],[Month]]&lt;9,RTO__3[[#This Row],[Day of Week]]&lt;=5,RTO__3[[#This Row],[Hour]]&gt;=16,RTO__3[[#This Row],[Hour]]&lt;=19),"ON","OFF")</f>
        <v>OFF</v>
      </c>
      <c r="G250"/>
      <c r="H250"/>
      <c r="I250"/>
    </row>
    <row r="251" spans="1:9" x14ac:dyDescent="0.25">
      <c r="A251" s="29">
        <v>45845</v>
      </c>
      <c r="B251" s="47">
        <v>7</v>
      </c>
      <c r="C251" s="47">
        <v>1</v>
      </c>
      <c r="D251" s="47">
        <v>10</v>
      </c>
      <c r="E251" s="37">
        <v>21.816199999999998</v>
      </c>
      <c r="F251" s="47" t="str">
        <f>IF(AND(RTO__3[[#This Row],[Month]]&gt;4,RTO__3[[#This Row],[Month]]&lt;9,RTO__3[[#This Row],[Day of Week]]&lt;=5,RTO__3[[#This Row],[Hour]]&gt;=16,RTO__3[[#This Row],[Hour]]&lt;=19),"ON","OFF")</f>
        <v>OFF</v>
      </c>
      <c r="G251"/>
      <c r="H251"/>
      <c r="I251"/>
    </row>
    <row r="252" spans="1:9" x14ac:dyDescent="0.25">
      <c r="A252" s="29">
        <v>45845</v>
      </c>
      <c r="B252" s="47">
        <v>7</v>
      </c>
      <c r="C252" s="47">
        <v>1</v>
      </c>
      <c r="D252" s="47">
        <v>11</v>
      </c>
      <c r="E252" s="37">
        <v>26.684000000000001</v>
      </c>
      <c r="F252" s="47" t="str">
        <f>IF(AND(RTO__3[[#This Row],[Month]]&gt;4,RTO__3[[#This Row],[Month]]&lt;9,RTO__3[[#This Row],[Day of Week]]&lt;=5,RTO__3[[#This Row],[Hour]]&gt;=16,RTO__3[[#This Row],[Hour]]&lt;=19),"ON","OFF")</f>
        <v>OFF</v>
      </c>
      <c r="G252"/>
      <c r="H252"/>
      <c r="I252"/>
    </row>
    <row r="253" spans="1:9" x14ac:dyDescent="0.25">
      <c r="A253" s="29">
        <v>45845</v>
      </c>
      <c r="B253" s="47">
        <v>7</v>
      </c>
      <c r="C253" s="47">
        <v>1</v>
      </c>
      <c r="D253" s="47">
        <v>12</v>
      </c>
      <c r="E253" s="37">
        <v>26.144600000000001</v>
      </c>
      <c r="F253" s="47" t="str">
        <f>IF(AND(RTO__3[[#This Row],[Month]]&gt;4,RTO__3[[#This Row],[Month]]&lt;9,RTO__3[[#This Row],[Day of Week]]&lt;=5,RTO__3[[#This Row],[Hour]]&gt;=16,RTO__3[[#This Row],[Hour]]&lt;=19),"ON","OFF")</f>
        <v>OFF</v>
      </c>
      <c r="G253"/>
      <c r="H253"/>
      <c r="I253"/>
    </row>
    <row r="254" spans="1:9" x14ac:dyDescent="0.25">
      <c r="A254" s="29">
        <v>45845</v>
      </c>
      <c r="B254" s="47">
        <v>7</v>
      </c>
      <c r="C254" s="47">
        <v>1</v>
      </c>
      <c r="D254" s="47">
        <v>13</v>
      </c>
      <c r="E254" s="37">
        <v>23.5808</v>
      </c>
      <c r="F254" s="47" t="str">
        <f>IF(AND(RTO__3[[#This Row],[Month]]&gt;4,RTO__3[[#This Row],[Month]]&lt;9,RTO__3[[#This Row],[Day of Week]]&lt;=5,RTO__3[[#This Row],[Hour]]&gt;=16,RTO__3[[#This Row],[Hour]]&lt;=19),"ON","OFF")</f>
        <v>OFF</v>
      </c>
      <c r="G254"/>
      <c r="H254"/>
      <c r="I254"/>
    </row>
    <row r="255" spans="1:9" x14ac:dyDescent="0.25">
      <c r="A255" s="29">
        <v>45845</v>
      </c>
      <c r="B255" s="47">
        <v>7</v>
      </c>
      <c r="C255" s="47">
        <v>1</v>
      </c>
      <c r="D255" s="47">
        <v>14</v>
      </c>
      <c r="E255" s="37">
        <v>28.6906</v>
      </c>
      <c r="F255" s="47" t="str">
        <f>IF(AND(RTO__3[[#This Row],[Month]]&gt;4,RTO__3[[#This Row],[Month]]&lt;9,RTO__3[[#This Row],[Day of Week]]&lt;=5,RTO__3[[#This Row],[Hour]]&gt;=16,RTO__3[[#This Row],[Hour]]&lt;=19),"ON","OFF")</f>
        <v>OFF</v>
      </c>
      <c r="G255"/>
      <c r="H255"/>
      <c r="I255"/>
    </row>
    <row r="256" spans="1:9" x14ac:dyDescent="0.25">
      <c r="A256" s="29">
        <v>45845</v>
      </c>
      <c r="B256" s="47">
        <v>7</v>
      </c>
      <c r="C256" s="47">
        <v>1</v>
      </c>
      <c r="D256" s="47">
        <v>15</v>
      </c>
      <c r="E256" s="37">
        <v>24.0809</v>
      </c>
      <c r="F256" s="47" t="str">
        <f>IF(AND(RTO__3[[#This Row],[Month]]&gt;4,RTO__3[[#This Row],[Month]]&lt;9,RTO__3[[#This Row],[Day of Week]]&lt;=5,RTO__3[[#This Row],[Hour]]&gt;=16,RTO__3[[#This Row],[Hour]]&lt;=19),"ON","OFF")</f>
        <v>OFF</v>
      </c>
      <c r="G256"/>
      <c r="H256"/>
      <c r="I256"/>
    </row>
    <row r="257" spans="1:9" x14ac:dyDescent="0.25">
      <c r="A257" s="29">
        <v>45845</v>
      </c>
      <c r="B257" s="47">
        <v>7</v>
      </c>
      <c r="C257" s="47">
        <v>1</v>
      </c>
      <c r="D257" s="47">
        <v>16</v>
      </c>
      <c r="E257" s="37">
        <v>23.7163</v>
      </c>
      <c r="F257" s="47" t="str">
        <f>IF(AND(RTO__3[[#This Row],[Month]]&gt;4,RTO__3[[#This Row],[Month]]&lt;9,RTO__3[[#This Row],[Day of Week]]&lt;=5,RTO__3[[#This Row],[Hour]]&gt;=16,RTO__3[[#This Row],[Hour]]&lt;=19),"ON","OFF")</f>
        <v>ON</v>
      </c>
      <c r="G257"/>
      <c r="H257"/>
      <c r="I257"/>
    </row>
    <row r="258" spans="1:9" x14ac:dyDescent="0.25">
      <c r="A258" s="29">
        <v>45845</v>
      </c>
      <c r="B258" s="47">
        <v>7</v>
      </c>
      <c r="C258" s="47">
        <v>1</v>
      </c>
      <c r="D258" s="47">
        <v>17</v>
      </c>
      <c r="E258" s="37">
        <v>18.410399999999999</v>
      </c>
      <c r="F258" s="47" t="str">
        <f>IF(AND(RTO__3[[#This Row],[Month]]&gt;4,RTO__3[[#This Row],[Month]]&lt;9,RTO__3[[#This Row],[Day of Week]]&lt;=5,RTO__3[[#This Row],[Hour]]&gt;=16,RTO__3[[#This Row],[Hour]]&lt;=19),"ON","OFF")</f>
        <v>ON</v>
      </c>
      <c r="G258"/>
      <c r="H258"/>
      <c r="I258"/>
    </row>
    <row r="259" spans="1:9" x14ac:dyDescent="0.25">
      <c r="A259" s="29">
        <v>45845</v>
      </c>
      <c r="B259" s="47">
        <v>7</v>
      </c>
      <c r="C259" s="47">
        <v>1</v>
      </c>
      <c r="D259" s="47">
        <v>18</v>
      </c>
      <c r="E259" s="37">
        <v>17.317</v>
      </c>
      <c r="F259" s="47" t="str">
        <f>IF(AND(RTO__3[[#This Row],[Month]]&gt;4,RTO__3[[#This Row],[Month]]&lt;9,RTO__3[[#This Row],[Day of Week]]&lt;=5,RTO__3[[#This Row],[Hour]]&gt;=16,RTO__3[[#This Row],[Hour]]&lt;=19),"ON","OFF")</f>
        <v>ON</v>
      </c>
      <c r="G259"/>
      <c r="H259"/>
      <c r="I259"/>
    </row>
    <row r="260" spans="1:9" x14ac:dyDescent="0.25">
      <c r="A260" s="29">
        <v>45845</v>
      </c>
      <c r="B260" s="47">
        <v>7</v>
      </c>
      <c r="C260" s="47">
        <v>1</v>
      </c>
      <c r="D260" s="47">
        <v>19</v>
      </c>
      <c r="E260" s="37">
        <v>17.142299999999999</v>
      </c>
      <c r="F260" s="47" t="str">
        <f>IF(AND(RTO__3[[#This Row],[Month]]&gt;4,RTO__3[[#This Row],[Month]]&lt;9,RTO__3[[#This Row],[Day of Week]]&lt;=5,RTO__3[[#This Row],[Hour]]&gt;=16,RTO__3[[#This Row],[Hour]]&lt;=19),"ON","OFF")</f>
        <v>ON</v>
      </c>
      <c r="G260"/>
      <c r="H260"/>
      <c r="I260"/>
    </row>
    <row r="261" spans="1:9" x14ac:dyDescent="0.25">
      <c r="A261" s="29">
        <v>45845</v>
      </c>
      <c r="B261" s="47">
        <v>7</v>
      </c>
      <c r="C261" s="47">
        <v>1</v>
      </c>
      <c r="D261" s="47">
        <v>20</v>
      </c>
      <c r="E261" s="37">
        <v>18.4678</v>
      </c>
      <c r="F261" s="47" t="str">
        <f>IF(AND(RTO__3[[#This Row],[Month]]&gt;4,RTO__3[[#This Row],[Month]]&lt;9,RTO__3[[#This Row],[Day of Week]]&lt;=5,RTO__3[[#This Row],[Hour]]&gt;=16,RTO__3[[#This Row],[Hour]]&lt;=19),"ON","OFF")</f>
        <v>OFF</v>
      </c>
      <c r="G261"/>
      <c r="H261"/>
      <c r="I261"/>
    </row>
    <row r="262" spans="1:9" x14ac:dyDescent="0.25">
      <c r="A262" s="29">
        <v>45845</v>
      </c>
      <c r="B262" s="47">
        <v>7</v>
      </c>
      <c r="C262" s="47">
        <v>1</v>
      </c>
      <c r="D262" s="47">
        <v>21</v>
      </c>
      <c r="E262" s="37">
        <v>18.9407</v>
      </c>
      <c r="F262" s="47" t="str">
        <f>IF(AND(RTO__3[[#This Row],[Month]]&gt;4,RTO__3[[#This Row],[Month]]&lt;9,RTO__3[[#This Row],[Day of Week]]&lt;=5,RTO__3[[#This Row],[Hour]]&gt;=16,RTO__3[[#This Row],[Hour]]&lt;=19),"ON","OFF")</f>
        <v>OFF</v>
      </c>
      <c r="G262"/>
      <c r="H262"/>
      <c r="I262"/>
    </row>
    <row r="263" spans="1:9" x14ac:dyDescent="0.25">
      <c r="A263" s="29">
        <v>45845</v>
      </c>
      <c r="B263" s="47">
        <v>7</v>
      </c>
      <c r="C263" s="47">
        <v>1</v>
      </c>
      <c r="D263" s="47">
        <v>22</v>
      </c>
      <c r="E263" s="37">
        <v>19.604500000000002</v>
      </c>
      <c r="F263" s="47" t="str">
        <f>IF(AND(RTO__3[[#This Row],[Month]]&gt;4,RTO__3[[#This Row],[Month]]&lt;9,RTO__3[[#This Row],[Day of Week]]&lt;=5,RTO__3[[#This Row],[Hour]]&gt;=16,RTO__3[[#This Row],[Hour]]&lt;=19),"ON","OFF")</f>
        <v>OFF</v>
      </c>
      <c r="G263"/>
      <c r="H263"/>
      <c r="I263"/>
    </row>
    <row r="264" spans="1:9" x14ac:dyDescent="0.25">
      <c r="A264" s="29">
        <v>45845</v>
      </c>
      <c r="B264" s="47">
        <v>7</v>
      </c>
      <c r="C264" s="47">
        <v>1</v>
      </c>
      <c r="D264" s="47">
        <v>23</v>
      </c>
      <c r="E264" s="37">
        <v>43.274000000000001</v>
      </c>
      <c r="F264" s="47" t="str">
        <f>IF(AND(RTO__3[[#This Row],[Month]]&gt;4,RTO__3[[#This Row],[Month]]&lt;9,RTO__3[[#This Row],[Day of Week]]&lt;=5,RTO__3[[#This Row],[Hour]]&gt;=16,RTO__3[[#This Row],[Hour]]&lt;=19),"ON","OFF")</f>
        <v>OFF</v>
      </c>
      <c r="G264"/>
      <c r="H264"/>
      <c r="I264"/>
    </row>
    <row r="265" spans="1:9" x14ac:dyDescent="0.25">
      <c r="A265" s="29">
        <v>45845</v>
      </c>
      <c r="B265" s="47">
        <v>7</v>
      </c>
      <c r="C265" s="47">
        <v>1</v>
      </c>
      <c r="D265" s="47">
        <v>24</v>
      </c>
      <c r="E265" s="37">
        <v>47.244100000000003</v>
      </c>
      <c r="F265" s="47" t="str">
        <f>IF(AND(RTO__3[[#This Row],[Month]]&gt;4,RTO__3[[#This Row],[Month]]&lt;9,RTO__3[[#This Row],[Day of Week]]&lt;=5,RTO__3[[#This Row],[Hour]]&gt;=16,RTO__3[[#This Row],[Hour]]&lt;=19),"ON","OFF")</f>
        <v>OFF</v>
      </c>
      <c r="G265"/>
      <c r="H265"/>
      <c r="I265"/>
    </row>
    <row r="266" spans="1:9" x14ac:dyDescent="0.25">
      <c r="A266" s="29">
        <v>45846</v>
      </c>
      <c r="B266" s="47">
        <v>7</v>
      </c>
      <c r="C266" s="47">
        <v>2</v>
      </c>
      <c r="D266" s="47">
        <v>1</v>
      </c>
      <c r="E266" s="37">
        <v>49.488199999999999</v>
      </c>
      <c r="F266" s="47" t="str">
        <f>IF(AND(RTO__3[[#This Row],[Month]]&gt;4,RTO__3[[#This Row],[Month]]&lt;9,RTO__3[[#This Row],[Day of Week]]&lt;=5,RTO__3[[#This Row],[Hour]]&gt;=16,RTO__3[[#This Row],[Hour]]&lt;=19),"ON","OFF")</f>
        <v>OFF</v>
      </c>
      <c r="G266"/>
      <c r="H266"/>
      <c r="I266"/>
    </row>
    <row r="267" spans="1:9" x14ac:dyDescent="0.25">
      <c r="A267" s="29">
        <v>45846</v>
      </c>
      <c r="B267" s="47">
        <v>7</v>
      </c>
      <c r="C267" s="47">
        <v>2</v>
      </c>
      <c r="D267" s="47">
        <v>2</v>
      </c>
      <c r="E267" s="37">
        <v>37.229700000000001</v>
      </c>
      <c r="F267" s="47" t="str">
        <f>IF(AND(RTO__3[[#This Row],[Month]]&gt;4,RTO__3[[#This Row],[Month]]&lt;9,RTO__3[[#This Row],[Day of Week]]&lt;=5,RTO__3[[#This Row],[Hour]]&gt;=16,RTO__3[[#This Row],[Hour]]&lt;=19),"ON","OFF")</f>
        <v>OFF</v>
      </c>
      <c r="G267"/>
      <c r="H267"/>
      <c r="I267"/>
    </row>
    <row r="268" spans="1:9" x14ac:dyDescent="0.25">
      <c r="A268" s="29">
        <v>45846</v>
      </c>
      <c r="B268" s="47">
        <v>7</v>
      </c>
      <c r="C268" s="47">
        <v>2</v>
      </c>
      <c r="D268" s="47">
        <v>3</v>
      </c>
      <c r="E268" s="37">
        <v>39.912399999999998</v>
      </c>
      <c r="F268" s="47" t="str">
        <f>IF(AND(RTO__3[[#This Row],[Month]]&gt;4,RTO__3[[#This Row],[Month]]&lt;9,RTO__3[[#This Row],[Day of Week]]&lt;=5,RTO__3[[#This Row],[Hour]]&gt;=16,RTO__3[[#This Row],[Hour]]&lt;=19),"ON","OFF")</f>
        <v>OFF</v>
      </c>
      <c r="G268"/>
      <c r="H268"/>
      <c r="I268"/>
    </row>
    <row r="269" spans="1:9" x14ac:dyDescent="0.25">
      <c r="A269" s="29">
        <v>45846</v>
      </c>
      <c r="B269" s="47">
        <v>7</v>
      </c>
      <c r="C269" s="47">
        <v>2</v>
      </c>
      <c r="D269" s="47">
        <v>4</v>
      </c>
      <c r="E269" s="37">
        <v>33.331400000000002</v>
      </c>
      <c r="F269" s="47" t="str">
        <f>IF(AND(RTO__3[[#This Row],[Month]]&gt;4,RTO__3[[#This Row],[Month]]&lt;9,RTO__3[[#This Row],[Day of Week]]&lt;=5,RTO__3[[#This Row],[Hour]]&gt;=16,RTO__3[[#This Row],[Hour]]&lt;=19),"ON","OFF")</f>
        <v>OFF</v>
      </c>
      <c r="G269"/>
      <c r="H269"/>
      <c r="I269"/>
    </row>
    <row r="270" spans="1:9" x14ac:dyDescent="0.25">
      <c r="A270" s="29">
        <v>45846</v>
      </c>
      <c r="B270" s="47">
        <v>7</v>
      </c>
      <c r="C270" s="47">
        <v>2</v>
      </c>
      <c r="D270" s="47">
        <v>5</v>
      </c>
      <c r="E270" s="37">
        <v>39.112200000000001</v>
      </c>
      <c r="F270" s="47" t="str">
        <f>IF(AND(RTO__3[[#This Row],[Month]]&gt;4,RTO__3[[#This Row],[Month]]&lt;9,RTO__3[[#This Row],[Day of Week]]&lt;=5,RTO__3[[#This Row],[Hour]]&gt;=16,RTO__3[[#This Row],[Hour]]&lt;=19),"ON","OFF")</f>
        <v>OFF</v>
      </c>
      <c r="G270"/>
      <c r="H270"/>
      <c r="I270"/>
    </row>
    <row r="271" spans="1:9" x14ac:dyDescent="0.25">
      <c r="A271" s="29">
        <v>45846</v>
      </c>
      <c r="B271" s="47">
        <v>7</v>
      </c>
      <c r="C271" s="47">
        <v>2</v>
      </c>
      <c r="D271" s="47">
        <v>6</v>
      </c>
      <c r="E271" s="37">
        <v>33.268500000000003</v>
      </c>
      <c r="F271" s="47" t="str">
        <f>IF(AND(RTO__3[[#This Row],[Month]]&gt;4,RTO__3[[#This Row],[Month]]&lt;9,RTO__3[[#This Row],[Day of Week]]&lt;=5,RTO__3[[#This Row],[Hour]]&gt;=16,RTO__3[[#This Row],[Hour]]&lt;=19),"ON","OFF")</f>
        <v>OFF</v>
      </c>
      <c r="G271"/>
      <c r="H271"/>
      <c r="I271"/>
    </row>
    <row r="272" spans="1:9" x14ac:dyDescent="0.25">
      <c r="A272" s="29">
        <v>45846</v>
      </c>
      <c r="B272" s="47">
        <v>7</v>
      </c>
      <c r="C272" s="47">
        <v>2</v>
      </c>
      <c r="D272" s="47">
        <v>7</v>
      </c>
      <c r="E272" s="37">
        <v>18.136900000000001</v>
      </c>
      <c r="F272" s="47" t="str">
        <f>IF(AND(RTO__3[[#This Row],[Month]]&gt;4,RTO__3[[#This Row],[Month]]&lt;9,RTO__3[[#This Row],[Day of Week]]&lt;=5,RTO__3[[#This Row],[Hour]]&gt;=16,RTO__3[[#This Row],[Hour]]&lt;=19),"ON","OFF")</f>
        <v>OFF</v>
      </c>
      <c r="G272"/>
      <c r="H272"/>
      <c r="I272"/>
    </row>
    <row r="273" spans="1:9" x14ac:dyDescent="0.25">
      <c r="A273" s="29">
        <v>45846</v>
      </c>
      <c r="B273" s="47">
        <v>7</v>
      </c>
      <c r="C273" s="47">
        <v>2</v>
      </c>
      <c r="D273" s="47">
        <v>8</v>
      </c>
      <c r="E273" s="37">
        <v>19.673300000000001</v>
      </c>
      <c r="F273" s="47" t="str">
        <f>IF(AND(RTO__3[[#This Row],[Month]]&gt;4,RTO__3[[#This Row],[Month]]&lt;9,RTO__3[[#This Row],[Day of Week]]&lt;=5,RTO__3[[#This Row],[Hour]]&gt;=16,RTO__3[[#This Row],[Hour]]&lt;=19),"ON","OFF")</f>
        <v>OFF</v>
      </c>
      <c r="G273"/>
      <c r="H273"/>
      <c r="I273"/>
    </row>
    <row r="274" spans="1:9" x14ac:dyDescent="0.25">
      <c r="A274" s="29">
        <v>45846</v>
      </c>
      <c r="B274" s="47">
        <v>7</v>
      </c>
      <c r="C274" s="47">
        <v>2</v>
      </c>
      <c r="D274" s="47">
        <v>9</v>
      </c>
      <c r="E274" s="37">
        <v>22.083600000000001</v>
      </c>
      <c r="F274" s="47" t="str">
        <f>IF(AND(RTO__3[[#This Row],[Month]]&gt;4,RTO__3[[#This Row],[Month]]&lt;9,RTO__3[[#This Row],[Day of Week]]&lt;=5,RTO__3[[#This Row],[Hour]]&gt;=16,RTO__3[[#This Row],[Hour]]&lt;=19),"ON","OFF")</f>
        <v>OFF</v>
      </c>
      <c r="G274"/>
      <c r="H274"/>
      <c r="I274"/>
    </row>
    <row r="275" spans="1:9" x14ac:dyDescent="0.25">
      <c r="A275" s="29">
        <v>45846</v>
      </c>
      <c r="B275" s="47">
        <v>7</v>
      </c>
      <c r="C275" s="47">
        <v>2</v>
      </c>
      <c r="D275" s="47">
        <v>10</v>
      </c>
      <c r="E275" s="37">
        <v>31.667999999999999</v>
      </c>
      <c r="F275" s="47" t="str">
        <f>IF(AND(RTO__3[[#This Row],[Month]]&gt;4,RTO__3[[#This Row],[Month]]&lt;9,RTO__3[[#This Row],[Day of Week]]&lt;=5,RTO__3[[#This Row],[Hour]]&gt;=16,RTO__3[[#This Row],[Hour]]&lt;=19),"ON","OFF")</f>
        <v>OFF</v>
      </c>
      <c r="G275"/>
      <c r="H275"/>
      <c r="I275"/>
    </row>
    <row r="276" spans="1:9" x14ac:dyDescent="0.25">
      <c r="A276" s="29">
        <v>45846</v>
      </c>
      <c r="B276" s="47">
        <v>7</v>
      </c>
      <c r="C276" s="47">
        <v>2</v>
      </c>
      <c r="D276" s="47">
        <v>11</v>
      </c>
      <c r="E276" s="37">
        <v>33.3476</v>
      </c>
      <c r="F276" s="47" t="str">
        <f>IF(AND(RTO__3[[#This Row],[Month]]&gt;4,RTO__3[[#This Row],[Month]]&lt;9,RTO__3[[#This Row],[Day of Week]]&lt;=5,RTO__3[[#This Row],[Hour]]&gt;=16,RTO__3[[#This Row],[Hour]]&lt;=19),"ON","OFF")</f>
        <v>OFF</v>
      </c>
      <c r="G276"/>
      <c r="H276"/>
      <c r="I276"/>
    </row>
    <row r="277" spans="1:9" x14ac:dyDescent="0.25">
      <c r="A277" s="29">
        <v>45846</v>
      </c>
      <c r="B277" s="47">
        <v>7</v>
      </c>
      <c r="C277" s="47">
        <v>2</v>
      </c>
      <c r="D277" s="47">
        <v>12</v>
      </c>
      <c r="E277" s="37">
        <v>36.521000000000001</v>
      </c>
      <c r="F277" s="47" t="str">
        <f>IF(AND(RTO__3[[#This Row],[Month]]&gt;4,RTO__3[[#This Row],[Month]]&lt;9,RTO__3[[#This Row],[Day of Week]]&lt;=5,RTO__3[[#This Row],[Hour]]&gt;=16,RTO__3[[#This Row],[Hour]]&lt;=19),"ON","OFF")</f>
        <v>OFF</v>
      </c>
      <c r="G277"/>
      <c r="H277"/>
      <c r="I277"/>
    </row>
    <row r="278" spans="1:9" x14ac:dyDescent="0.25">
      <c r="A278" s="29">
        <v>45846</v>
      </c>
      <c r="B278" s="47">
        <v>7</v>
      </c>
      <c r="C278" s="47">
        <v>2</v>
      </c>
      <c r="D278" s="47">
        <v>13</v>
      </c>
      <c r="E278" s="37">
        <v>31.600200000000001</v>
      </c>
      <c r="F278" s="47" t="str">
        <f>IF(AND(RTO__3[[#This Row],[Month]]&gt;4,RTO__3[[#This Row],[Month]]&lt;9,RTO__3[[#This Row],[Day of Week]]&lt;=5,RTO__3[[#This Row],[Hour]]&gt;=16,RTO__3[[#This Row],[Hour]]&lt;=19),"ON","OFF")</f>
        <v>OFF</v>
      </c>
      <c r="G278"/>
      <c r="H278"/>
      <c r="I278"/>
    </row>
    <row r="279" spans="1:9" x14ac:dyDescent="0.25">
      <c r="A279" s="29">
        <v>45846</v>
      </c>
      <c r="B279" s="47">
        <v>7</v>
      </c>
      <c r="C279" s="47">
        <v>2</v>
      </c>
      <c r="D279" s="47">
        <v>14</v>
      </c>
      <c r="E279" s="37">
        <v>30.087499999999999</v>
      </c>
      <c r="F279" s="47" t="str">
        <f>IF(AND(RTO__3[[#This Row],[Month]]&gt;4,RTO__3[[#This Row],[Month]]&lt;9,RTO__3[[#This Row],[Day of Week]]&lt;=5,RTO__3[[#This Row],[Hour]]&gt;=16,RTO__3[[#This Row],[Hour]]&lt;=19),"ON","OFF")</f>
        <v>OFF</v>
      </c>
      <c r="G279"/>
      <c r="H279"/>
      <c r="I279"/>
    </row>
    <row r="280" spans="1:9" x14ac:dyDescent="0.25">
      <c r="A280" s="29">
        <v>45846</v>
      </c>
      <c r="B280" s="47">
        <v>7</v>
      </c>
      <c r="C280" s="47">
        <v>2</v>
      </c>
      <c r="D280" s="47">
        <v>15</v>
      </c>
      <c r="E280" s="37">
        <v>30.278199999999998</v>
      </c>
      <c r="F280" s="47" t="str">
        <f>IF(AND(RTO__3[[#This Row],[Month]]&gt;4,RTO__3[[#This Row],[Month]]&lt;9,RTO__3[[#This Row],[Day of Week]]&lt;=5,RTO__3[[#This Row],[Hour]]&gt;=16,RTO__3[[#This Row],[Hour]]&lt;=19),"ON","OFF")</f>
        <v>OFF</v>
      </c>
      <c r="G280"/>
      <c r="H280"/>
      <c r="I280"/>
    </row>
    <row r="281" spans="1:9" x14ac:dyDescent="0.25">
      <c r="A281" s="29">
        <v>45846</v>
      </c>
      <c r="B281" s="47">
        <v>7</v>
      </c>
      <c r="C281" s="47">
        <v>2</v>
      </c>
      <c r="D281" s="47">
        <v>16</v>
      </c>
      <c r="E281" s="37">
        <v>29.130099999999999</v>
      </c>
      <c r="F281" s="47" t="str">
        <f>IF(AND(RTO__3[[#This Row],[Month]]&gt;4,RTO__3[[#This Row],[Month]]&lt;9,RTO__3[[#This Row],[Day of Week]]&lt;=5,RTO__3[[#This Row],[Hour]]&gt;=16,RTO__3[[#This Row],[Hour]]&lt;=19),"ON","OFF")</f>
        <v>ON</v>
      </c>
      <c r="G281"/>
      <c r="H281"/>
      <c r="I281"/>
    </row>
    <row r="282" spans="1:9" x14ac:dyDescent="0.25">
      <c r="A282" s="29">
        <v>45846</v>
      </c>
      <c r="B282" s="47">
        <v>7</v>
      </c>
      <c r="C282" s="47">
        <v>2</v>
      </c>
      <c r="D282" s="47">
        <v>17</v>
      </c>
      <c r="E282" s="37">
        <v>17.0914</v>
      </c>
      <c r="F282" s="47" t="str">
        <f>IF(AND(RTO__3[[#This Row],[Month]]&gt;4,RTO__3[[#This Row],[Month]]&lt;9,RTO__3[[#This Row],[Day of Week]]&lt;=5,RTO__3[[#This Row],[Hour]]&gt;=16,RTO__3[[#This Row],[Hour]]&lt;=19),"ON","OFF")</f>
        <v>ON</v>
      </c>
      <c r="G282"/>
      <c r="H282"/>
      <c r="I282"/>
    </row>
    <row r="283" spans="1:9" x14ac:dyDescent="0.25">
      <c r="A283" s="29">
        <v>45846</v>
      </c>
      <c r="B283" s="47">
        <v>7</v>
      </c>
      <c r="C283" s="47">
        <v>2</v>
      </c>
      <c r="D283" s="47">
        <v>18</v>
      </c>
      <c r="E283" s="37">
        <v>15.6675</v>
      </c>
      <c r="F283" s="47" t="str">
        <f>IF(AND(RTO__3[[#This Row],[Month]]&gt;4,RTO__3[[#This Row],[Month]]&lt;9,RTO__3[[#This Row],[Day of Week]]&lt;=5,RTO__3[[#This Row],[Hour]]&gt;=16,RTO__3[[#This Row],[Hour]]&lt;=19),"ON","OFF")</f>
        <v>ON</v>
      </c>
      <c r="G283"/>
      <c r="H283"/>
      <c r="I283"/>
    </row>
    <row r="284" spans="1:9" x14ac:dyDescent="0.25">
      <c r="A284" s="29">
        <v>45846</v>
      </c>
      <c r="B284" s="47">
        <v>7</v>
      </c>
      <c r="C284" s="47">
        <v>2</v>
      </c>
      <c r="D284" s="47">
        <v>19</v>
      </c>
      <c r="E284" s="37">
        <v>19.247399999999999</v>
      </c>
      <c r="F284" s="47" t="str">
        <f>IF(AND(RTO__3[[#This Row],[Month]]&gt;4,RTO__3[[#This Row],[Month]]&lt;9,RTO__3[[#This Row],[Day of Week]]&lt;=5,RTO__3[[#This Row],[Hour]]&gt;=16,RTO__3[[#This Row],[Hour]]&lt;=19),"ON","OFF")</f>
        <v>ON</v>
      </c>
      <c r="G284"/>
      <c r="H284"/>
      <c r="I284"/>
    </row>
    <row r="285" spans="1:9" x14ac:dyDescent="0.25">
      <c r="A285" s="29">
        <v>45846</v>
      </c>
      <c r="B285" s="47">
        <v>7</v>
      </c>
      <c r="C285" s="47">
        <v>2</v>
      </c>
      <c r="D285" s="47">
        <v>20</v>
      </c>
      <c r="E285" s="37">
        <v>49.059800000000003</v>
      </c>
      <c r="F285" s="47" t="str">
        <f>IF(AND(RTO__3[[#This Row],[Month]]&gt;4,RTO__3[[#This Row],[Month]]&lt;9,RTO__3[[#This Row],[Day of Week]]&lt;=5,RTO__3[[#This Row],[Hour]]&gt;=16,RTO__3[[#This Row],[Hour]]&lt;=19),"ON","OFF")</f>
        <v>OFF</v>
      </c>
      <c r="G285"/>
      <c r="H285"/>
      <c r="I285"/>
    </row>
    <row r="286" spans="1:9" x14ac:dyDescent="0.25">
      <c r="A286" s="29">
        <v>45846</v>
      </c>
      <c r="B286" s="47">
        <v>7</v>
      </c>
      <c r="C286" s="47">
        <v>2</v>
      </c>
      <c r="D286" s="47">
        <v>21</v>
      </c>
      <c r="E286" s="37">
        <v>20.799700000000001</v>
      </c>
      <c r="F286" s="47" t="str">
        <f>IF(AND(RTO__3[[#This Row],[Month]]&gt;4,RTO__3[[#This Row],[Month]]&lt;9,RTO__3[[#This Row],[Day of Week]]&lt;=5,RTO__3[[#This Row],[Hour]]&gt;=16,RTO__3[[#This Row],[Hour]]&lt;=19),"ON","OFF")</f>
        <v>OFF</v>
      </c>
      <c r="G286"/>
      <c r="H286"/>
      <c r="I286"/>
    </row>
    <row r="287" spans="1:9" x14ac:dyDescent="0.25">
      <c r="A287" s="29">
        <v>45846</v>
      </c>
      <c r="B287" s="47">
        <v>7</v>
      </c>
      <c r="C287" s="47">
        <v>2</v>
      </c>
      <c r="D287" s="47">
        <v>22</v>
      </c>
      <c r="E287" s="37">
        <v>22.109300000000001</v>
      </c>
      <c r="F287" s="47" t="str">
        <f>IF(AND(RTO__3[[#This Row],[Month]]&gt;4,RTO__3[[#This Row],[Month]]&lt;9,RTO__3[[#This Row],[Day of Week]]&lt;=5,RTO__3[[#This Row],[Hour]]&gt;=16,RTO__3[[#This Row],[Hour]]&lt;=19),"ON","OFF")</f>
        <v>OFF</v>
      </c>
      <c r="G287"/>
      <c r="H287"/>
      <c r="I287"/>
    </row>
    <row r="288" spans="1:9" x14ac:dyDescent="0.25">
      <c r="A288" s="29">
        <v>45846</v>
      </c>
      <c r="B288" s="47">
        <v>7</v>
      </c>
      <c r="C288" s="47">
        <v>2</v>
      </c>
      <c r="D288" s="47">
        <v>23</v>
      </c>
      <c r="E288" s="37">
        <v>39.796999999999997</v>
      </c>
      <c r="F288" s="47" t="str">
        <f>IF(AND(RTO__3[[#This Row],[Month]]&gt;4,RTO__3[[#This Row],[Month]]&lt;9,RTO__3[[#This Row],[Day of Week]]&lt;=5,RTO__3[[#This Row],[Hour]]&gt;=16,RTO__3[[#This Row],[Hour]]&lt;=19),"ON","OFF")</f>
        <v>OFF</v>
      </c>
      <c r="G288"/>
      <c r="H288"/>
      <c r="I288"/>
    </row>
    <row r="289" spans="1:9" x14ac:dyDescent="0.25">
      <c r="A289" s="29">
        <v>45846</v>
      </c>
      <c r="B289" s="47">
        <v>7</v>
      </c>
      <c r="C289" s="47">
        <v>2</v>
      </c>
      <c r="D289" s="47">
        <v>24</v>
      </c>
      <c r="E289" s="37">
        <v>24.661799999999999</v>
      </c>
      <c r="F289" s="47" t="str">
        <f>IF(AND(RTO__3[[#This Row],[Month]]&gt;4,RTO__3[[#This Row],[Month]]&lt;9,RTO__3[[#This Row],[Day of Week]]&lt;=5,RTO__3[[#This Row],[Hour]]&gt;=16,RTO__3[[#This Row],[Hour]]&lt;=19),"ON","OFF")</f>
        <v>OFF</v>
      </c>
      <c r="G289"/>
      <c r="H289"/>
      <c r="I289"/>
    </row>
    <row r="290" spans="1:9" x14ac:dyDescent="0.25">
      <c r="A290" s="29">
        <v>45847</v>
      </c>
      <c r="B290" s="47">
        <v>7</v>
      </c>
      <c r="C290" s="47">
        <v>3</v>
      </c>
      <c r="D290" s="47">
        <v>1</v>
      </c>
      <c r="E290" s="37">
        <v>35.198799999999999</v>
      </c>
      <c r="F290" s="47" t="str">
        <f>IF(AND(RTO__3[[#This Row],[Month]]&gt;4,RTO__3[[#This Row],[Month]]&lt;9,RTO__3[[#This Row],[Day of Week]]&lt;=5,RTO__3[[#This Row],[Hour]]&gt;=16,RTO__3[[#This Row],[Hour]]&lt;=19),"ON","OFF")</f>
        <v>OFF</v>
      </c>
      <c r="G290"/>
      <c r="H290"/>
      <c r="I290"/>
    </row>
    <row r="291" spans="1:9" x14ac:dyDescent="0.25">
      <c r="A291" s="29">
        <v>45847</v>
      </c>
      <c r="B291" s="47">
        <v>7</v>
      </c>
      <c r="C291" s="47">
        <v>3</v>
      </c>
      <c r="D291" s="47">
        <v>2</v>
      </c>
      <c r="E291" s="37">
        <v>33.036999999999999</v>
      </c>
      <c r="F291" s="47" t="str">
        <f>IF(AND(RTO__3[[#This Row],[Month]]&gt;4,RTO__3[[#This Row],[Month]]&lt;9,RTO__3[[#This Row],[Day of Week]]&lt;=5,RTO__3[[#This Row],[Hour]]&gt;=16,RTO__3[[#This Row],[Hour]]&lt;=19),"ON","OFF")</f>
        <v>OFF</v>
      </c>
      <c r="G291"/>
      <c r="H291"/>
      <c r="I291"/>
    </row>
    <row r="292" spans="1:9" x14ac:dyDescent="0.25">
      <c r="A292" s="29">
        <v>45847</v>
      </c>
      <c r="B292" s="47">
        <v>7</v>
      </c>
      <c r="C292" s="47">
        <v>3</v>
      </c>
      <c r="D292" s="47">
        <v>3</v>
      </c>
      <c r="E292" s="37">
        <v>33.4861</v>
      </c>
      <c r="F292" s="47" t="str">
        <f>IF(AND(RTO__3[[#This Row],[Month]]&gt;4,RTO__3[[#This Row],[Month]]&lt;9,RTO__3[[#This Row],[Day of Week]]&lt;=5,RTO__3[[#This Row],[Hour]]&gt;=16,RTO__3[[#This Row],[Hour]]&lt;=19),"ON","OFF")</f>
        <v>OFF</v>
      </c>
      <c r="G292"/>
      <c r="H292"/>
      <c r="I292"/>
    </row>
    <row r="293" spans="1:9" x14ac:dyDescent="0.25">
      <c r="A293" s="29">
        <v>45847</v>
      </c>
      <c r="B293" s="47">
        <v>7</v>
      </c>
      <c r="C293" s="47">
        <v>3</v>
      </c>
      <c r="D293" s="47">
        <v>4</v>
      </c>
      <c r="E293" s="37">
        <v>28.554600000000001</v>
      </c>
      <c r="F293" s="47" t="str">
        <f>IF(AND(RTO__3[[#This Row],[Month]]&gt;4,RTO__3[[#This Row],[Month]]&lt;9,RTO__3[[#This Row],[Day of Week]]&lt;=5,RTO__3[[#This Row],[Hour]]&gt;=16,RTO__3[[#This Row],[Hour]]&lt;=19),"ON","OFF")</f>
        <v>OFF</v>
      </c>
      <c r="G293"/>
      <c r="H293"/>
      <c r="I293"/>
    </row>
    <row r="294" spans="1:9" x14ac:dyDescent="0.25">
      <c r="A294" s="29">
        <v>45847</v>
      </c>
      <c r="B294" s="47">
        <v>7</v>
      </c>
      <c r="C294" s="47">
        <v>3</v>
      </c>
      <c r="D294" s="47">
        <v>5</v>
      </c>
      <c r="E294" s="37">
        <v>29.652999999999999</v>
      </c>
      <c r="F294" s="47" t="str">
        <f>IF(AND(RTO__3[[#This Row],[Month]]&gt;4,RTO__3[[#This Row],[Month]]&lt;9,RTO__3[[#This Row],[Day of Week]]&lt;=5,RTO__3[[#This Row],[Hour]]&gt;=16,RTO__3[[#This Row],[Hour]]&lt;=19),"ON","OFF")</f>
        <v>OFF</v>
      </c>
      <c r="G294"/>
      <c r="H294"/>
      <c r="I294"/>
    </row>
    <row r="295" spans="1:9" x14ac:dyDescent="0.25">
      <c r="A295" s="29">
        <v>45847</v>
      </c>
      <c r="B295" s="47">
        <v>7</v>
      </c>
      <c r="C295" s="47">
        <v>3</v>
      </c>
      <c r="D295" s="47">
        <v>6</v>
      </c>
      <c r="E295" s="37">
        <v>29.664000000000001</v>
      </c>
      <c r="F295" s="47" t="str">
        <f>IF(AND(RTO__3[[#This Row],[Month]]&gt;4,RTO__3[[#This Row],[Month]]&lt;9,RTO__3[[#This Row],[Day of Week]]&lt;=5,RTO__3[[#This Row],[Hour]]&gt;=16,RTO__3[[#This Row],[Hour]]&lt;=19),"ON","OFF")</f>
        <v>OFF</v>
      </c>
      <c r="G295"/>
      <c r="H295"/>
      <c r="I295"/>
    </row>
    <row r="296" spans="1:9" x14ac:dyDescent="0.25">
      <c r="A296" s="29">
        <v>45847</v>
      </c>
      <c r="B296" s="47">
        <v>7</v>
      </c>
      <c r="C296" s="47">
        <v>3</v>
      </c>
      <c r="D296" s="47">
        <v>7</v>
      </c>
      <c r="E296" s="37">
        <v>19.037199999999999</v>
      </c>
      <c r="F296" s="47" t="str">
        <f>IF(AND(RTO__3[[#This Row],[Month]]&gt;4,RTO__3[[#This Row],[Month]]&lt;9,RTO__3[[#This Row],[Day of Week]]&lt;=5,RTO__3[[#This Row],[Hour]]&gt;=16,RTO__3[[#This Row],[Hour]]&lt;=19),"ON","OFF")</f>
        <v>OFF</v>
      </c>
      <c r="G296"/>
      <c r="H296"/>
      <c r="I296"/>
    </row>
    <row r="297" spans="1:9" x14ac:dyDescent="0.25">
      <c r="A297" s="29">
        <v>45847</v>
      </c>
      <c r="B297" s="47">
        <v>7</v>
      </c>
      <c r="C297" s="47">
        <v>3</v>
      </c>
      <c r="D297" s="47">
        <v>8</v>
      </c>
      <c r="E297" s="37">
        <v>22.898299999999999</v>
      </c>
      <c r="F297" s="47" t="str">
        <f>IF(AND(RTO__3[[#This Row],[Month]]&gt;4,RTO__3[[#This Row],[Month]]&lt;9,RTO__3[[#This Row],[Day of Week]]&lt;=5,RTO__3[[#This Row],[Hour]]&gt;=16,RTO__3[[#This Row],[Hour]]&lt;=19),"ON","OFF")</f>
        <v>OFF</v>
      </c>
      <c r="G297"/>
      <c r="H297"/>
      <c r="I297"/>
    </row>
    <row r="298" spans="1:9" x14ac:dyDescent="0.25">
      <c r="A298" s="29">
        <v>45847</v>
      </c>
      <c r="B298" s="47">
        <v>7</v>
      </c>
      <c r="C298" s="47">
        <v>3</v>
      </c>
      <c r="D298" s="47">
        <v>9</v>
      </c>
      <c r="E298" s="37">
        <v>25.669</v>
      </c>
      <c r="F298" s="47" t="str">
        <f>IF(AND(RTO__3[[#This Row],[Month]]&gt;4,RTO__3[[#This Row],[Month]]&lt;9,RTO__3[[#This Row],[Day of Week]]&lt;=5,RTO__3[[#This Row],[Hour]]&gt;=16,RTO__3[[#This Row],[Hour]]&lt;=19),"ON","OFF")</f>
        <v>OFF</v>
      </c>
      <c r="G298"/>
      <c r="H298"/>
      <c r="I298"/>
    </row>
    <row r="299" spans="1:9" x14ac:dyDescent="0.25">
      <c r="A299" s="29">
        <v>45847</v>
      </c>
      <c r="B299" s="47">
        <v>7</v>
      </c>
      <c r="C299" s="47">
        <v>3</v>
      </c>
      <c r="D299" s="47">
        <v>10</v>
      </c>
      <c r="E299" s="37">
        <v>29.618200000000002</v>
      </c>
      <c r="F299" s="47" t="str">
        <f>IF(AND(RTO__3[[#This Row],[Month]]&gt;4,RTO__3[[#This Row],[Month]]&lt;9,RTO__3[[#This Row],[Day of Week]]&lt;=5,RTO__3[[#This Row],[Hour]]&gt;=16,RTO__3[[#This Row],[Hour]]&lt;=19),"ON","OFF")</f>
        <v>OFF</v>
      </c>
      <c r="G299"/>
      <c r="H299"/>
      <c r="I299"/>
    </row>
    <row r="300" spans="1:9" x14ac:dyDescent="0.25">
      <c r="A300" s="29">
        <v>45847</v>
      </c>
      <c r="B300" s="47">
        <v>7</v>
      </c>
      <c r="C300" s="47">
        <v>3</v>
      </c>
      <c r="D300" s="47">
        <v>11</v>
      </c>
      <c r="E300" s="37">
        <v>33.389800000000001</v>
      </c>
      <c r="F300" s="47" t="str">
        <f>IF(AND(RTO__3[[#This Row],[Month]]&gt;4,RTO__3[[#This Row],[Month]]&lt;9,RTO__3[[#This Row],[Day of Week]]&lt;=5,RTO__3[[#This Row],[Hour]]&gt;=16,RTO__3[[#This Row],[Hour]]&lt;=19),"ON","OFF")</f>
        <v>OFF</v>
      </c>
      <c r="G300"/>
      <c r="H300"/>
      <c r="I300"/>
    </row>
    <row r="301" spans="1:9" x14ac:dyDescent="0.25">
      <c r="A301" s="29">
        <v>45847</v>
      </c>
      <c r="B301" s="47">
        <v>7</v>
      </c>
      <c r="C301" s="47">
        <v>3</v>
      </c>
      <c r="D301" s="47">
        <v>12</v>
      </c>
      <c r="E301" s="37">
        <v>34.230899999999998</v>
      </c>
      <c r="F301" s="47" t="str">
        <f>IF(AND(RTO__3[[#This Row],[Month]]&gt;4,RTO__3[[#This Row],[Month]]&lt;9,RTO__3[[#This Row],[Day of Week]]&lt;=5,RTO__3[[#This Row],[Hour]]&gt;=16,RTO__3[[#This Row],[Hour]]&lt;=19),"ON","OFF")</f>
        <v>OFF</v>
      </c>
      <c r="G301"/>
      <c r="H301"/>
      <c r="I301"/>
    </row>
    <row r="302" spans="1:9" x14ac:dyDescent="0.25">
      <c r="A302" s="29">
        <v>45847</v>
      </c>
      <c r="B302" s="47">
        <v>7</v>
      </c>
      <c r="C302" s="47">
        <v>3</v>
      </c>
      <c r="D302" s="47">
        <v>13</v>
      </c>
      <c r="E302" s="37">
        <v>33.606299999999997</v>
      </c>
      <c r="F302" s="47" t="str">
        <f>IF(AND(RTO__3[[#This Row],[Month]]&gt;4,RTO__3[[#This Row],[Month]]&lt;9,RTO__3[[#This Row],[Day of Week]]&lt;=5,RTO__3[[#This Row],[Hour]]&gt;=16,RTO__3[[#This Row],[Hour]]&lt;=19),"ON","OFF")</f>
        <v>OFF</v>
      </c>
      <c r="G302"/>
      <c r="H302"/>
      <c r="I302"/>
    </row>
    <row r="303" spans="1:9" x14ac:dyDescent="0.25">
      <c r="A303" s="29">
        <v>45847</v>
      </c>
      <c r="B303" s="47">
        <v>7</v>
      </c>
      <c r="C303" s="47">
        <v>3</v>
      </c>
      <c r="D303" s="47">
        <v>14</v>
      </c>
      <c r="E303" s="37">
        <v>35.939900000000002</v>
      </c>
      <c r="F303" s="47" t="str">
        <f>IF(AND(RTO__3[[#This Row],[Month]]&gt;4,RTO__3[[#This Row],[Month]]&lt;9,RTO__3[[#This Row],[Day of Week]]&lt;=5,RTO__3[[#This Row],[Hour]]&gt;=16,RTO__3[[#This Row],[Hour]]&lt;=19),"ON","OFF")</f>
        <v>OFF</v>
      </c>
      <c r="G303"/>
      <c r="H303"/>
      <c r="I303"/>
    </row>
    <row r="304" spans="1:9" x14ac:dyDescent="0.25">
      <c r="A304" s="29">
        <v>45847</v>
      </c>
      <c r="B304" s="47">
        <v>7</v>
      </c>
      <c r="C304" s="47">
        <v>3</v>
      </c>
      <c r="D304" s="47">
        <v>15</v>
      </c>
      <c r="E304" s="37">
        <v>46.0608</v>
      </c>
      <c r="F304" s="47" t="str">
        <f>IF(AND(RTO__3[[#This Row],[Month]]&gt;4,RTO__3[[#This Row],[Month]]&lt;9,RTO__3[[#This Row],[Day of Week]]&lt;=5,RTO__3[[#This Row],[Hour]]&gt;=16,RTO__3[[#This Row],[Hour]]&lt;=19),"ON","OFF")</f>
        <v>OFF</v>
      </c>
      <c r="G304"/>
      <c r="H304"/>
      <c r="I304"/>
    </row>
    <row r="305" spans="1:9" x14ac:dyDescent="0.25">
      <c r="A305" s="29">
        <v>45847</v>
      </c>
      <c r="B305" s="47">
        <v>7</v>
      </c>
      <c r="C305" s="47">
        <v>3</v>
      </c>
      <c r="D305" s="47">
        <v>16</v>
      </c>
      <c r="E305" s="37">
        <v>80.765900000000002</v>
      </c>
      <c r="F305" s="47" t="str">
        <f>IF(AND(RTO__3[[#This Row],[Month]]&gt;4,RTO__3[[#This Row],[Month]]&lt;9,RTO__3[[#This Row],[Day of Week]]&lt;=5,RTO__3[[#This Row],[Hour]]&gt;=16,RTO__3[[#This Row],[Hour]]&lt;=19),"ON","OFF")</f>
        <v>ON</v>
      </c>
      <c r="G305"/>
      <c r="H305"/>
      <c r="I305"/>
    </row>
    <row r="306" spans="1:9" x14ac:dyDescent="0.25">
      <c r="A306" s="29">
        <v>45847</v>
      </c>
      <c r="B306" s="47">
        <v>7</v>
      </c>
      <c r="C306" s="47">
        <v>3</v>
      </c>
      <c r="D306" s="47">
        <v>17</v>
      </c>
      <c r="E306" s="37">
        <v>50.7622</v>
      </c>
      <c r="F306" s="47" t="str">
        <f>IF(AND(RTO__3[[#This Row],[Month]]&gt;4,RTO__3[[#This Row],[Month]]&lt;9,RTO__3[[#This Row],[Day of Week]]&lt;=5,RTO__3[[#This Row],[Hour]]&gt;=16,RTO__3[[#This Row],[Hour]]&lt;=19),"ON","OFF")</f>
        <v>ON</v>
      </c>
      <c r="G306"/>
      <c r="H306"/>
      <c r="I306"/>
    </row>
    <row r="307" spans="1:9" x14ac:dyDescent="0.25">
      <c r="A307" s="29">
        <v>45847</v>
      </c>
      <c r="B307" s="47">
        <v>7</v>
      </c>
      <c r="C307" s="47">
        <v>3</v>
      </c>
      <c r="D307" s="47">
        <v>18</v>
      </c>
      <c r="E307" s="37">
        <v>36.7744</v>
      </c>
      <c r="F307" s="47" t="str">
        <f>IF(AND(RTO__3[[#This Row],[Month]]&gt;4,RTO__3[[#This Row],[Month]]&lt;9,RTO__3[[#This Row],[Day of Week]]&lt;=5,RTO__3[[#This Row],[Hour]]&gt;=16,RTO__3[[#This Row],[Hour]]&lt;=19),"ON","OFF")</f>
        <v>ON</v>
      </c>
      <c r="G307"/>
      <c r="H307"/>
      <c r="I307"/>
    </row>
    <row r="308" spans="1:9" x14ac:dyDescent="0.25">
      <c r="A308" s="29">
        <v>45847</v>
      </c>
      <c r="B308" s="47">
        <v>7</v>
      </c>
      <c r="C308" s="47">
        <v>3</v>
      </c>
      <c r="D308" s="47">
        <v>19</v>
      </c>
      <c r="E308" s="37">
        <v>39.0289</v>
      </c>
      <c r="F308" s="47" t="str">
        <f>IF(AND(RTO__3[[#This Row],[Month]]&gt;4,RTO__3[[#This Row],[Month]]&lt;9,RTO__3[[#This Row],[Day of Week]]&lt;=5,RTO__3[[#This Row],[Hour]]&gt;=16,RTO__3[[#This Row],[Hour]]&lt;=19),"ON","OFF")</f>
        <v>ON</v>
      </c>
      <c r="G308"/>
      <c r="H308"/>
      <c r="I308"/>
    </row>
    <row r="309" spans="1:9" x14ac:dyDescent="0.25">
      <c r="A309" s="29">
        <v>45847</v>
      </c>
      <c r="B309" s="47">
        <v>7</v>
      </c>
      <c r="C309" s="47">
        <v>3</v>
      </c>
      <c r="D309" s="47">
        <v>20</v>
      </c>
      <c r="E309" s="37">
        <v>43.200699999999998</v>
      </c>
      <c r="F309" s="47" t="str">
        <f>IF(AND(RTO__3[[#This Row],[Month]]&gt;4,RTO__3[[#This Row],[Month]]&lt;9,RTO__3[[#This Row],[Day of Week]]&lt;=5,RTO__3[[#This Row],[Hour]]&gt;=16,RTO__3[[#This Row],[Hour]]&lt;=19),"ON","OFF")</f>
        <v>OFF</v>
      </c>
      <c r="G309"/>
      <c r="H309"/>
      <c r="I309"/>
    </row>
    <row r="310" spans="1:9" x14ac:dyDescent="0.25">
      <c r="A310" s="29">
        <v>45847</v>
      </c>
      <c r="B310" s="47">
        <v>7</v>
      </c>
      <c r="C310" s="47">
        <v>3</v>
      </c>
      <c r="D310" s="47">
        <v>21</v>
      </c>
      <c r="E310" s="37">
        <v>37.348599999999998</v>
      </c>
      <c r="F310" s="47" t="str">
        <f>IF(AND(RTO__3[[#This Row],[Month]]&gt;4,RTO__3[[#This Row],[Month]]&lt;9,RTO__3[[#This Row],[Day of Week]]&lt;=5,RTO__3[[#This Row],[Hour]]&gt;=16,RTO__3[[#This Row],[Hour]]&lt;=19),"ON","OFF")</f>
        <v>OFF</v>
      </c>
      <c r="G310"/>
      <c r="H310"/>
      <c r="I310"/>
    </row>
    <row r="311" spans="1:9" x14ac:dyDescent="0.25">
      <c r="A311" s="29">
        <v>45847</v>
      </c>
      <c r="B311" s="47">
        <v>7</v>
      </c>
      <c r="C311" s="47">
        <v>3</v>
      </c>
      <c r="D311" s="47">
        <v>22</v>
      </c>
      <c r="E311" s="37">
        <v>37.622</v>
      </c>
      <c r="F311" s="47" t="str">
        <f>IF(AND(RTO__3[[#This Row],[Month]]&gt;4,RTO__3[[#This Row],[Month]]&lt;9,RTO__3[[#This Row],[Day of Week]]&lt;=5,RTO__3[[#This Row],[Hour]]&gt;=16,RTO__3[[#This Row],[Hour]]&lt;=19),"ON","OFF")</f>
        <v>OFF</v>
      </c>
      <c r="G311"/>
      <c r="H311"/>
      <c r="I311"/>
    </row>
    <row r="312" spans="1:9" x14ac:dyDescent="0.25">
      <c r="A312" s="29">
        <v>45847</v>
      </c>
      <c r="B312" s="47">
        <v>7</v>
      </c>
      <c r="C312" s="47">
        <v>3</v>
      </c>
      <c r="D312" s="47">
        <v>23</v>
      </c>
      <c r="E312" s="37">
        <v>44.763100000000001</v>
      </c>
      <c r="F312" s="47" t="str">
        <f>IF(AND(RTO__3[[#This Row],[Month]]&gt;4,RTO__3[[#This Row],[Month]]&lt;9,RTO__3[[#This Row],[Day of Week]]&lt;=5,RTO__3[[#This Row],[Hour]]&gt;=16,RTO__3[[#This Row],[Hour]]&lt;=19),"ON","OFF")</f>
        <v>OFF</v>
      </c>
      <c r="G312"/>
      <c r="H312"/>
      <c r="I312"/>
    </row>
    <row r="313" spans="1:9" x14ac:dyDescent="0.25">
      <c r="A313" s="29">
        <v>45847</v>
      </c>
      <c r="B313" s="47">
        <v>7</v>
      </c>
      <c r="C313" s="47">
        <v>3</v>
      </c>
      <c r="D313" s="47">
        <v>24</v>
      </c>
      <c r="E313" s="37">
        <v>36.569699999999997</v>
      </c>
      <c r="F313" s="47" t="str">
        <f>IF(AND(RTO__3[[#This Row],[Month]]&gt;4,RTO__3[[#This Row],[Month]]&lt;9,RTO__3[[#This Row],[Day of Week]]&lt;=5,RTO__3[[#This Row],[Hour]]&gt;=16,RTO__3[[#This Row],[Hour]]&lt;=19),"ON","OFF")</f>
        <v>OFF</v>
      </c>
      <c r="G313"/>
      <c r="H313"/>
      <c r="I313"/>
    </row>
    <row r="314" spans="1:9" x14ac:dyDescent="0.25">
      <c r="A314" s="29">
        <v>45848</v>
      </c>
      <c r="B314" s="47">
        <v>7</v>
      </c>
      <c r="C314" s="47">
        <v>4</v>
      </c>
      <c r="D314" s="47">
        <v>1</v>
      </c>
      <c r="E314" s="37">
        <v>39.967199999999998</v>
      </c>
      <c r="F314" s="47" t="str">
        <f>IF(AND(RTO__3[[#This Row],[Month]]&gt;4,RTO__3[[#This Row],[Month]]&lt;9,RTO__3[[#This Row],[Day of Week]]&lt;=5,RTO__3[[#This Row],[Hour]]&gt;=16,RTO__3[[#This Row],[Hour]]&lt;=19),"ON","OFF")</f>
        <v>OFF</v>
      </c>
      <c r="G314"/>
      <c r="H314"/>
      <c r="I314"/>
    </row>
    <row r="315" spans="1:9" x14ac:dyDescent="0.25">
      <c r="A315" s="29">
        <v>45848</v>
      </c>
      <c r="B315" s="47">
        <v>7</v>
      </c>
      <c r="C315" s="47">
        <v>4</v>
      </c>
      <c r="D315" s="47">
        <v>2</v>
      </c>
      <c r="E315" s="37">
        <v>35.9878</v>
      </c>
      <c r="F315" s="47" t="str">
        <f>IF(AND(RTO__3[[#This Row],[Month]]&gt;4,RTO__3[[#This Row],[Month]]&lt;9,RTO__3[[#This Row],[Day of Week]]&lt;=5,RTO__3[[#This Row],[Hour]]&gt;=16,RTO__3[[#This Row],[Hour]]&lt;=19),"ON","OFF")</f>
        <v>OFF</v>
      </c>
      <c r="G315"/>
      <c r="H315"/>
      <c r="I315"/>
    </row>
    <row r="316" spans="1:9" x14ac:dyDescent="0.25">
      <c r="A316" s="29">
        <v>45848</v>
      </c>
      <c r="B316" s="47">
        <v>7</v>
      </c>
      <c r="C316" s="47">
        <v>4</v>
      </c>
      <c r="D316" s="47">
        <v>3</v>
      </c>
      <c r="E316" s="37">
        <v>30.180099999999999</v>
      </c>
      <c r="F316" s="47" t="str">
        <f>IF(AND(RTO__3[[#This Row],[Month]]&gt;4,RTO__3[[#This Row],[Month]]&lt;9,RTO__3[[#This Row],[Day of Week]]&lt;=5,RTO__3[[#This Row],[Hour]]&gt;=16,RTO__3[[#This Row],[Hour]]&lt;=19),"ON","OFF")</f>
        <v>OFF</v>
      </c>
      <c r="G316"/>
      <c r="H316"/>
      <c r="I316"/>
    </row>
    <row r="317" spans="1:9" x14ac:dyDescent="0.25">
      <c r="A317" s="29">
        <v>45848</v>
      </c>
      <c r="B317" s="47">
        <v>7</v>
      </c>
      <c r="C317" s="47">
        <v>4</v>
      </c>
      <c r="D317" s="47">
        <v>4</v>
      </c>
      <c r="E317" s="37">
        <v>31.873999999999999</v>
      </c>
      <c r="F317" s="47" t="str">
        <f>IF(AND(RTO__3[[#This Row],[Month]]&gt;4,RTO__3[[#This Row],[Month]]&lt;9,RTO__3[[#This Row],[Day of Week]]&lt;=5,RTO__3[[#This Row],[Hour]]&gt;=16,RTO__3[[#This Row],[Hour]]&lt;=19),"ON","OFF")</f>
        <v>OFF</v>
      </c>
      <c r="G317"/>
      <c r="H317"/>
      <c r="I317"/>
    </row>
    <row r="318" spans="1:9" x14ac:dyDescent="0.25">
      <c r="A318" s="29">
        <v>45848</v>
      </c>
      <c r="B318" s="47">
        <v>7</v>
      </c>
      <c r="C318" s="47">
        <v>4</v>
      </c>
      <c r="D318" s="47">
        <v>5</v>
      </c>
      <c r="E318" s="37">
        <v>33.575299999999999</v>
      </c>
      <c r="F318" s="47" t="str">
        <f>IF(AND(RTO__3[[#This Row],[Month]]&gt;4,RTO__3[[#This Row],[Month]]&lt;9,RTO__3[[#This Row],[Day of Week]]&lt;=5,RTO__3[[#This Row],[Hour]]&gt;=16,RTO__3[[#This Row],[Hour]]&lt;=19),"ON","OFF")</f>
        <v>OFF</v>
      </c>
      <c r="G318"/>
      <c r="H318"/>
      <c r="I318"/>
    </row>
    <row r="319" spans="1:9" x14ac:dyDescent="0.25">
      <c r="A319" s="29">
        <v>45848</v>
      </c>
      <c r="B319" s="47">
        <v>7</v>
      </c>
      <c r="C319" s="47">
        <v>4</v>
      </c>
      <c r="D319" s="47">
        <v>6</v>
      </c>
      <c r="E319" s="37">
        <v>23.353400000000001</v>
      </c>
      <c r="F319" s="47" t="str">
        <f>IF(AND(RTO__3[[#This Row],[Month]]&gt;4,RTO__3[[#This Row],[Month]]&lt;9,RTO__3[[#This Row],[Day of Week]]&lt;=5,RTO__3[[#This Row],[Hour]]&gt;=16,RTO__3[[#This Row],[Hour]]&lt;=19),"ON","OFF")</f>
        <v>OFF</v>
      </c>
      <c r="G319"/>
      <c r="H319"/>
      <c r="I319"/>
    </row>
    <row r="320" spans="1:9" x14ac:dyDescent="0.25">
      <c r="A320" s="29">
        <v>45848</v>
      </c>
      <c r="B320" s="47">
        <v>7</v>
      </c>
      <c r="C320" s="47">
        <v>4</v>
      </c>
      <c r="D320" s="47">
        <v>7</v>
      </c>
      <c r="E320" s="37">
        <v>17.366800000000001</v>
      </c>
      <c r="F320" s="47" t="str">
        <f>IF(AND(RTO__3[[#This Row],[Month]]&gt;4,RTO__3[[#This Row],[Month]]&lt;9,RTO__3[[#This Row],[Day of Week]]&lt;=5,RTO__3[[#This Row],[Hour]]&gt;=16,RTO__3[[#This Row],[Hour]]&lt;=19),"ON","OFF")</f>
        <v>OFF</v>
      </c>
      <c r="G320"/>
      <c r="H320"/>
      <c r="I320"/>
    </row>
    <row r="321" spans="1:9" x14ac:dyDescent="0.25">
      <c r="A321" s="29">
        <v>45848</v>
      </c>
      <c r="B321" s="47">
        <v>7</v>
      </c>
      <c r="C321" s="47">
        <v>4</v>
      </c>
      <c r="D321" s="47">
        <v>8</v>
      </c>
      <c r="E321" s="37">
        <v>18.1128</v>
      </c>
      <c r="F321" s="47" t="str">
        <f>IF(AND(RTO__3[[#This Row],[Month]]&gt;4,RTO__3[[#This Row],[Month]]&lt;9,RTO__3[[#This Row],[Day of Week]]&lt;=5,RTO__3[[#This Row],[Hour]]&gt;=16,RTO__3[[#This Row],[Hour]]&lt;=19),"ON","OFF")</f>
        <v>OFF</v>
      </c>
      <c r="G321"/>
      <c r="H321"/>
      <c r="I321"/>
    </row>
    <row r="322" spans="1:9" x14ac:dyDescent="0.25">
      <c r="A322" s="29">
        <v>45848</v>
      </c>
      <c r="B322" s="47">
        <v>7</v>
      </c>
      <c r="C322" s="47">
        <v>4</v>
      </c>
      <c r="D322" s="47">
        <v>9</v>
      </c>
      <c r="E322" s="37">
        <v>21.165199999999999</v>
      </c>
      <c r="F322" s="47" t="str">
        <f>IF(AND(RTO__3[[#This Row],[Month]]&gt;4,RTO__3[[#This Row],[Month]]&lt;9,RTO__3[[#This Row],[Day of Week]]&lt;=5,RTO__3[[#This Row],[Hour]]&gt;=16,RTO__3[[#This Row],[Hour]]&lt;=19),"ON","OFF")</f>
        <v>OFF</v>
      </c>
      <c r="G322"/>
      <c r="H322"/>
      <c r="I322"/>
    </row>
    <row r="323" spans="1:9" x14ac:dyDescent="0.25">
      <c r="A323" s="29">
        <v>45848</v>
      </c>
      <c r="B323" s="47">
        <v>7</v>
      </c>
      <c r="C323" s="47">
        <v>4</v>
      </c>
      <c r="D323" s="47">
        <v>10</v>
      </c>
      <c r="E323" s="37">
        <v>27.6968</v>
      </c>
      <c r="F323" s="47" t="str">
        <f>IF(AND(RTO__3[[#This Row],[Month]]&gt;4,RTO__3[[#This Row],[Month]]&lt;9,RTO__3[[#This Row],[Day of Week]]&lt;=5,RTO__3[[#This Row],[Hour]]&gt;=16,RTO__3[[#This Row],[Hour]]&lt;=19),"ON","OFF")</f>
        <v>OFF</v>
      </c>
      <c r="G323"/>
      <c r="H323"/>
      <c r="I323"/>
    </row>
    <row r="324" spans="1:9" x14ac:dyDescent="0.25">
      <c r="A324" s="29">
        <v>45848</v>
      </c>
      <c r="B324" s="47">
        <v>7</v>
      </c>
      <c r="C324" s="47">
        <v>4</v>
      </c>
      <c r="D324" s="47">
        <v>11</v>
      </c>
      <c r="E324" s="37">
        <v>30.431699999999999</v>
      </c>
      <c r="F324" s="47" t="str">
        <f>IF(AND(RTO__3[[#This Row],[Month]]&gt;4,RTO__3[[#This Row],[Month]]&lt;9,RTO__3[[#This Row],[Day of Week]]&lt;=5,RTO__3[[#This Row],[Hour]]&gt;=16,RTO__3[[#This Row],[Hour]]&lt;=19),"ON","OFF")</f>
        <v>OFF</v>
      </c>
      <c r="G324"/>
      <c r="H324"/>
      <c r="I324"/>
    </row>
    <row r="325" spans="1:9" x14ac:dyDescent="0.25">
      <c r="A325" s="29">
        <v>45848</v>
      </c>
      <c r="B325" s="47">
        <v>7</v>
      </c>
      <c r="C325" s="47">
        <v>4</v>
      </c>
      <c r="D325" s="47">
        <v>12</v>
      </c>
      <c r="E325" s="37">
        <v>30.576799999999999</v>
      </c>
      <c r="F325" s="47" t="str">
        <f>IF(AND(RTO__3[[#This Row],[Month]]&gt;4,RTO__3[[#This Row],[Month]]&lt;9,RTO__3[[#This Row],[Day of Week]]&lt;=5,RTO__3[[#This Row],[Hour]]&gt;=16,RTO__3[[#This Row],[Hour]]&lt;=19),"ON","OFF")</f>
        <v>OFF</v>
      </c>
      <c r="G325"/>
      <c r="H325"/>
      <c r="I325"/>
    </row>
    <row r="326" spans="1:9" x14ac:dyDescent="0.25">
      <c r="A326" s="29">
        <v>45848</v>
      </c>
      <c r="B326" s="47">
        <v>7</v>
      </c>
      <c r="C326" s="47">
        <v>4</v>
      </c>
      <c r="D326" s="47">
        <v>13</v>
      </c>
      <c r="E326" s="37">
        <v>31.616399999999999</v>
      </c>
      <c r="F326" s="47" t="str">
        <f>IF(AND(RTO__3[[#This Row],[Month]]&gt;4,RTO__3[[#This Row],[Month]]&lt;9,RTO__3[[#This Row],[Day of Week]]&lt;=5,RTO__3[[#This Row],[Hour]]&gt;=16,RTO__3[[#This Row],[Hour]]&lt;=19),"ON","OFF")</f>
        <v>OFF</v>
      </c>
      <c r="G326"/>
      <c r="H326"/>
      <c r="I326"/>
    </row>
    <row r="327" spans="1:9" x14ac:dyDescent="0.25">
      <c r="A327" s="29">
        <v>45848</v>
      </c>
      <c r="B327" s="47">
        <v>7</v>
      </c>
      <c r="C327" s="47">
        <v>4</v>
      </c>
      <c r="D327" s="47">
        <v>14</v>
      </c>
      <c r="E327" s="37">
        <v>32.464500000000001</v>
      </c>
      <c r="F327" s="47" t="str">
        <f>IF(AND(RTO__3[[#This Row],[Month]]&gt;4,RTO__3[[#This Row],[Month]]&lt;9,RTO__3[[#This Row],[Day of Week]]&lt;=5,RTO__3[[#This Row],[Hour]]&gt;=16,RTO__3[[#This Row],[Hour]]&lt;=19),"ON","OFF")</f>
        <v>OFF</v>
      </c>
      <c r="G327"/>
      <c r="H327"/>
      <c r="I327"/>
    </row>
    <row r="328" spans="1:9" x14ac:dyDescent="0.25">
      <c r="A328" s="29">
        <v>45848</v>
      </c>
      <c r="B328" s="47">
        <v>7</v>
      </c>
      <c r="C328" s="47">
        <v>4</v>
      </c>
      <c r="D328" s="47">
        <v>15</v>
      </c>
      <c r="E328" s="37">
        <v>31.910299999999999</v>
      </c>
      <c r="F328" s="47" t="str">
        <f>IF(AND(RTO__3[[#This Row],[Month]]&gt;4,RTO__3[[#This Row],[Month]]&lt;9,RTO__3[[#This Row],[Day of Week]]&lt;=5,RTO__3[[#This Row],[Hour]]&gt;=16,RTO__3[[#This Row],[Hour]]&lt;=19),"ON","OFF")</f>
        <v>OFF</v>
      </c>
      <c r="G328"/>
      <c r="H328"/>
      <c r="I328"/>
    </row>
    <row r="329" spans="1:9" x14ac:dyDescent="0.25">
      <c r="A329" s="29">
        <v>45848</v>
      </c>
      <c r="B329" s="47">
        <v>7</v>
      </c>
      <c r="C329" s="47">
        <v>4</v>
      </c>
      <c r="D329" s="47">
        <v>16</v>
      </c>
      <c r="E329" s="37">
        <v>29.377500000000001</v>
      </c>
      <c r="F329" s="47" t="str">
        <f>IF(AND(RTO__3[[#This Row],[Month]]&gt;4,RTO__3[[#This Row],[Month]]&lt;9,RTO__3[[#This Row],[Day of Week]]&lt;=5,RTO__3[[#This Row],[Hour]]&gt;=16,RTO__3[[#This Row],[Hour]]&lt;=19),"ON","OFF")</f>
        <v>ON</v>
      </c>
      <c r="G329"/>
      <c r="H329"/>
      <c r="I329"/>
    </row>
    <row r="330" spans="1:9" x14ac:dyDescent="0.25">
      <c r="A330" s="29">
        <v>45848</v>
      </c>
      <c r="B330" s="47">
        <v>7</v>
      </c>
      <c r="C330" s="47">
        <v>4</v>
      </c>
      <c r="D330" s="47">
        <v>17</v>
      </c>
      <c r="E330" s="37">
        <v>30.265499999999999</v>
      </c>
      <c r="F330" s="47" t="str">
        <f>IF(AND(RTO__3[[#This Row],[Month]]&gt;4,RTO__3[[#This Row],[Month]]&lt;9,RTO__3[[#This Row],[Day of Week]]&lt;=5,RTO__3[[#This Row],[Hour]]&gt;=16,RTO__3[[#This Row],[Hour]]&lt;=19),"ON","OFF")</f>
        <v>ON</v>
      </c>
      <c r="G330"/>
      <c r="H330"/>
      <c r="I330"/>
    </row>
    <row r="331" spans="1:9" x14ac:dyDescent="0.25">
      <c r="A331" s="29">
        <v>45848</v>
      </c>
      <c r="B331" s="47">
        <v>7</v>
      </c>
      <c r="C331" s="47">
        <v>4</v>
      </c>
      <c r="D331" s="47">
        <v>18</v>
      </c>
      <c r="E331" s="37">
        <v>29.594000000000001</v>
      </c>
      <c r="F331" s="47" t="str">
        <f>IF(AND(RTO__3[[#This Row],[Month]]&gt;4,RTO__3[[#This Row],[Month]]&lt;9,RTO__3[[#This Row],[Day of Week]]&lt;=5,RTO__3[[#This Row],[Hour]]&gt;=16,RTO__3[[#This Row],[Hour]]&lt;=19),"ON","OFF")</f>
        <v>ON</v>
      </c>
      <c r="G331"/>
      <c r="H331"/>
      <c r="I331"/>
    </row>
    <row r="332" spans="1:9" x14ac:dyDescent="0.25">
      <c r="A332" s="29">
        <v>45848</v>
      </c>
      <c r="B332" s="47">
        <v>7</v>
      </c>
      <c r="C332" s="47">
        <v>4</v>
      </c>
      <c r="D332" s="47">
        <v>19</v>
      </c>
      <c r="E332" s="37">
        <v>35.227499999999999</v>
      </c>
      <c r="F332" s="47" t="str">
        <f>IF(AND(RTO__3[[#This Row],[Month]]&gt;4,RTO__3[[#This Row],[Month]]&lt;9,RTO__3[[#This Row],[Day of Week]]&lt;=5,RTO__3[[#This Row],[Hour]]&gt;=16,RTO__3[[#This Row],[Hour]]&lt;=19),"ON","OFF")</f>
        <v>ON</v>
      </c>
      <c r="G332"/>
      <c r="H332"/>
      <c r="I332"/>
    </row>
    <row r="333" spans="1:9" x14ac:dyDescent="0.25">
      <c r="A333" s="29">
        <v>45848</v>
      </c>
      <c r="B333" s="47">
        <v>7</v>
      </c>
      <c r="C333" s="47">
        <v>4</v>
      </c>
      <c r="D333" s="47">
        <v>20</v>
      </c>
      <c r="E333" s="37">
        <v>38.854599999999998</v>
      </c>
      <c r="F333" s="47" t="str">
        <f>IF(AND(RTO__3[[#This Row],[Month]]&gt;4,RTO__3[[#This Row],[Month]]&lt;9,RTO__3[[#This Row],[Day of Week]]&lt;=5,RTO__3[[#This Row],[Hour]]&gt;=16,RTO__3[[#This Row],[Hour]]&lt;=19),"ON","OFF")</f>
        <v>OFF</v>
      </c>
      <c r="G333"/>
      <c r="H333"/>
      <c r="I333"/>
    </row>
    <row r="334" spans="1:9" x14ac:dyDescent="0.25">
      <c r="A334" s="29">
        <v>45848</v>
      </c>
      <c r="B334" s="47">
        <v>7</v>
      </c>
      <c r="C334" s="47">
        <v>4</v>
      </c>
      <c r="D334" s="47">
        <v>21</v>
      </c>
      <c r="E334" s="37">
        <v>40.644300000000001</v>
      </c>
      <c r="F334" s="47" t="str">
        <f>IF(AND(RTO__3[[#This Row],[Month]]&gt;4,RTO__3[[#This Row],[Month]]&lt;9,RTO__3[[#This Row],[Day of Week]]&lt;=5,RTO__3[[#This Row],[Hour]]&gt;=16,RTO__3[[#This Row],[Hour]]&lt;=19),"ON","OFF")</f>
        <v>OFF</v>
      </c>
      <c r="G334"/>
      <c r="H334"/>
      <c r="I334"/>
    </row>
    <row r="335" spans="1:9" x14ac:dyDescent="0.25">
      <c r="A335" s="29">
        <v>45848</v>
      </c>
      <c r="B335" s="47">
        <v>7</v>
      </c>
      <c r="C335" s="47">
        <v>4</v>
      </c>
      <c r="D335" s="47">
        <v>22</v>
      </c>
      <c r="E335" s="37">
        <v>38.563800000000001</v>
      </c>
      <c r="F335" s="47" t="str">
        <f>IF(AND(RTO__3[[#This Row],[Month]]&gt;4,RTO__3[[#This Row],[Month]]&lt;9,RTO__3[[#This Row],[Day of Week]]&lt;=5,RTO__3[[#This Row],[Hour]]&gt;=16,RTO__3[[#This Row],[Hour]]&lt;=19),"ON","OFF")</f>
        <v>OFF</v>
      </c>
      <c r="G335"/>
      <c r="H335"/>
      <c r="I335"/>
    </row>
    <row r="336" spans="1:9" x14ac:dyDescent="0.25">
      <c r="A336" s="29">
        <v>45848</v>
      </c>
      <c r="B336" s="47">
        <v>7</v>
      </c>
      <c r="C336" s="47">
        <v>4</v>
      </c>
      <c r="D336" s="47">
        <v>23</v>
      </c>
      <c r="E336" s="37">
        <v>38.302100000000003</v>
      </c>
      <c r="F336" s="47" t="str">
        <f>IF(AND(RTO__3[[#This Row],[Month]]&gt;4,RTO__3[[#This Row],[Month]]&lt;9,RTO__3[[#This Row],[Day of Week]]&lt;=5,RTO__3[[#This Row],[Hour]]&gt;=16,RTO__3[[#This Row],[Hour]]&lt;=19),"ON","OFF")</f>
        <v>OFF</v>
      </c>
      <c r="G336"/>
      <c r="H336"/>
      <c r="I336"/>
    </row>
    <row r="337" spans="1:9" x14ac:dyDescent="0.25">
      <c r="A337" s="29">
        <v>45848</v>
      </c>
      <c r="B337" s="47">
        <v>7</v>
      </c>
      <c r="C337" s="47">
        <v>4</v>
      </c>
      <c r="D337" s="47">
        <v>24</v>
      </c>
      <c r="E337" s="37">
        <v>32.091700000000003</v>
      </c>
      <c r="F337" s="47" t="str">
        <f>IF(AND(RTO__3[[#This Row],[Month]]&gt;4,RTO__3[[#This Row],[Month]]&lt;9,RTO__3[[#This Row],[Day of Week]]&lt;=5,RTO__3[[#This Row],[Hour]]&gt;=16,RTO__3[[#This Row],[Hour]]&lt;=19),"ON","OFF")</f>
        <v>OFF</v>
      </c>
      <c r="G337"/>
      <c r="H337"/>
      <c r="I337"/>
    </row>
    <row r="338" spans="1:9" x14ac:dyDescent="0.25">
      <c r="A338" s="29">
        <v>45849</v>
      </c>
      <c r="B338" s="47">
        <v>7</v>
      </c>
      <c r="C338" s="47">
        <v>5</v>
      </c>
      <c r="D338" s="47">
        <v>1</v>
      </c>
      <c r="E338" s="37">
        <v>33.116999999999997</v>
      </c>
      <c r="F338" s="47" t="str">
        <f>IF(AND(RTO__3[[#This Row],[Month]]&gt;4,RTO__3[[#This Row],[Month]]&lt;9,RTO__3[[#This Row],[Day of Week]]&lt;=5,RTO__3[[#This Row],[Hour]]&gt;=16,RTO__3[[#This Row],[Hour]]&lt;=19),"ON","OFF")</f>
        <v>OFF</v>
      </c>
      <c r="G338"/>
      <c r="H338"/>
      <c r="I338"/>
    </row>
    <row r="339" spans="1:9" x14ac:dyDescent="0.25">
      <c r="A339" s="29">
        <v>45849</v>
      </c>
      <c r="B339" s="47">
        <v>7</v>
      </c>
      <c r="C339" s="47">
        <v>5</v>
      </c>
      <c r="D339" s="47">
        <v>2</v>
      </c>
      <c r="E339" s="37">
        <v>33.7654</v>
      </c>
      <c r="F339" s="47" t="str">
        <f>IF(AND(RTO__3[[#This Row],[Month]]&gt;4,RTO__3[[#This Row],[Month]]&lt;9,RTO__3[[#This Row],[Day of Week]]&lt;=5,RTO__3[[#This Row],[Hour]]&gt;=16,RTO__3[[#This Row],[Hour]]&lt;=19),"ON","OFF")</f>
        <v>OFF</v>
      </c>
      <c r="G339"/>
      <c r="H339"/>
      <c r="I339"/>
    </row>
    <row r="340" spans="1:9" x14ac:dyDescent="0.25">
      <c r="A340" s="29">
        <v>45849</v>
      </c>
      <c r="B340" s="47">
        <v>7</v>
      </c>
      <c r="C340" s="47">
        <v>5</v>
      </c>
      <c r="D340" s="47">
        <v>3</v>
      </c>
      <c r="E340" s="37">
        <v>31.311</v>
      </c>
      <c r="F340" s="47" t="str">
        <f>IF(AND(RTO__3[[#This Row],[Month]]&gt;4,RTO__3[[#This Row],[Month]]&lt;9,RTO__3[[#This Row],[Day of Week]]&lt;=5,RTO__3[[#This Row],[Hour]]&gt;=16,RTO__3[[#This Row],[Hour]]&lt;=19),"ON","OFF")</f>
        <v>OFF</v>
      </c>
      <c r="G340"/>
      <c r="H340"/>
      <c r="I340"/>
    </row>
    <row r="341" spans="1:9" x14ac:dyDescent="0.25">
      <c r="A341" s="29">
        <v>45849</v>
      </c>
      <c r="B341" s="47">
        <v>7</v>
      </c>
      <c r="C341" s="47">
        <v>5</v>
      </c>
      <c r="D341" s="47">
        <v>4</v>
      </c>
      <c r="E341" s="37">
        <v>29.784600000000001</v>
      </c>
      <c r="F341" s="47" t="str">
        <f>IF(AND(RTO__3[[#This Row],[Month]]&gt;4,RTO__3[[#This Row],[Month]]&lt;9,RTO__3[[#This Row],[Day of Week]]&lt;=5,RTO__3[[#This Row],[Hour]]&gt;=16,RTO__3[[#This Row],[Hour]]&lt;=19),"ON","OFF")</f>
        <v>OFF</v>
      </c>
      <c r="G341"/>
      <c r="H341"/>
      <c r="I341"/>
    </row>
    <row r="342" spans="1:9" x14ac:dyDescent="0.25">
      <c r="A342" s="29">
        <v>45849</v>
      </c>
      <c r="B342" s="47">
        <v>7</v>
      </c>
      <c r="C342" s="47">
        <v>5</v>
      </c>
      <c r="D342" s="47">
        <v>5</v>
      </c>
      <c r="E342" s="37">
        <v>31.8703</v>
      </c>
      <c r="F342" s="47" t="str">
        <f>IF(AND(RTO__3[[#This Row],[Month]]&gt;4,RTO__3[[#This Row],[Month]]&lt;9,RTO__3[[#This Row],[Day of Week]]&lt;=5,RTO__3[[#This Row],[Hour]]&gt;=16,RTO__3[[#This Row],[Hour]]&lt;=19),"ON","OFF")</f>
        <v>OFF</v>
      </c>
      <c r="G342"/>
      <c r="H342"/>
      <c r="I342"/>
    </row>
    <row r="343" spans="1:9" x14ac:dyDescent="0.25">
      <c r="A343" s="29">
        <v>45849</v>
      </c>
      <c r="B343" s="47">
        <v>7</v>
      </c>
      <c r="C343" s="47">
        <v>5</v>
      </c>
      <c r="D343" s="47">
        <v>6</v>
      </c>
      <c r="E343" s="37">
        <v>33.562399999999997</v>
      </c>
      <c r="F343" s="47" t="str">
        <f>IF(AND(RTO__3[[#This Row],[Month]]&gt;4,RTO__3[[#This Row],[Month]]&lt;9,RTO__3[[#This Row],[Day of Week]]&lt;=5,RTO__3[[#This Row],[Hour]]&gt;=16,RTO__3[[#This Row],[Hour]]&lt;=19),"ON","OFF")</f>
        <v>OFF</v>
      </c>
      <c r="G343"/>
      <c r="H343"/>
      <c r="I343"/>
    </row>
    <row r="344" spans="1:9" x14ac:dyDescent="0.25">
      <c r="A344" s="29">
        <v>45849</v>
      </c>
      <c r="B344" s="47">
        <v>7</v>
      </c>
      <c r="C344" s="47">
        <v>5</v>
      </c>
      <c r="D344" s="47">
        <v>7</v>
      </c>
      <c r="E344" s="37">
        <v>23.298999999999999</v>
      </c>
      <c r="F344" s="47" t="str">
        <f>IF(AND(RTO__3[[#This Row],[Month]]&gt;4,RTO__3[[#This Row],[Month]]&lt;9,RTO__3[[#This Row],[Day of Week]]&lt;=5,RTO__3[[#This Row],[Hour]]&gt;=16,RTO__3[[#This Row],[Hour]]&lt;=19),"ON","OFF")</f>
        <v>OFF</v>
      </c>
      <c r="G344"/>
      <c r="H344"/>
      <c r="I344"/>
    </row>
    <row r="345" spans="1:9" x14ac:dyDescent="0.25">
      <c r="A345" s="29">
        <v>45849</v>
      </c>
      <c r="B345" s="47">
        <v>7</v>
      </c>
      <c r="C345" s="47">
        <v>5</v>
      </c>
      <c r="D345" s="47">
        <v>8</v>
      </c>
      <c r="E345" s="37">
        <v>23.574400000000001</v>
      </c>
      <c r="F345" s="47" t="str">
        <f>IF(AND(RTO__3[[#This Row],[Month]]&gt;4,RTO__3[[#This Row],[Month]]&lt;9,RTO__3[[#This Row],[Day of Week]]&lt;=5,RTO__3[[#This Row],[Hour]]&gt;=16,RTO__3[[#This Row],[Hour]]&lt;=19),"ON","OFF")</f>
        <v>OFF</v>
      </c>
      <c r="G345"/>
      <c r="H345"/>
      <c r="I345"/>
    </row>
    <row r="346" spans="1:9" x14ac:dyDescent="0.25">
      <c r="A346" s="29">
        <v>45849</v>
      </c>
      <c r="B346" s="47">
        <v>7</v>
      </c>
      <c r="C346" s="47">
        <v>5</v>
      </c>
      <c r="D346" s="47">
        <v>9</v>
      </c>
      <c r="E346" s="37">
        <v>29.162099999999999</v>
      </c>
      <c r="F346" s="47" t="str">
        <f>IF(AND(RTO__3[[#This Row],[Month]]&gt;4,RTO__3[[#This Row],[Month]]&lt;9,RTO__3[[#This Row],[Day of Week]]&lt;=5,RTO__3[[#This Row],[Hour]]&gt;=16,RTO__3[[#This Row],[Hour]]&lt;=19),"ON","OFF")</f>
        <v>OFF</v>
      </c>
      <c r="G346"/>
      <c r="H346"/>
      <c r="I346"/>
    </row>
    <row r="347" spans="1:9" x14ac:dyDescent="0.25">
      <c r="A347" s="29">
        <v>45849</v>
      </c>
      <c r="B347" s="47">
        <v>7</v>
      </c>
      <c r="C347" s="47">
        <v>5</v>
      </c>
      <c r="D347" s="47">
        <v>10</v>
      </c>
      <c r="E347" s="37">
        <v>32.857500000000002</v>
      </c>
      <c r="F347" s="47" t="str">
        <f>IF(AND(RTO__3[[#This Row],[Month]]&gt;4,RTO__3[[#This Row],[Month]]&lt;9,RTO__3[[#This Row],[Day of Week]]&lt;=5,RTO__3[[#This Row],[Hour]]&gt;=16,RTO__3[[#This Row],[Hour]]&lt;=19),"ON","OFF")</f>
        <v>OFF</v>
      </c>
      <c r="G347"/>
      <c r="H347"/>
      <c r="I347"/>
    </row>
    <row r="348" spans="1:9" x14ac:dyDescent="0.25">
      <c r="A348" s="29">
        <v>45849</v>
      </c>
      <c r="B348" s="47">
        <v>7</v>
      </c>
      <c r="C348" s="47">
        <v>5</v>
      </c>
      <c r="D348" s="47">
        <v>11</v>
      </c>
      <c r="E348" s="37">
        <v>33.772100000000002</v>
      </c>
      <c r="F348" s="47" t="str">
        <f>IF(AND(RTO__3[[#This Row],[Month]]&gt;4,RTO__3[[#This Row],[Month]]&lt;9,RTO__3[[#This Row],[Day of Week]]&lt;=5,RTO__3[[#This Row],[Hour]]&gt;=16,RTO__3[[#This Row],[Hour]]&lt;=19),"ON","OFF")</f>
        <v>OFF</v>
      </c>
      <c r="G348"/>
      <c r="H348"/>
      <c r="I348"/>
    </row>
    <row r="349" spans="1:9" x14ac:dyDescent="0.25">
      <c r="A349" s="29">
        <v>45849</v>
      </c>
      <c r="B349" s="47">
        <v>7</v>
      </c>
      <c r="C349" s="47">
        <v>5</v>
      </c>
      <c r="D349" s="47">
        <v>12</v>
      </c>
      <c r="E349" s="37">
        <v>41.937800000000003</v>
      </c>
      <c r="F349" s="47" t="str">
        <f>IF(AND(RTO__3[[#This Row],[Month]]&gt;4,RTO__3[[#This Row],[Month]]&lt;9,RTO__3[[#This Row],[Day of Week]]&lt;=5,RTO__3[[#This Row],[Hour]]&gt;=16,RTO__3[[#This Row],[Hour]]&lt;=19),"ON","OFF")</f>
        <v>OFF</v>
      </c>
      <c r="G349"/>
      <c r="H349"/>
      <c r="I349"/>
    </row>
    <row r="350" spans="1:9" x14ac:dyDescent="0.25">
      <c r="A350" s="29">
        <v>45849</v>
      </c>
      <c r="B350" s="47">
        <v>7</v>
      </c>
      <c r="C350" s="47">
        <v>5</v>
      </c>
      <c r="D350" s="47">
        <v>13</v>
      </c>
      <c r="E350" s="37">
        <v>45.448</v>
      </c>
      <c r="F350" s="47" t="str">
        <f>IF(AND(RTO__3[[#This Row],[Month]]&gt;4,RTO__3[[#This Row],[Month]]&lt;9,RTO__3[[#This Row],[Day of Week]]&lt;=5,RTO__3[[#This Row],[Hour]]&gt;=16,RTO__3[[#This Row],[Hour]]&lt;=19),"ON","OFF")</f>
        <v>OFF</v>
      </c>
      <c r="G350"/>
      <c r="H350"/>
      <c r="I350"/>
    </row>
    <row r="351" spans="1:9" x14ac:dyDescent="0.25">
      <c r="A351" s="29">
        <v>45849</v>
      </c>
      <c r="B351" s="47">
        <v>7</v>
      </c>
      <c r="C351" s="47">
        <v>5</v>
      </c>
      <c r="D351" s="47">
        <v>14</v>
      </c>
      <c r="E351" s="37">
        <v>41.904000000000003</v>
      </c>
      <c r="F351" s="47" t="str">
        <f>IF(AND(RTO__3[[#This Row],[Month]]&gt;4,RTO__3[[#This Row],[Month]]&lt;9,RTO__3[[#This Row],[Day of Week]]&lt;=5,RTO__3[[#This Row],[Hour]]&gt;=16,RTO__3[[#This Row],[Hour]]&lt;=19),"ON","OFF")</f>
        <v>OFF</v>
      </c>
      <c r="G351"/>
      <c r="H351"/>
      <c r="I351"/>
    </row>
    <row r="352" spans="1:9" x14ac:dyDescent="0.25">
      <c r="A352" s="29">
        <v>45849</v>
      </c>
      <c r="B352" s="47">
        <v>7</v>
      </c>
      <c r="C352" s="47">
        <v>5</v>
      </c>
      <c r="D352" s="47">
        <v>15</v>
      </c>
      <c r="E352" s="37">
        <v>45.258400000000002</v>
      </c>
      <c r="F352" s="47" t="str">
        <f>IF(AND(RTO__3[[#This Row],[Month]]&gt;4,RTO__3[[#This Row],[Month]]&lt;9,RTO__3[[#This Row],[Day of Week]]&lt;=5,RTO__3[[#This Row],[Hour]]&gt;=16,RTO__3[[#This Row],[Hour]]&lt;=19),"ON","OFF")</f>
        <v>OFF</v>
      </c>
      <c r="G352"/>
      <c r="H352"/>
      <c r="I352"/>
    </row>
    <row r="353" spans="1:9" x14ac:dyDescent="0.25">
      <c r="A353" s="29">
        <v>45849</v>
      </c>
      <c r="B353" s="47">
        <v>7</v>
      </c>
      <c r="C353" s="47">
        <v>5</v>
      </c>
      <c r="D353" s="47">
        <v>16</v>
      </c>
      <c r="E353" s="37">
        <v>38.692100000000003</v>
      </c>
      <c r="F353" s="47" t="str">
        <f>IF(AND(RTO__3[[#This Row],[Month]]&gt;4,RTO__3[[#This Row],[Month]]&lt;9,RTO__3[[#This Row],[Day of Week]]&lt;=5,RTO__3[[#This Row],[Hour]]&gt;=16,RTO__3[[#This Row],[Hour]]&lt;=19),"ON","OFF")</f>
        <v>ON</v>
      </c>
      <c r="G353"/>
      <c r="H353"/>
      <c r="I353"/>
    </row>
    <row r="354" spans="1:9" x14ac:dyDescent="0.25">
      <c r="A354" s="29">
        <v>45849</v>
      </c>
      <c r="B354" s="47">
        <v>7</v>
      </c>
      <c r="C354" s="47">
        <v>5</v>
      </c>
      <c r="D354" s="47">
        <v>17</v>
      </c>
      <c r="E354" s="37">
        <v>36.465600000000002</v>
      </c>
      <c r="F354" s="47" t="str">
        <f>IF(AND(RTO__3[[#This Row],[Month]]&gt;4,RTO__3[[#This Row],[Month]]&lt;9,RTO__3[[#This Row],[Day of Week]]&lt;=5,RTO__3[[#This Row],[Hour]]&gt;=16,RTO__3[[#This Row],[Hour]]&lt;=19),"ON","OFF")</f>
        <v>ON</v>
      </c>
      <c r="G354"/>
      <c r="H354"/>
      <c r="I354"/>
    </row>
    <row r="355" spans="1:9" x14ac:dyDescent="0.25">
      <c r="A355" s="29">
        <v>45849</v>
      </c>
      <c r="B355" s="47">
        <v>7</v>
      </c>
      <c r="C355" s="47">
        <v>5</v>
      </c>
      <c r="D355" s="47">
        <v>18</v>
      </c>
      <c r="E355" s="37">
        <v>38.687600000000003</v>
      </c>
      <c r="F355" s="47" t="str">
        <f>IF(AND(RTO__3[[#This Row],[Month]]&gt;4,RTO__3[[#This Row],[Month]]&lt;9,RTO__3[[#This Row],[Day of Week]]&lt;=5,RTO__3[[#This Row],[Hour]]&gt;=16,RTO__3[[#This Row],[Hour]]&lt;=19),"ON","OFF")</f>
        <v>ON</v>
      </c>
      <c r="G355"/>
      <c r="H355"/>
      <c r="I355"/>
    </row>
    <row r="356" spans="1:9" x14ac:dyDescent="0.25">
      <c r="A356" s="29">
        <v>45849</v>
      </c>
      <c r="B356" s="47">
        <v>7</v>
      </c>
      <c r="C356" s="47">
        <v>5</v>
      </c>
      <c r="D356" s="47">
        <v>19</v>
      </c>
      <c r="E356" s="37">
        <v>51.517499999999998</v>
      </c>
      <c r="F356" s="47" t="str">
        <f>IF(AND(RTO__3[[#This Row],[Month]]&gt;4,RTO__3[[#This Row],[Month]]&lt;9,RTO__3[[#This Row],[Day of Week]]&lt;=5,RTO__3[[#This Row],[Hour]]&gt;=16,RTO__3[[#This Row],[Hour]]&lt;=19),"ON","OFF")</f>
        <v>ON</v>
      </c>
      <c r="G356"/>
      <c r="H356"/>
      <c r="I356"/>
    </row>
    <row r="357" spans="1:9" x14ac:dyDescent="0.25">
      <c r="A357" s="29">
        <v>45849</v>
      </c>
      <c r="B357" s="47">
        <v>7</v>
      </c>
      <c r="C357" s="47">
        <v>5</v>
      </c>
      <c r="D357" s="47">
        <v>20</v>
      </c>
      <c r="E357" s="37">
        <v>49.768799999999999</v>
      </c>
      <c r="F357" s="47" t="str">
        <f>IF(AND(RTO__3[[#This Row],[Month]]&gt;4,RTO__3[[#This Row],[Month]]&lt;9,RTO__3[[#This Row],[Day of Week]]&lt;=5,RTO__3[[#This Row],[Hour]]&gt;=16,RTO__3[[#This Row],[Hour]]&lt;=19),"ON","OFF")</f>
        <v>OFF</v>
      </c>
      <c r="G357"/>
      <c r="H357"/>
      <c r="I357"/>
    </row>
    <row r="358" spans="1:9" x14ac:dyDescent="0.25">
      <c r="A358" s="29">
        <v>45849</v>
      </c>
      <c r="B358" s="47">
        <v>7</v>
      </c>
      <c r="C358" s="47">
        <v>5</v>
      </c>
      <c r="D358" s="47">
        <v>21</v>
      </c>
      <c r="E358" s="37">
        <v>41.678100000000001</v>
      </c>
      <c r="F358" s="47" t="str">
        <f>IF(AND(RTO__3[[#This Row],[Month]]&gt;4,RTO__3[[#This Row],[Month]]&lt;9,RTO__3[[#This Row],[Day of Week]]&lt;=5,RTO__3[[#This Row],[Hour]]&gt;=16,RTO__3[[#This Row],[Hour]]&lt;=19),"ON","OFF")</f>
        <v>OFF</v>
      </c>
      <c r="G358"/>
      <c r="H358"/>
      <c r="I358"/>
    </row>
    <row r="359" spans="1:9" x14ac:dyDescent="0.25">
      <c r="A359" s="29">
        <v>45849</v>
      </c>
      <c r="B359" s="47">
        <v>7</v>
      </c>
      <c r="C359" s="47">
        <v>5</v>
      </c>
      <c r="D359" s="47">
        <v>22</v>
      </c>
      <c r="E359" s="37">
        <v>30.101700000000001</v>
      </c>
      <c r="F359" s="47" t="str">
        <f>IF(AND(RTO__3[[#This Row],[Month]]&gt;4,RTO__3[[#This Row],[Month]]&lt;9,RTO__3[[#This Row],[Day of Week]]&lt;=5,RTO__3[[#This Row],[Hour]]&gt;=16,RTO__3[[#This Row],[Hour]]&lt;=19),"ON","OFF")</f>
        <v>OFF</v>
      </c>
      <c r="G359"/>
      <c r="H359"/>
      <c r="I359"/>
    </row>
    <row r="360" spans="1:9" x14ac:dyDescent="0.25">
      <c r="A360" s="29">
        <v>45849</v>
      </c>
      <c r="B360" s="47">
        <v>7</v>
      </c>
      <c r="C360" s="47">
        <v>5</v>
      </c>
      <c r="D360" s="47">
        <v>23</v>
      </c>
      <c r="E360" s="37">
        <v>19.6327</v>
      </c>
      <c r="F360" s="47" t="str">
        <f>IF(AND(RTO__3[[#This Row],[Month]]&gt;4,RTO__3[[#This Row],[Month]]&lt;9,RTO__3[[#This Row],[Day of Week]]&lt;=5,RTO__3[[#This Row],[Hour]]&gt;=16,RTO__3[[#This Row],[Hour]]&lt;=19),"ON","OFF")</f>
        <v>OFF</v>
      </c>
      <c r="G360"/>
      <c r="H360"/>
      <c r="I360"/>
    </row>
    <row r="361" spans="1:9" x14ac:dyDescent="0.25">
      <c r="A361" s="29">
        <v>45849</v>
      </c>
      <c r="B361" s="47">
        <v>7</v>
      </c>
      <c r="C361" s="47">
        <v>5</v>
      </c>
      <c r="D361" s="47">
        <v>24</v>
      </c>
      <c r="E361" s="37">
        <v>26.907299999999999</v>
      </c>
      <c r="F361" s="47" t="str">
        <f>IF(AND(RTO__3[[#This Row],[Month]]&gt;4,RTO__3[[#This Row],[Month]]&lt;9,RTO__3[[#This Row],[Day of Week]]&lt;=5,RTO__3[[#This Row],[Hour]]&gt;=16,RTO__3[[#This Row],[Hour]]&lt;=19),"ON","OFF")</f>
        <v>OFF</v>
      </c>
      <c r="G361"/>
      <c r="H361"/>
      <c r="I361"/>
    </row>
    <row r="362" spans="1:9" x14ac:dyDescent="0.25">
      <c r="A362" s="29">
        <v>45850</v>
      </c>
      <c r="B362" s="47">
        <v>7</v>
      </c>
      <c r="C362" s="47">
        <v>6</v>
      </c>
      <c r="D362" s="47">
        <v>1</v>
      </c>
      <c r="E362" s="37">
        <v>38.351599999999998</v>
      </c>
      <c r="F362" s="47" t="str">
        <f>IF(AND(RTO__3[[#This Row],[Month]]&gt;4,RTO__3[[#This Row],[Month]]&lt;9,RTO__3[[#This Row],[Day of Week]]&lt;=5,RTO__3[[#This Row],[Hour]]&gt;=16,RTO__3[[#This Row],[Hour]]&lt;=19),"ON","OFF")</f>
        <v>OFF</v>
      </c>
      <c r="G362"/>
      <c r="H362"/>
      <c r="I362"/>
    </row>
    <row r="363" spans="1:9" x14ac:dyDescent="0.25">
      <c r="A363" s="29">
        <v>45850</v>
      </c>
      <c r="B363" s="47">
        <v>7</v>
      </c>
      <c r="C363" s="47">
        <v>6</v>
      </c>
      <c r="D363" s="47">
        <v>2</v>
      </c>
      <c r="E363" s="37">
        <v>32.7194</v>
      </c>
      <c r="F363" s="47" t="str">
        <f>IF(AND(RTO__3[[#This Row],[Month]]&gt;4,RTO__3[[#This Row],[Month]]&lt;9,RTO__3[[#This Row],[Day of Week]]&lt;=5,RTO__3[[#This Row],[Hour]]&gt;=16,RTO__3[[#This Row],[Hour]]&lt;=19),"ON","OFF")</f>
        <v>OFF</v>
      </c>
      <c r="G363"/>
      <c r="H363"/>
      <c r="I363"/>
    </row>
    <row r="364" spans="1:9" x14ac:dyDescent="0.25">
      <c r="A364" s="29">
        <v>45850</v>
      </c>
      <c r="B364" s="47">
        <v>7</v>
      </c>
      <c r="C364" s="47">
        <v>6</v>
      </c>
      <c r="D364" s="47">
        <v>3</v>
      </c>
      <c r="E364" s="37">
        <v>31.984100000000002</v>
      </c>
      <c r="F364" s="47" t="str">
        <f>IF(AND(RTO__3[[#This Row],[Month]]&gt;4,RTO__3[[#This Row],[Month]]&lt;9,RTO__3[[#This Row],[Day of Week]]&lt;=5,RTO__3[[#This Row],[Hour]]&gt;=16,RTO__3[[#This Row],[Hour]]&lt;=19),"ON","OFF")</f>
        <v>OFF</v>
      </c>
      <c r="G364"/>
      <c r="H364"/>
      <c r="I364"/>
    </row>
    <row r="365" spans="1:9" x14ac:dyDescent="0.25">
      <c r="A365" s="29">
        <v>45850</v>
      </c>
      <c r="B365" s="47">
        <v>7</v>
      </c>
      <c r="C365" s="47">
        <v>6</v>
      </c>
      <c r="D365" s="47">
        <v>4</v>
      </c>
      <c r="E365" s="37">
        <v>28.891100000000002</v>
      </c>
      <c r="F365" s="47" t="str">
        <f>IF(AND(RTO__3[[#This Row],[Month]]&gt;4,RTO__3[[#This Row],[Month]]&lt;9,RTO__3[[#This Row],[Day of Week]]&lt;=5,RTO__3[[#This Row],[Hour]]&gt;=16,RTO__3[[#This Row],[Hour]]&lt;=19),"ON","OFF")</f>
        <v>OFF</v>
      </c>
      <c r="G365"/>
      <c r="H365"/>
      <c r="I365"/>
    </row>
    <row r="366" spans="1:9" x14ac:dyDescent="0.25">
      <c r="A366" s="29">
        <v>45850</v>
      </c>
      <c r="B366" s="47">
        <v>7</v>
      </c>
      <c r="C366" s="47">
        <v>6</v>
      </c>
      <c r="D366" s="47">
        <v>5</v>
      </c>
      <c r="E366" s="37">
        <v>29.555099999999999</v>
      </c>
      <c r="F366" s="47" t="str">
        <f>IF(AND(RTO__3[[#This Row],[Month]]&gt;4,RTO__3[[#This Row],[Month]]&lt;9,RTO__3[[#This Row],[Day of Week]]&lt;=5,RTO__3[[#This Row],[Hour]]&gt;=16,RTO__3[[#This Row],[Hour]]&lt;=19),"ON","OFF")</f>
        <v>OFF</v>
      </c>
      <c r="G366"/>
      <c r="H366"/>
      <c r="I366"/>
    </row>
    <row r="367" spans="1:9" x14ac:dyDescent="0.25">
      <c r="A367" s="29">
        <v>45850</v>
      </c>
      <c r="B367" s="47">
        <v>7</v>
      </c>
      <c r="C367" s="47">
        <v>6</v>
      </c>
      <c r="D367" s="47">
        <v>6</v>
      </c>
      <c r="E367" s="37">
        <v>29.988</v>
      </c>
      <c r="F367" s="47" t="str">
        <f>IF(AND(RTO__3[[#This Row],[Month]]&gt;4,RTO__3[[#This Row],[Month]]&lt;9,RTO__3[[#This Row],[Day of Week]]&lt;=5,RTO__3[[#This Row],[Hour]]&gt;=16,RTO__3[[#This Row],[Hour]]&lt;=19),"ON","OFF")</f>
        <v>OFF</v>
      </c>
      <c r="G367"/>
      <c r="H367"/>
      <c r="I367"/>
    </row>
    <row r="368" spans="1:9" x14ac:dyDescent="0.25">
      <c r="A368" s="29">
        <v>45850</v>
      </c>
      <c r="B368" s="47">
        <v>7</v>
      </c>
      <c r="C368" s="47">
        <v>6</v>
      </c>
      <c r="D368" s="47">
        <v>7</v>
      </c>
      <c r="E368" s="37">
        <v>25.494499999999999</v>
      </c>
      <c r="F368" s="47" t="str">
        <f>IF(AND(RTO__3[[#This Row],[Month]]&gt;4,RTO__3[[#This Row],[Month]]&lt;9,RTO__3[[#This Row],[Day of Week]]&lt;=5,RTO__3[[#This Row],[Hour]]&gt;=16,RTO__3[[#This Row],[Hour]]&lt;=19),"ON","OFF")</f>
        <v>OFF</v>
      </c>
      <c r="G368"/>
      <c r="H368"/>
      <c r="I368"/>
    </row>
    <row r="369" spans="1:9" x14ac:dyDescent="0.25">
      <c r="A369" s="29">
        <v>45850</v>
      </c>
      <c r="B369" s="47">
        <v>7</v>
      </c>
      <c r="C369" s="47">
        <v>6</v>
      </c>
      <c r="D369" s="47">
        <v>8</v>
      </c>
      <c r="E369" s="37">
        <v>25.739000000000001</v>
      </c>
      <c r="F369" s="47" t="str">
        <f>IF(AND(RTO__3[[#This Row],[Month]]&gt;4,RTO__3[[#This Row],[Month]]&lt;9,RTO__3[[#This Row],[Day of Week]]&lt;=5,RTO__3[[#This Row],[Hour]]&gt;=16,RTO__3[[#This Row],[Hour]]&lt;=19),"ON","OFF")</f>
        <v>OFF</v>
      </c>
      <c r="G369"/>
      <c r="H369"/>
      <c r="I369"/>
    </row>
    <row r="370" spans="1:9" x14ac:dyDescent="0.25">
      <c r="A370" s="29">
        <v>45850</v>
      </c>
      <c r="B370" s="47">
        <v>7</v>
      </c>
      <c r="C370" s="47">
        <v>6</v>
      </c>
      <c r="D370" s="47">
        <v>9</v>
      </c>
      <c r="E370" s="37">
        <v>25.8066</v>
      </c>
      <c r="F370" s="47" t="str">
        <f>IF(AND(RTO__3[[#This Row],[Month]]&gt;4,RTO__3[[#This Row],[Month]]&lt;9,RTO__3[[#This Row],[Day of Week]]&lt;=5,RTO__3[[#This Row],[Hour]]&gt;=16,RTO__3[[#This Row],[Hour]]&lt;=19),"ON","OFF")</f>
        <v>OFF</v>
      </c>
      <c r="G370"/>
      <c r="H370"/>
      <c r="I370"/>
    </row>
    <row r="371" spans="1:9" x14ac:dyDescent="0.25">
      <c r="A371" s="29">
        <v>45850</v>
      </c>
      <c r="B371" s="47">
        <v>7</v>
      </c>
      <c r="C371" s="47">
        <v>6</v>
      </c>
      <c r="D371" s="47">
        <v>10</v>
      </c>
      <c r="E371" s="37">
        <v>28.887499999999999</v>
      </c>
      <c r="F371" s="47" t="str">
        <f>IF(AND(RTO__3[[#This Row],[Month]]&gt;4,RTO__3[[#This Row],[Month]]&lt;9,RTO__3[[#This Row],[Day of Week]]&lt;=5,RTO__3[[#This Row],[Hour]]&gt;=16,RTO__3[[#This Row],[Hour]]&lt;=19),"ON","OFF")</f>
        <v>OFF</v>
      </c>
      <c r="G371"/>
      <c r="H371"/>
      <c r="I371"/>
    </row>
    <row r="372" spans="1:9" x14ac:dyDescent="0.25">
      <c r="A372" s="29">
        <v>45850</v>
      </c>
      <c r="B372" s="47">
        <v>7</v>
      </c>
      <c r="C372" s="47">
        <v>6</v>
      </c>
      <c r="D372" s="47">
        <v>11</v>
      </c>
      <c r="E372" s="37">
        <v>28.962199999999999</v>
      </c>
      <c r="F372" s="47" t="str">
        <f>IF(AND(RTO__3[[#This Row],[Month]]&gt;4,RTO__3[[#This Row],[Month]]&lt;9,RTO__3[[#This Row],[Day of Week]]&lt;=5,RTO__3[[#This Row],[Hour]]&gt;=16,RTO__3[[#This Row],[Hour]]&lt;=19),"ON","OFF")</f>
        <v>OFF</v>
      </c>
      <c r="G372"/>
      <c r="H372"/>
      <c r="I372"/>
    </row>
    <row r="373" spans="1:9" x14ac:dyDescent="0.25">
      <c r="A373" s="29">
        <v>45850</v>
      </c>
      <c r="B373" s="47">
        <v>7</v>
      </c>
      <c r="C373" s="47">
        <v>6</v>
      </c>
      <c r="D373" s="47">
        <v>12</v>
      </c>
      <c r="E373" s="37">
        <v>29.107500000000002</v>
      </c>
      <c r="F373" s="47" t="str">
        <f>IF(AND(RTO__3[[#This Row],[Month]]&gt;4,RTO__3[[#This Row],[Month]]&lt;9,RTO__3[[#This Row],[Day of Week]]&lt;=5,RTO__3[[#This Row],[Hour]]&gt;=16,RTO__3[[#This Row],[Hour]]&lt;=19),"ON","OFF")</f>
        <v>OFF</v>
      </c>
      <c r="G373"/>
      <c r="H373"/>
      <c r="I373"/>
    </row>
    <row r="374" spans="1:9" x14ac:dyDescent="0.25">
      <c r="A374" s="29">
        <v>45850</v>
      </c>
      <c r="B374" s="47">
        <v>7</v>
      </c>
      <c r="C374" s="47">
        <v>6</v>
      </c>
      <c r="D374" s="47">
        <v>13</v>
      </c>
      <c r="E374" s="37">
        <v>27.1539</v>
      </c>
      <c r="F374" s="47" t="str">
        <f>IF(AND(RTO__3[[#This Row],[Month]]&gt;4,RTO__3[[#This Row],[Month]]&lt;9,RTO__3[[#This Row],[Day of Week]]&lt;=5,RTO__3[[#This Row],[Hour]]&gt;=16,RTO__3[[#This Row],[Hour]]&lt;=19),"ON","OFF")</f>
        <v>OFF</v>
      </c>
      <c r="G374"/>
      <c r="H374"/>
      <c r="I374"/>
    </row>
    <row r="375" spans="1:9" x14ac:dyDescent="0.25">
      <c r="A375" s="29">
        <v>45850</v>
      </c>
      <c r="B375" s="47">
        <v>7</v>
      </c>
      <c r="C375" s="47">
        <v>6</v>
      </c>
      <c r="D375" s="47">
        <v>14</v>
      </c>
      <c r="E375" s="37">
        <v>27.885400000000001</v>
      </c>
      <c r="F375" s="47" t="str">
        <f>IF(AND(RTO__3[[#This Row],[Month]]&gt;4,RTO__3[[#This Row],[Month]]&lt;9,RTO__3[[#This Row],[Day of Week]]&lt;=5,RTO__3[[#This Row],[Hour]]&gt;=16,RTO__3[[#This Row],[Hour]]&lt;=19),"ON","OFF")</f>
        <v>OFF</v>
      </c>
      <c r="G375"/>
      <c r="H375"/>
      <c r="I375"/>
    </row>
    <row r="376" spans="1:9" x14ac:dyDescent="0.25">
      <c r="A376" s="29">
        <v>45850</v>
      </c>
      <c r="B376" s="47">
        <v>7</v>
      </c>
      <c r="C376" s="47">
        <v>6</v>
      </c>
      <c r="D376" s="47">
        <v>15</v>
      </c>
      <c r="E376" s="37">
        <v>29.720700000000001</v>
      </c>
      <c r="F376" s="47" t="str">
        <f>IF(AND(RTO__3[[#This Row],[Month]]&gt;4,RTO__3[[#This Row],[Month]]&lt;9,RTO__3[[#This Row],[Day of Week]]&lt;=5,RTO__3[[#This Row],[Hour]]&gt;=16,RTO__3[[#This Row],[Hour]]&lt;=19),"ON","OFF")</f>
        <v>OFF</v>
      </c>
      <c r="G376"/>
      <c r="H376"/>
      <c r="I376"/>
    </row>
    <row r="377" spans="1:9" x14ac:dyDescent="0.25">
      <c r="A377" s="29">
        <v>45850</v>
      </c>
      <c r="B377" s="47">
        <v>7</v>
      </c>
      <c r="C377" s="47">
        <v>6</v>
      </c>
      <c r="D377" s="47">
        <v>16</v>
      </c>
      <c r="E377" s="37">
        <v>31.9998</v>
      </c>
      <c r="F377" s="47" t="str">
        <f>IF(AND(RTO__3[[#This Row],[Month]]&gt;4,RTO__3[[#This Row],[Month]]&lt;9,RTO__3[[#This Row],[Day of Week]]&lt;=5,RTO__3[[#This Row],[Hour]]&gt;=16,RTO__3[[#This Row],[Hour]]&lt;=19),"ON","OFF")</f>
        <v>OFF</v>
      </c>
      <c r="G377"/>
      <c r="H377"/>
      <c r="I377"/>
    </row>
    <row r="378" spans="1:9" x14ac:dyDescent="0.25">
      <c r="A378" s="29">
        <v>45850</v>
      </c>
      <c r="B378" s="47">
        <v>7</v>
      </c>
      <c r="C378" s="47">
        <v>6</v>
      </c>
      <c r="D378" s="47">
        <v>17</v>
      </c>
      <c r="E378" s="37">
        <v>34.306899999999999</v>
      </c>
      <c r="F378" s="47" t="str">
        <f>IF(AND(RTO__3[[#This Row],[Month]]&gt;4,RTO__3[[#This Row],[Month]]&lt;9,RTO__3[[#This Row],[Day of Week]]&lt;=5,RTO__3[[#This Row],[Hour]]&gt;=16,RTO__3[[#This Row],[Hour]]&lt;=19),"ON","OFF")</f>
        <v>OFF</v>
      </c>
      <c r="G378"/>
      <c r="H378"/>
      <c r="I378"/>
    </row>
    <row r="379" spans="1:9" x14ac:dyDescent="0.25">
      <c r="A379" s="29">
        <v>45850</v>
      </c>
      <c r="B379" s="47">
        <v>7</v>
      </c>
      <c r="C379" s="47">
        <v>6</v>
      </c>
      <c r="D379" s="47">
        <v>18</v>
      </c>
      <c r="E379" s="37">
        <v>35.530900000000003</v>
      </c>
      <c r="F379" s="47" t="str">
        <f>IF(AND(RTO__3[[#This Row],[Month]]&gt;4,RTO__3[[#This Row],[Month]]&lt;9,RTO__3[[#This Row],[Day of Week]]&lt;=5,RTO__3[[#This Row],[Hour]]&gt;=16,RTO__3[[#This Row],[Hour]]&lt;=19),"ON","OFF")</f>
        <v>OFF</v>
      </c>
      <c r="G379"/>
      <c r="H379"/>
      <c r="I379"/>
    </row>
    <row r="380" spans="1:9" x14ac:dyDescent="0.25">
      <c r="A380" s="29">
        <v>45850</v>
      </c>
      <c r="B380" s="47">
        <v>7</v>
      </c>
      <c r="C380" s="47">
        <v>6</v>
      </c>
      <c r="D380" s="47">
        <v>19</v>
      </c>
      <c r="E380" s="37">
        <v>37.481499999999997</v>
      </c>
      <c r="F380" s="47" t="str">
        <f>IF(AND(RTO__3[[#This Row],[Month]]&gt;4,RTO__3[[#This Row],[Month]]&lt;9,RTO__3[[#This Row],[Day of Week]]&lt;=5,RTO__3[[#This Row],[Hour]]&gt;=16,RTO__3[[#This Row],[Hour]]&lt;=19),"ON","OFF")</f>
        <v>OFF</v>
      </c>
      <c r="G380"/>
      <c r="H380"/>
      <c r="I380"/>
    </row>
    <row r="381" spans="1:9" x14ac:dyDescent="0.25">
      <c r="A381" s="29">
        <v>45850</v>
      </c>
      <c r="B381" s="47">
        <v>7</v>
      </c>
      <c r="C381" s="47">
        <v>6</v>
      </c>
      <c r="D381" s="47">
        <v>20</v>
      </c>
      <c r="E381" s="37">
        <v>149.60050000000001</v>
      </c>
      <c r="F381" s="47" t="str">
        <f>IF(AND(RTO__3[[#This Row],[Month]]&gt;4,RTO__3[[#This Row],[Month]]&lt;9,RTO__3[[#This Row],[Day of Week]]&lt;=5,RTO__3[[#This Row],[Hour]]&gt;=16,RTO__3[[#This Row],[Hour]]&lt;=19),"ON","OFF")</f>
        <v>OFF</v>
      </c>
      <c r="G381"/>
      <c r="H381"/>
      <c r="I381"/>
    </row>
    <row r="382" spans="1:9" x14ac:dyDescent="0.25">
      <c r="A382" s="29">
        <v>45850</v>
      </c>
      <c r="B382" s="47">
        <v>7</v>
      </c>
      <c r="C382" s="47">
        <v>6</v>
      </c>
      <c r="D382" s="47">
        <v>21</v>
      </c>
      <c r="E382" s="37">
        <v>34.3446</v>
      </c>
      <c r="F382" s="47" t="str">
        <f>IF(AND(RTO__3[[#This Row],[Month]]&gt;4,RTO__3[[#This Row],[Month]]&lt;9,RTO__3[[#This Row],[Day of Week]]&lt;=5,RTO__3[[#This Row],[Hour]]&gt;=16,RTO__3[[#This Row],[Hour]]&lt;=19),"ON","OFF")</f>
        <v>OFF</v>
      </c>
      <c r="G382"/>
      <c r="H382"/>
      <c r="I382"/>
    </row>
    <row r="383" spans="1:9" x14ac:dyDescent="0.25">
      <c r="A383" s="29">
        <v>45850</v>
      </c>
      <c r="B383" s="47">
        <v>7</v>
      </c>
      <c r="C383" s="47">
        <v>6</v>
      </c>
      <c r="D383" s="47">
        <v>22</v>
      </c>
      <c r="E383" s="37">
        <v>29.0214</v>
      </c>
      <c r="F383" s="47" t="str">
        <f>IF(AND(RTO__3[[#This Row],[Month]]&gt;4,RTO__3[[#This Row],[Month]]&lt;9,RTO__3[[#This Row],[Day of Week]]&lt;=5,RTO__3[[#This Row],[Hour]]&gt;=16,RTO__3[[#This Row],[Hour]]&lt;=19),"ON","OFF")</f>
        <v>OFF</v>
      </c>
      <c r="G383"/>
      <c r="H383"/>
      <c r="I383"/>
    </row>
    <row r="384" spans="1:9" x14ac:dyDescent="0.25">
      <c r="A384" s="29">
        <v>45850</v>
      </c>
      <c r="B384" s="47">
        <v>7</v>
      </c>
      <c r="C384" s="47">
        <v>6</v>
      </c>
      <c r="D384" s="47">
        <v>23</v>
      </c>
      <c r="E384" s="37">
        <v>31.4512</v>
      </c>
      <c r="F384" s="47" t="str">
        <f>IF(AND(RTO__3[[#This Row],[Month]]&gt;4,RTO__3[[#This Row],[Month]]&lt;9,RTO__3[[#This Row],[Day of Week]]&lt;=5,RTO__3[[#This Row],[Hour]]&gt;=16,RTO__3[[#This Row],[Hour]]&lt;=19),"ON","OFF")</f>
        <v>OFF</v>
      </c>
      <c r="G384"/>
      <c r="H384"/>
      <c r="I384"/>
    </row>
    <row r="385" spans="1:9" x14ac:dyDescent="0.25">
      <c r="A385" s="29">
        <v>45850</v>
      </c>
      <c r="B385" s="47">
        <v>7</v>
      </c>
      <c r="C385" s="47">
        <v>6</v>
      </c>
      <c r="D385" s="47">
        <v>24</v>
      </c>
      <c r="E385" s="37">
        <v>31.0535</v>
      </c>
      <c r="F385" s="47" t="str">
        <f>IF(AND(RTO__3[[#This Row],[Month]]&gt;4,RTO__3[[#This Row],[Month]]&lt;9,RTO__3[[#This Row],[Day of Week]]&lt;=5,RTO__3[[#This Row],[Hour]]&gt;=16,RTO__3[[#This Row],[Hour]]&lt;=19),"ON","OFF")</f>
        <v>OFF</v>
      </c>
      <c r="G385"/>
      <c r="H385"/>
      <c r="I385"/>
    </row>
    <row r="386" spans="1:9" x14ac:dyDescent="0.25">
      <c r="A386" s="29">
        <v>45851</v>
      </c>
      <c r="B386" s="47">
        <v>7</v>
      </c>
      <c r="C386" s="47">
        <v>7</v>
      </c>
      <c r="D386" s="47">
        <v>1</v>
      </c>
      <c r="E386" s="37">
        <v>37.535899999999998</v>
      </c>
      <c r="F386" s="47" t="str">
        <f>IF(AND(RTO__3[[#This Row],[Month]]&gt;4,RTO__3[[#This Row],[Month]]&lt;9,RTO__3[[#This Row],[Day of Week]]&lt;=5,RTO__3[[#This Row],[Hour]]&gt;=16,RTO__3[[#This Row],[Hour]]&lt;=19),"ON","OFF")</f>
        <v>OFF</v>
      </c>
      <c r="G386"/>
      <c r="H386"/>
      <c r="I386"/>
    </row>
    <row r="387" spans="1:9" x14ac:dyDescent="0.25">
      <c r="A387" s="29">
        <v>45851</v>
      </c>
      <c r="B387" s="47">
        <v>7</v>
      </c>
      <c r="C387" s="47">
        <v>7</v>
      </c>
      <c r="D387" s="47">
        <v>2</v>
      </c>
      <c r="E387" s="37">
        <v>37.871499999999997</v>
      </c>
      <c r="F387" s="47" t="str">
        <f>IF(AND(RTO__3[[#This Row],[Month]]&gt;4,RTO__3[[#This Row],[Month]]&lt;9,RTO__3[[#This Row],[Day of Week]]&lt;=5,RTO__3[[#This Row],[Hour]]&gt;=16,RTO__3[[#This Row],[Hour]]&lt;=19),"ON","OFF")</f>
        <v>OFF</v>
      </c>
      <c r="G387"/>
      <c r="H387"/>
      <c r="I387"/>
    </row>
    <row r="388" spans="1:9" x14ac:dyDescent="0.25">
      <c r="A388" s="29">
        <v>45851</v>
      </c>
      <c r="B388" s="47">
        <v>7</v>
      </c>
      <c r="C388" s="47">
        <v>7</v>
      </c>
      <c r="D388" s="47">
        <v>3</v>
      </c>
      <c r="E388" s="37">
        <v>36.5824</v>
      </c>
      <c r="F388" s="47" t="str">
        <f>IF(AND(RTO__3[[#This Row],[Month]]&gt;4,RTO__3[[#This Row],[Month]]&lt;9,RTO__3[[#This Row],[Day of Week]]&lt;=5,RTO__3[[#This Row],[Hour]]&gt;=16,RTO__3[[#This Row],[Hour]]&lt;=19),"ON","OFF")</f>
        <v>OFF</v>
      </c>
      <c r="G388"/>
      <c r="H388"/>
      <c r="I388"/>
    </row>
    <row r="389" spans="1:9" x14ac:dyDescent="0.25">
      <c r="A389" s="29">
        <v>45851</v>
      </c>
      <c r="B389" s="47">
        <v>7</v>
      </c>
      <c r="C389" s="47">
        <v>7</v>
      </c>
      <c r="D389" s="47">
        <v>4</v>
      </c>
      <c r="E389" s="37">
        <v>35.789700000000003</v>
      </c>
      <c r="F389" s="47" t="str">
        <f>IF(AND(RTO__3[[#This Row],[Month]]&gt;4,RTO__3[[#This Row],[Month]]&lt;9,RTO__3[[#This Row],[Day of Week]]&lt;=5,RTO__3[[#This Row],[Hour]]&gt;=16,RTO__3[[#This Row],[Hour]]&lt;=19),"ON","OFF")</f>
        <v>OFF</v>
      </c>
      <c r="G389"/>
      <c r="H389"/>
      <c r="I389"/>
    </row>
    <row r="390" spans="1:9" x14ac:dyDescent="0.25">
      <c r="A390" s="29">
        <v>45851</v>
      </c>
      <c r="B390" s="47">
        <v>7</v>
      </c>
      <c r="C390" s="47">
        <v>7</v>
      </c>
      <c r="D390" s="47">
        <v>5</v>
      </c>
      <c r="E390" s="37">
        <v>35.7059</v>
      </c>
      <c r="F390" s="47" t="str">
        <f>IF(AND(RTO__3[[#This Row],[Month]]&gt;4,RTO__3[[#This Row],[Month]]&lt;9,RTO__3[[#This Row],[Day of Week]]&lt;=5,RTO__3[[#This Row],[Hour]]&gt;=16,RTO__3[[#This Row],[Hour]]&lt;=19),"ON","OFF")</f>
        <v>OFF</v>
      </c>
      <c r="G390"/>
      <c r="H390"/>
      <c r="I390"/>
    </row>
    <row r="391" spans="1:9" x14ac:dyDescent="0.25">
      <c r="A391" s="29">
        <v>45851</v>
      </c>
      <c r="B391" s="47">
        <v>7</v>
      </c>
      <c r="C391" s="47">
        <v>7</v>
      </c>
      <c r="D391" s="47">
        <v>6</v>
      </c>
      <c r="E391" s="37">
        <v>26.696100000000001</v>
      </c>
      <c r="F391" s="47" t="str">
        <f>IF(AND(RTO__3[[#This Row],[Month]]&gt;4,RTO__3[[#This Row],[Month]]&lt;9,RTO__3[[#This Row],[Day of Week]]&lt;=5,RTO__3[[#This Row],[Hour]]&gt;=16,RTO__3[[#This Row],[Hour]]&lt;=19),"ON","OFF")</f>
        <v>OFF</v>
      </c>
      <c r="G391"/>
      <c r="H391"/>
      <c r="I391"/>
    </row>
    <row r="392" spans="1:9" x14ac:dyDescent="0.25">
      <c r="A392" s="29">
        <v>45851</v>
      </c>
      <c r="B392" s="47">
        <v>7</v>
      </c>
      <c r="C392" s="47">
        <v>7</v>
      </c>
      <c r="D392" s="47">
        <v>7</v>
      </c>
      <c r="E392" s="37">
        <v>29.699400000000001</v>
      </c>
      <c r="F392" s="47" t="str">
        <f>IF(AND(RTO__3[[#This Row],[Month]]&gt;4,RTO__3[[#This Row],[Month]]&lt;9,RTO__3[[#This Row],[Day of Week]]&lt;=5,RTO__3[[#This Row],[Hour]]&gt;=16,RTO__3[[#This Row],[Hour]]&lt;=19),"ON","OFF")</f>
        <v>OFF</v>
      </c>
      <c r="G392"/>
      <c r="H392"/>
      <c r="I392"/>
    </row>
    <row r="393" spans="1:9" x14ac:dyDescent="0.25">
      <c r="A393" s="29">
        <v>45851</v>
      </c>
      <c r="B393" s="47">
        <v>7</v>
      </c>
      <c r="C393" s="47">
        <v>7</v>
      </c>
      <c r="D393" s="47">
        <v>8</v>
      </c>
      <c r="E393" s="37">
        <v>21.089500000000001</v>
      </c>
      <c r="F393" s="47" t="str">
        <f>IF(AND(RTO__3[[#This Row],[Month]]&gt;4,RTO__3[[#This Row],[Month]]&lt;9,RTO__3[[#This Row],[Day of Week]]&lt;=5,RTO__3[[#This Row],[Hour]]&gt;=16,RTO__3[[#This Row],[Hour]]&lt;=19),"ON","OFF")</f>
        <v>OFF</v>
      </c>
      <c r="G393"/>
      <c r="H393"/>
      <c r="I393"/>
    </row>
    <row r="394" spans="1:9" x14ac:dyDescent="0.25">
      <c r="A394" s="29">
        <v>45851</v>
      </c>
      <c r="B394" s="47">
        <v>7</v>
      </c>
      <c r="C394" s="47">
        <v>7</v>
      </c>
      <c r="D394" s="47">
        <v>9</v>
      </c>
      <c r="E394" s="37">
        <v>26.503699999999998</v>
      </c>
      <c r="F394" s="47" t="str">
        <f>IF(AND(RTO__3[[#This Row],[Month]]&gt;4,RTO__3[[#This Row],[Month]]&lt;9,RTO__3[[#This Row],[Day of Week]]&lt;=5,RTO__3[[#This Row],[Hour]]&gt;=16,RTO__3[[#This Row],[Hour]]&lt;=19),"ON","OFF")</f>
        <v>OFF</v>
      </c>
      <c r="G394"/>
      <c r="H394"/>
      <c r="I394"/>
    </row>
    <row r="395" spans="1:9" x14ac:dyDescent="0.25">
      <c r="A395" s="29">
        <v>45851</v>
      </c>
      <c r="B395" s="47">
        <v>7</v>
      </c>
      <c r="C395" s="47">
        <v>7</v>
      </c>
      <c r="D395" s="47">
        <v>10</v>
      </c>
      <c r="E395" s="37">
        <v>27.069299999999998</v>
      </c>
      <c r="F395" s="47" t="str">
        <f>IF(AND(RTO__3[[#This Row],[Month]]&gt;4,RTO__3[[#This Row],[Month]]&lt;9,RTO__3[[#This Row],[Day of Week]]&lt;=5,RTO__3[[#This Row],[Hour]]&gt;=16,RTO__3[[#This Row],[Hour]]&lt;=19),"ON","OFF")</f>
        <v>OFF</v>
      </c>
      <c r="G395"/>
      <c r="H395"/>
      <c r="I395"/>
    </row>
    <row r="396" spans="1:9" x14ac:dyDescent="0.25">
      <c r="A396" s="29">
        <v>45851</v>
      </c>
      <c r="B396" s="47">
        <v>7</v>
      </c>
      <c r="C396" s="47">
        <v>7</v>
      </c>
      <c r="D396" s="47">
        <v>11</v>
      </c>
      <c r="E396" s="37">
        <v>28.860600000000002</v>
      </c>
      <c r="F396" s="47" t="str">
        <f>IF(AND(RTO__3[[#This Row],[Month]]&gt;4,RTO__3[[#This Row],[Month]]&lt;9,RTO__3[[#This Row],[Day of Week]]&lt;=5,RTO__3[[#This Row],[Hour]]&gt;=16,RTO__3[[#This Row],[Hour]]&lt;=19),"ON","OFF")</f>
        <v>OFF</v>
      </c>
      <c r="G396"/>
      <c r="H396"/>
      <c r="I396"/>
    </row>
    <row r="397" spans="1:9" x14ac:dyDescent="0.25">
      <c r="A397" s="29">
        <v>45851</v>
      </c>
      <c r="B397" s="47">
        <v>7</v>
      </c>
      <c r="C397" s="47">
        <v>7</v>
      </c>
      <c r="D397" s="47">
        <v>12</v>
      </c>
      <c r="E397" s="37">
        <v>26.6538</v>
      </c>
      <c r="F397" s="47" t="str">
        <f>IF(AND(RTO__3[[#This Row],[Month]]&gt;4,RTO__3[[#This Row],[Month]]&lt;9,RTO__3[[#This Row],[Day of Week]]&lt;=5,RTO__3[[#This Row],[Hour]]&gt;=16,RTO__3[[#This Row],[Hour]]&lt;=19),"ON","OFF")</f>
        <v>OFF</v>
      </c>
      <c r="G397"/>
      <c r="H397"/>
      <c r="I397"/>
    </row>
    <row r="398" spans="1:9" x14ac:dyDescent="0.25">
      <c r="A398" s="29">
        <v>45851</v>
      </c>
      <c r="B398" s="47">
        <v>7</v>
      </c>
      <c r="C398" s="47">
        <v>7</v>
      </c>
      <c r="D398" s="47">
        <v>13</v>
      </c>
      <c r="E398" s="37">
        <v>25.3003</v>
      </c>
      <c r="F398" s="47" t="str">
        <f>IF(AND(RTO__3[[#This Row],[Month]]&gt;4,RTO__3[[#This Row],[Month]]&lt;9,RTO__3[[#This Row],[Day of Week]]&lt;=5,RTO__3[[#This Row],[Hour]]&gt;=16,RTO__3[[#This Row],[Hour]]&lt;=19),"ON","OFF")</f>
        <v>OFF</v>
      </c>
      <c r="G398"/>
      <c r="H398"/>
      <c r="I398"/>
    </row>
    <row r="399" spans="1:9" x14ac:dyDescent="0.25">
      <c r="A399" s="29">
        <v>45851</v>
      </c>
      <c r="B399" s="47">
        <v>7</v>
      </c>
      <c r="C399" s="47">
        <v>7</v>
      </c>
      <c r="D399" s="47">
        <v>14</v>
      </c>
      <c r="E399" s="37">
        <v>25.778199999999998</v>
      </c>
      <c r="F399" s="47" t="str">
        <f>IF(AND(RTO__3[[#This Row],[Month]]&gt;4,RTO__3[[#This Row],[Month]]&lt;9,RTO__3[[#This Row],[Day of Week]]&lt;=5,RTO__3[[#This Row],[Hour]]&gt;=16,RTO__3[[#This Row],[Hour]]&lt;=19),"ON","OFF")</f>
        <v>OFF</v>
      </c>
      <c r="G399"/>
      <c r="H399"/>
      <c r="I399"/>
    </row>
    <row r="400" spans="1:9" x14ac:dyDescent="0.25">
      <c r="A400" s="29">
        <v>45851</v>
      </c>
      <c r="B400" s="47">
        <v>7</v>
      </c>
      <c r="C400" s="47">
        <v>7</v>
      </c>
      <c r="D400" s="47">
        <v>15</v>
      </c>
      <c r="E400" s="37">
        <v>37.400599999999997</v>
      </c>
      <c r="F400" s="47" t="str">
        <f>IF(AND(RTO__3[[#This Row],[Month]]&gt;4,RTO__3[[#This Row],[Month]]&lt;9,RTO__3[[#This Row],[Day of Week]]&lt;=5,RTO__3[[#This Row],[Hour]]&gt;=16,RTO__3[[#This Row],[Hour]]&lt;=19),"ON","OFF")</f>
        <v>OFF</v>
      </c>
      <c r="G400"/>
      <c r="H400"/>
      <c r="I400"/>
    </row>
    <row r="401" spans="1:9" x14ac:dyDescent="0.25">
      <c r="A401" s="29">
        <v>45851</v>
      </c>
      <c r="B401" s="47">
        <v>7</v>
      </c>
      <c r="C401" s="47">
        <v>7</v>
      </c>
      <c r="D401" s="47">
        <v>16</v>
      </c>
      <c r="E401" s="37">
        <v>35.648800000000001</v>
      </c>
      <c r="F401" s="47" t="str">
        <f>IF(AND(RTO__3[[#This Row],[Month]]&gt;4,RTO__3[[#This Row],[Month]]&lt;9,RTO__3[[#This Row],[Day of Week]]&lt;=5,RTO__3[[#This Row],[Hour]]&gt;=16,RTO__3[[#This Row],[Hour]]&lt;=19),"ON","OFF")</f>
        <v>OFF</v>
      </c>
      <c r="G401"/>
      <c r="H401"/>
      <c r="I401"/>
    </row>
    <row r="402" spans="1:9" x14ac:dyDescent="0.25">
      <c r="A402" s="29">
        <v>45851</v>
      </c>
      <c r="B402" s="47">
        <v>7</v>
      </c>
      <c r="C402" s="47">
        <v>7</v>
      </c>
      <c r="D402" s="47">
        <v>17</v>
      </c>
      <c r="E402" s="37">
        <v>213.0658</v>
      </c>
      <c r="F402" s="47" t="str">
        <f>IF(AND(RTO__3[[#This Row],[Month]]&gt;4,RTO__3[[#This Row],[Month]]&lt;9,RTO__3[[#This Row],[Day of Week]]&lt;=5,RTO__3[[#This Row],[Hour]]&gt;=16,RTO__3[[#This Row],[Hour]]&lt;=19),"ON","OFF")</f>
        <v>OFF</v>
      </c>
      <c r="G402"/>
      <c r="H402"/>
      <c r="I402"/>
    </row>
    <row r="403" spans="1:9" x14ac:dyDescent="0.25">
      <c r="A403" s="29">
        <v>45851</v>
      </c>
      <c r="B403" s="47">
        <v>7</v>
      </c>
      <c r="C403" s="47">
        <v>7</v>
      </c>
      <c r="D403" s="47">
        <v>18</v>
      </c>
      <c r="E403" s="37">
        <v>45.089799999999997</v>
      </c>
      <c r="F403" s="47" t="str">
        <f>IF(AND(RTO__3[[#This Row],[Month]]&gt;4,RTO__3[[#This Row],[Month]]&lt;9,RTO__3[[#This Row],[Day of Week]]&lt;=5,RTO__3[[#This Row],[Hour]]&gt;=16,RTO__3[[#This Row],[Hour]]&lt;=19),"ON","OFF")</f>
        <v>OFF</v>
      </c>
      <c r="G403"/>
      <c r="H403"/>
      <c r="I403"/>
    </row>
    <row r="404" spans="1:9" x14ac:dyDescent="0.25">
      <c r="A404" s="29">
        <v>45851</v>
      </c>
      <c r="B404" s="47">
        <v>7</v>
      </c>
      <c r="C404" s="47">
        <v>7</v>
      </c>
      <c r="D404" s="47">
        <v>19</v>
      </c>
      <c r="E404" s="37">
        <v>54.532200000000003</v>
      </c>
      <c r="F404" s="47" t="str">
        <f>IF(AND(RTO__3[[#This Row],[Month]]&gt;4,RTO__3[[#This Row],[Month]]&lt;9,RTO__3[[#This Row],[Day of Week]]&lt;=5,RTO__3[[#This Row],[Hour]]&gt;=16,RTO__3[[#This Row],[Hour]]&lt;=19),"ON","OFF")</f>
        <v>OFF</v>
      </c>
      <c r="G404"/>
      <c r="H404"/>
      <c r="I404"/>
    </row>
    <row r="405" spans="1:9" x14ac:dyDescent="0.25">
      <c r="A405" s="29">
        <v>45851</v>
      </c>
      <c r="B405" s="47">
        <v>7</v>
      </c>
      <c r="C405" s="47">
        <v>7</v>
      </c>
      <c r="D405" s="47">
        <v>20</v>
      </c>
      <c r="E405" s="37">
        <v>48.172600000000003</v>
      </c>
      <c r="F405" s="47" t="str">
        <f>IF(AND(RTO__3[[#This Row],[Month]]&gt;4,RTO__3[[#This Row],[Month]]&lt;9,RTO__3[[#This Row],[Day of Week]]&lt;=5,RTO__3[[#This Row],[Hour]]&gt;=16,RTO__3[[#This Row],[Hour]]&lt;=19),"ON","OFF")</f>
        <v>OFF</v>
      </c>
      <c r="G405"/>
      <c r="H405"/>
      <c r="I405"/>
    </row>
    <row r="406" spans="1:9" x14ac:dyDescent="0.25">
      <c r="A406" s="29">
        <v>45851</v>
      </c>
      <c r="B406" s="47">
        <v>7</v>
      </c>
      <c r="C406" s="47">
        <v>7</v>
      </c>
      <c r="D406" s="47">
        <v>21</v>
      </c>
      <c r="E406" s="37">
        <v>39.4833</v>
      </c>
      <c r="F406" s="47" t="str">
        <f>IF(AND(RTO__3[[#This Row],[Month]]&gt;4,RTO__3[[#This Row],[Month]]&lt;9,RTO__3[[#This Row],[Day of Week]]&lt;=5,RTO__3[[#This Row],[Hour]]&gt;=16,RTO__3[[#This Row],[Hour]]&lt;=19),"ON","OFF")</f>
        <v>OFF</v>
      </c>
      <c r="G406"/>
      <c r="H406"/>
      <c r="I406"/>
    </row>
    <row r="407" spans="1:9" x14ac:dyDescent="0.25">
      <c r="A407" s="29">
        <v>45851</v>
      </c>
      <c r="B407" s="47">
        <v>7</v>
      </c>
      <c r="C407" s="47">
        <v>7</v>
      </c>
      <c r="D407" s="47">
        <v>22</v>
      </c>
      <c r="E407" s="37">
        <v>41.993299999999998</v>
      </c>
      <c r="F407" s="47" t="str">
        <f>IF(AND(RTO__3[[#This Row],[Month]]&gt;4,RTO__3[[#This Row],[Month]]&lt;9,RTO__3[[#This Row],[Day of Week]]&lt;=5,RTO__3[[#This Row],[Hour]]&gt;=16,RTO__3[[#This Row],[Hour]]&lt;=19),"ON","OFF")</f>
        <v>OFF</v>
      </c>
      <c r="G407"/>
      <c r="H407"/>
      <c r="I407"/>
    </row>
    <row r="408" spans="1:9" x14ac:dyDescent="0.25">
      <c r="A408" s="29">
        <v>45851</v>
      </c>
      <c r="B408" s="47">
        <v>7</v>
      </c>
      <c r="C408" s="47">
        <v>7</v>
      </c>
      <c r="D408" s="47">
        <v>23</v>
      </c>
      <c r="E408" s="37">
        <v>41.249200000000002</v>
      </c>
      <c r="F408" s="47" t="str">
        <f>IF(AND(RTO__3[[#This Row],[Month]]&gt;4,RTO__3[[#This Row],[Month]]&lt;9,RTO__3[[#This Row],[Day of Week]]&lt;=5,RTO__3[[#This Row],[Hour]]&gt;=16,RTO__3[[#This Row],[Hour]]&lt;=19),"ON","OFF")</f>
        <v>OFF</v>
      </c>
      <c r="G408"/>
      <c r="H408"/>
      <c r="I408"/>
    </row>
    <row r="409" spans="1:9" x14ac:dyDescent="0.25">
      <c r="A409" s="29">
        <v>45851</v>
      </c>
      <c r="B409" s="47">
        <v>7</v>
      </c>
      <c r="C409" s="47">
        <v>7</v>
      </c>
      <c r="D409" s="47">
        <v>24</v>
      </c>
      <c r="E409" s="37">
        <v>33.584099999999999</v>
      </c>
      <c r="F409" s="47" t="str">
        <f>IF(AND(RTO__3[[#This Row],[Month]]&gt;4,RTO__3[[#This Row],[Month]]&lt;9,RTO__3[[#This Row],[Day of Week]]&lt;=5,RTO__3[[#This Row],[Hour]]&gt;=16,RTO__3[[#This Row],[Hour]]&lt;=19),"ON","OFF")</f>
        <v>OFF</v>
      </c>
      <c r="G409"/>
      <c r="H409"/>
      <c r="I409"/>
    </row>
    <row r="410" spans="1:9" x14ac:dyDescent="0.25">
      <c r="A410" s="29">
        <v>45852</v>
      </c>
      <c r="B410" s="47">
        <v>7</v>
      </c>
      <c r="C410" s="47">
        <v>1</v>
      </c>
      <c r="D410" s="47">
        <v>1</v>
      </c>
      <c r="E410" s="37">
        <v>40.250100000000003</v>
      </c>
      <c r="F410" s="47" t="str">
        <f>IF(AND(RTO__3[[#This Row],[Month]]&gt;4,RTO__3[[#This Row],[Month]]&lt;9,RTO__3[[#This Row],[Day of Week]]&lt;=5,RTO__3[[#This Row],[Hour]]&gt;=16,RTO__3[[#This Row],[Hour]]&lt;=19),"ON","OFF")</f>
        <v>OFF</v>
      </c>
      <c r="G410"/>
      <c r="H410"/>
      <c r="I410"/>
    </row>
    <row r="411" spans="1:9" x14ac:dyDescent="0.25">
      <c r="A411" s="29">
        <v>45852</v>
      </c>
      <c r="B411" s="47">
        <v>7</v>
      </c>
      <c r="C411" s="47">
        <v>1</v>
      </c>
      <c r="D411" s="47">
        <v>2</v>
      </c>
      <c r="E411" s="37">
        <v>27.823699999999999</v>
      </c>
      <c r="F411" s="47" t="str">
        <f>IF(AND(RTO__3[[#This Row],[Month]]&gt;4,RTO__3[[#This Row],[Month]]&lt;9,RTO__3[[#This Row],[Day of Week]]&lt;=5,RTO__3[[#This Row],[Hour]]&gt;=16,RTO__3[[#This Row],[Hour]]&lt;=19),"ON","OFF")</f>
        <v>OFF</v>
      </c>
      <c r="G411"/>
      <c r="H411"/>
      <c r="I411"/>
    </row>
    <row r="412" spans="1:9" x14ac:dyDescent="0.25">
      <c r="A412" s="29">
        <v>45852</v>
      </c>
      <c r="B412" s="47">
        <v>7</v>
      </c>
      <c r="C412" s="47">
        <v>1</v>
      </c>
      <c r="D412" s="47">
        <v>3</v>
      </c>
      <c r="E412" s="37">
        <v>28.473299999999998</v>
      </c>
      <c r="F412" s="47" t="str">
        <f>IF(AND(RTO__3[[#This Row],[Month]]&gt;4,RTO__3[[#This Row],[Month]]&lt;9,RTO__3[[#This Row],[Day of Week]]&lt;=5,RTO__3[[#This Row],[Hour]]&gt;=16,RTO__3[[#This Row],[Hour]]&lt;=19),"ON","OFF")</f>
        <v>OFF</v>
      </c>
      <c r="G412"/>
      <c r="H412"/>
      <c r="I412"/>
    </row>
    <row r="413" spans="1:9" x14ac:dyDescent="0.25">
      <c r="A413" s="29">
        <v>45852</v>
      </c>
      <c r="B413" s="47">
        <v>7</v>
      </c>
      <c r="C413" s="47">
        <v>1</v>
      </c>
      <c r="D413" s="47">
        <v>4</v>
      </c>
      <c r="E413" s="37">
        <v>25.567799999999998</v>
      </c>
      <c r="F413" s="47" t="str">
        <f>IF(AND(RTO__3[[#This Row],[Month]]&gt;4,RTO__3[[#This Row],[Month]]&lt;9,RTO__3[[#This Row],[Day of Week]]&lt;=5,RTO__3[[#This Row],[Hour]]&gt;=16,RTO__3[[#This Row],[Hour]]&lt;=19),"ON","OFF")</f>
        <v>OFF</v>
      </c>
      <c r="G413"/>
      <c r="H413"/>
      <c r="I413"/>
    </row>
    <row r="414" spans="1:9" x14ac:dyDescent="0.25">
      <c r="A414" s="29">
        <v>45852</v>
      </c>
      <c r="B414" s="47">
        <v>7</v>
      </c>
      <c r="C414" s="47">
        <v>1</v>
      </c>
      <c r="D414" s="47">
        <v>5</v>
      </c>
      <c r="E414" s="37">
        <v>28.265799999999999</v>
      </c>
      <c r="F414" s="47" t="str">
        <f>IF(AND(RTO__3[[#This Row],[Month]]&gt;4,RTO__3[[#This Row],[Month]]&lt;9,RTO__3[[#This Row],[Day of Week]]&lt;=5,RTO__3[[#This Row],[Hour]]&gt;=16,RTO__3[[#This Row],[Hour]]&lt;=19),"ON","OFF")</f>
        <v>OFF</v>
      </c>
      <c r="G414"/>
      <c r="H414"/>
      <c r="I414"/>
    </row>
    <row r="415" spans="1:9" x14ac:dyDescent="0.25">
      <c r="A415" s="29">
        <v>45852</v>
      </c>
      <c r="B415" s="47">
        <v>7</v>
      </c>
      <c r="C415" s="47">
        <v>1</v>
      </c>
      <c r="D415" s="47">
        <v>6</v>
      </c>
      <c r="E415" s="37">
        <v>35.107799999999997</v>
      </c>
      <c r="F415" s="47" t="str">
        <f>IF(AND(RTO__3[[#This Row],[Month]]&gt;4,RTO__3[[#This Row],[Month]]&lt;9,RTO__3[[#This Row],[Day of Week]]&lt;=5,RTO__3[[#This Row],[Hour]]&gt;=16,RTO__3[[#This Row],[Hour]]&lt;=19),"ON","OFF")</f>
        <v>OFF</v>
      </c>
      <c r="G415"/>
      <c r="H415"/>
      <c r="I415"/>
    </row>
    <row r="416" spans="1:9" x14ac:dyDescent="0.25">
      <c r="A416" s="29">
        <v>45852</v>
      </c>
      <c r="B416" s="47">
        <v>7</v>
      </c>
      <c r="C416" s="47">
        <v>1</v>
      </c>
      <c r="D416" s="47">
        <v>7</v>
      </c>
      <c r="E416" s="37">
        <v>41.863300000000002</v>
      </c>
      <c r="F416" s="47" t="str">
        <f>IF(AND(RTO__3[[#This Row],[Month]]&gt;4,RTO__3[[#This Row],[Month]]&lt;9,RTO__3[[#This Row],[Day of Week]]&lt;=5,RTO__3[[#This Row],[Hour]]&gt;=16,RTO__3[[#This Row],[Hour]]&lt;=19),"ON","OFF")</f>
        <v>OFF</v>
      </c>
      <c r="G416"/>
      <c r="H416"/>
      <c r="I416"/>
    </row>
    <row r="417" spans="1:9" x14ac:dyDescent="0.25">
      <c r="A417" s="29">
        <v>45852</v>
      </c>
      <c r="B417" s="47">
        <v>7</v>
      </c>
      <c r="C417" s="47">
        <v>1</v>
      </c>
      <c r="D417" s="47">
        <v>8</v>
      </c>
      <c r="E417" s="37">
        <v>29.653199999999998</v>
      </c>
      <c r="F417" s="47" t="str">
        <f>IF(AND(RTO__3[[#This Row],[Month]]&gt;4,RTO__3[[#This Row],[Month]]&lt;9,RTO__3[[#This Row],[Day of Week]]&lt;=5,RTO__3[[#This Row],[Hour]]&gt;=16,RTO__3[[#This Row],[Hour]]&lt;=19),"ON","OFF")</f>
        <v>OFF</v>
      </c>
      <c r="G417"/>
      <c r="H417"/>
      <c r="I417"/>
    </row>
    <row r="418" spans="1:9" x14ac:dyDescent="0.25">
      <c r="A418" s="29">
        <v>45852</v>
      </c>
      <c r="B418" s="47">
        <v>7</v>
      </c>
      <c r="C418" s="47">
        <v>1</v>
      </c>
      <c r="D418" s="47">
        <v>9</v>
      </c>
      <c r="E418" s="37">
        <v>32.666400000000003</v>
      </c>
      <c r="F418" s="47" t="str">
        <f>IF(AND(RTO__3[[#This Row],[Month]]&gt;4,RTO__3[[#This Row],[Month]]&lt;9,RTO__3[[#This Row],[Day of Week]]&lt;=5,RTO__3[[#This Row],[Hour]]&gt;=16,RTO__3[[#This Row],[Hour]]&lt;=19),"ON","OFF")</f>
        <v>OFF</v>
      </c>
      <c r="G418"/>
      <c r="H418"/>
      <c r="I418"/>
    </row>
    <row r="419" spans="1:9" x14ac:dyDescent="0.25">
      <c r="A419" s="29">
        <v>45852</v>
      </c>
      <c r="B419" s="47">
        <v>7</v>
      </c>
      <c r="C419" s="47">
        <v>1</v>
      </c>
      <c r="D419" s="47">
        <v>10</v>
      </c>
      <c r="E419" s="37">
        <v>35.068199999999997</v>
      </c>
      <c r="F419" s="47" t="str">
        <f>IF(AND(RTO__3[[#This Row],[Month]]&gt;4,RTO__3[[#This Row],[Month]]&lt;9,RTO__3[[#This Row],[Day of Week]]&lt;=5,RTO__3[[#This Row],[Hour]]&gt;=16,RTO__3[[#This Row],[Hour]]&lt;=19),"ON","OFF")</f>
        <v>OFF</v>
      </c>
      <c r="G419"/>
      <c r="H419"/>
      <c r="I419"/>
    </row>
    <row r="420" spans="1:9" x14ac:dyDescent="0.25">
      <c r="A420" s="29">
        <v>45852</v>
      </c>
      <c r="B420" s="47">
        <v>7</v>
      </c>
      <c r="C420" s="47">
        <v>1</v>
      </c>
      <c r="D420" s="47">
        <v>11</v>
      </c>
      <c r="E420" s="37">
        <v>37.036099999999998</v>
      </c>
      <c r="F420" s="47" t="str">
        <f>IF(AND(RTO__3[[#This Row],[Month]]&gt;4,RTO__3[[#This Row],[Month]]&lt;9,RTO__3[[#This Row],[Day of Week]]&lt;=5,RTO__3[[#This Row],[Hour]]&gt;=16,RTO__3[[#This Row],[Hour]]&lt;=19),"ON","OFF")</f>
        <v>OFF</v>
      </c>
      <c r="G420"/>
      <c r="H420"/>
      <c r="I420"/>
    </row>
    <row r="421" spans="1:9" x14ac:dyDescent="0.25">
      <c r="A421" s="29">
        <v>45852</v>
      </c>
      <c r="B421" s="47">
        <v>7</v>
      </c>
      <c r="C421" s="47">
        <v>1</v>
      </c>
      <c r="D421" s="47">
        <v>12</v>
      </c>
      <c r="E421" s="37">
        <v>34.770800000000001</v>
      </c>
      <c r="F421" s="47" t="str">
        <f>IF(AND(RTO__3[[#This Row],[Month]]&gt;4,RTO__3[[#This Row],[Month]]&lt;9,RTO__3[[#This Row],[Day of Week]]&lt;=5,RTO__3[[#This Row],[Hour]]&gt;=16,RTO__3[[#This Row],[Hour]]&lt;=19),"ON","OFF")</f>
        <v>OFF</v>
      </c>
      <c r="G421"/>
      <c r="H421"/>
      <c r="I421"/>
    </row>
    <row r="422" spans="1:9" x14ac:dyDescent="0.25">
      <c r="A422" s="29">
        <v>45852</v>
      </c>
      <c r="B422" s="47">
        <v>7</v>
      </c>
      <c r="C422" s="47">
        <v>1</v>
      </c>
      <c r="D422" s="47">
        <v>13</v>
      </c>
      <c r="E422" s="37">
        <v>33.997399999999999</v>
      </c>
      <c r="F422" s="47" t="str">
        <f>IF(AND(RTO__3[[#This Row],[Month]]&gt;4,RTO__3[[#This Row],[Month]]&lt;9,RTO__3[[#This Row],[Day of Week]]&lt;=5,RTO__3[[#This Row],[Hour]]&gt;=16,RTO__3[[#This Row],[Hour]]&lt;=19),"ON","OFF")</f>
        <v>OFF</v>
      </c>
      <c r="G422"/>
      <c r="H422"/>
      <c r="I422"/>
    </row>
    <row r="423" spans="1:9" x14ac:dyDescent="0.25">
      <c r="A423" s="29">
        <v>45852</v>
      </c>
      <c r="B423" s="47">
        <v>7</v>
      </c>
      <c r="C423" s="47">
        <v>1</v>
      </c>
      <c r="D423" s="47">
        <v>14</v>
      </c>
      <c r="E423" s="37">
        <v>35.683700000000002</v>
      </c>
      <c r="F423" s="47" t="str">
        <f>IF(AND(RTO__3[[#This Row],[Month]]&gt;4,RTO__3[[#This Row],[Month]]&lt;9,RTO__3[[#This Row],[Day of Week]]&lt;=5,RTO__3[[#This Row],[Hour]]&gt;=16,RTO__3[[#This Row],[Hour]]&lt;=19),"ON","OFF")</f>
        <v>OFF</v>
      </c>
      <c r="G423"/>
      <c r="H423"/>
      <c r="I423"/>
    </row>
    <row r="424" spans="1:9" x14ac:dyDescent="0.25">
      <c r="A424" s="29">
        <v>45852</v>
      </c>
      <c r="B424" s="47">
        <v>7</v>
      </c>
      <c r="C424" s="47">
        <v>1</v>
      </c>
      <c r="D424" s="47">
        <v>15</v>
      </c>
      <c r="E424" s="37">
        <v>33.788699999999999</v>
      </c>
      <c r="F424" s="47" t="str">
        <f>IF(AND(RTO__3[[#This Row],[Month]]&gt;4,RTO__3[[#This Row],[Month]]&lt;9,RTO__3[[#This Row],[Day of Week]]&lt;=5,RTO__3[[#This Row],[Hour]]&gt;=16,RTO__3[[#This Row],[Hour]]&lt;=19),"ON","OFF")</f>
        <v>OFF</v>
      </c>
      <c r="G424"/>
      <c r="H424"/>
      <c r="I424"/>
    </row>
    <row r="425" spans="1:9" x14ac:dyDescent="0.25">
      <c r="A425" s="29">
        <v>45852</v>
      </c>
      <c r="B425" s="47">
        <v>7</v>
      </c>
      <c r="C425" s="47">
        <v>1</v>
      </c>
      <c r="D425" s="47">
        <v>16</v>
      </c>
      <c r="E425" s="37">
        <v>21.549499999999998</v>
      </c>
      <c r="F425" s="47" t="str">
        <f>IF(AND(RTO__3[[#This Row],[Month]]&gt;4,RTO__3[[#This Row],[Month]]&lt;9,RTO__3[[#This Row],[Day of Week]]&lt;=5,RTO__3[[#This Row],[Hour]]&gt;=16,RTO__3[[#This Row],[Hour]]&lt;=19),"ON","OFF")</f>
        <v>ON</v>
      </c>
      <c r="G425"/>
      <c r="H425"/>
      <c r="I425"/>
    </row>
    <row r="426" spans="1:9" x14ac:dyDescent="0.25">
      <c r="A426" s="29">
        <v>45852</v>
      </c>
      <c r="B426" s="47">
        <v>7</v>
      </c>
      <c r="C426" s="47">
        <v>1</v>
      </c>
      <c r="D426" s="47">
        <v>17</v>
      </c>
      <c r="E426" s="37">
        <v>15.648099999999999</v>
      </c>
      <c r="F426" s="47" t="str">
        <f>IF(AND(RTO__3[[#This Row],[Month]]&gt;4,RTO__3[[#This Row],[Month]]&lt;9,RTO__3[[#This Row],[Day of Week]]&lt;=5,RTO__3[[#This Row],[Hour]]&gt;=16,RTO__3[[#This Row],[Hour]]&lt;=19),"ON","OFF")</f>
        <v>ON</v>
      </c>
      <c r="G426"/>
      <c r="H426"/>
      <c r="I426"/>
    </row>
    <row r="427" spans="1:9" x14ac:dyDescent="0.25">
      <c r="A427" s="29">
        <v>45852</v>
      </c>
      <c r="B427" s="47">
        <v>7</v>
      </c>
      <c r="C427" s="47">
        <v>1</v>
      </c>
      <c r="D427" s="47">
        <v>18</v>
      </c>
      <c r="E427" s="37">
        <v>29.433599999999998</v>
      </c>
      <c r="F427" s="47" t="str">
        <f>IF(AND(RTO__3[[#This Row],[Month]]&gt;4,RTO__3[[#This Row],[Month]]&lt;9,RTO__3[[#This Row],[Day of Week]]&lt;=5,RTO__3[[#This Row],[Hour]]&gt;=16,RTO__3[[#This Row],[Hour]]&lt;=19),"ON","OFF")</f>
        <v>ON</v>
      </c>
      <c r="G427"/>
      <c r="H427"/>
      <c r="I427"/>
    </row>
    <row r="428" spans="1:9" x14ac:dyDescent="0.25">
      <c r="A428" s="29">
        <v>45852</v>
      </c>
      <c r="B428" s="47">
        <v>7</v>
      </c>
      <c r="C428" s="47">
        <v>1</v>
      </c>
      <c r="D428" s="47">
        <v>19</v>
      </c>
      <c r="E428" s="37">
        <v>38.232199999999999</v>
      </c>
      <c r="F428" s="47" t="str">
        <f>IF(AND(RTO__3[[#This Row],[Month]]&gt;4,RTO__3[[#This Row],[Month]]&lt;9,RTO__3[[#This Row],[Day of Week]]&lt;=5,RTO__3[[#This Row],[Hour]]&gt;=16,RTO__3[[#This Row],[Hour]]&lt;=19),"ON","OFF")</f>
        <v>ON</v>
      </c>
      <c r="G428"/>
      <c r="H428"/>
      <c r="I428"/>
    </row>
    <row r="429" spans="1:9" x14ac:dyDescent="0.25">
      <c r="A429" s="29">
        <v>45852</v>
      </c>
      <c r="B429" s="47">
        <v>7</v>
      </c>
      <c r="C429" s="47">
        <v>1</v>
      </c>
      <c r="D429" s="47">
        <v>20</v>
      </c>
      <c r="E429" s="37">
        <v>34.377499999999998</v>
      </c>
      <c r="F429" s="47" t="str">
        <f>IF(AND(RTO__3[[#This Row],[Month]]&gt;4,RTO__3[[#This Row],[Month]]&lt;9,RTO__3[[#This Row],[Day of Week]]&lt;=5,RTO__3[[#This Row],[Hour]]&gt;=16,RTO__3[[#This Row],[Hour]]&lt;=19),"ON","OFF")</f>
        <v>OFF</v>
      </c>
      <c r="G429"/>
      <c r="H429"/>
      <c r="I429"/>
    </row>
    <row r="430" spans="1:9" x14ac:dyDescent="0.25">
      <c r="A430" s="29">
        <v>45852</v>
      </c>
      <c r="B430" s="47">
        <v>7</v>
      </c>
      <c r="C430" s="47">
        <v>1</v>
      </c>
      <c r="D430" s="47">
        <v>21</v>
      </c>
      <c r="E430" s="37">
        <v>30.705400000000001</v>
      </c>
      <c r="F430" s="47" t="str">
        <f>IF(AND(RTO__3[[#This Row],[Month]]&gt;4,RTO__3[[#This Row],[Month]]&lt;9,RTO__3[[#This Row],[Day of Week]]&lt;=5,RTO__3[[#This Row],[Hour]]&gt;=16,RTO__3[[#This Row],[Hour]]&lt;=19),"ON","OFF")</f>
        <v>OFF</v>
      </c>
      <c r="G430"/>
      <c r="H430"/>
      <c r="I430"/>
    </row>
    <row r="431" spans="1:9" x14ac:dyDescent="0.25">
      <c r="A431" s="29">
        <v>45852</v>
      </c>
      <c r="B431" s="47">
        <v>7</v>
      </c>
      <c r="C431" s="47">
        <v>1</v>
      </c>
      <c r="D431" s="47">
        <v>22</v>
      </c>
      <c r="E431" s="37">
        <v>26.675699999999999</v>
      </c>
      <c r="F431" s="47" t="str">
        <f>IF(AND(RTO__3[[#This Row],[Month]]&gt;4,RTO__3[[#This Row],[Month]]&lt;9,RTO__3[[#This Row],[Day of Week]]&lt;=5,RTO__3[[#This Row],[Hour]]&gt;=16,RTO__3[[#This Row],[Hour]]&lt;=19),"ON","OFF")</f>
        <v>OFF</v>
      </c>
      <c r="G431"/>
      <c r="H431"/>
      <c r="I431"/>
    </row>
    <row r="432" spans="1:9" x14ac:dyDescent="0.25">
      <c r="A432" s="29">
        <v>45852</v>
      </c>
      <c r="B432" s="47">
        <v>7</v>
      </c>
      <c r="C432" s="47">
        <v>1</v>
      </c>
      <c r="D432" s="47">
        <v>23</v>
      </c>
      <c r="E432" s="37">
        <v>32.006399999999999</v>
      </c>
      <c r="F432" s="47" t="str">
        <f>IF(AND(RTO__3[[#This Row],[Month]]&gt;4,RTO__3[[#This Row],[Month]]&lt;9,RTO__3[[#This Row],[Day of Week]]&lt;=5,RTO__3[[#This Row],[Hour]]&gt;=16,RTO__3[[#This Row],[Hour]]&lt;=19),"ON","OFF")</f>
        <v>OFF</v>
      </c>
      <c r="G432"/>
      <c r="H432"/>
      <c r="I432"/>
    </row>
    <row r="433" spans="1:9" x14ac:dyDescent="0.25">
      <c r="A433" s="29">
        <v>45852</v>
      </c>
      <c r="B433" s="47">
        <v>7</v>
      </c>
      <c r="C433" s="47">
        <v>1</v>
      </c>
      <c r="D433" s="47">
        <v>24</v>
      </c>
      <c r="E433" s="37">
        <v>29.879899999999999</v>
      </c>
      <c r="F433" s="47" t="str">
        <f>IF(AND(RTO__3[[#This Row],[Month]]&gt;4,RTO__3[[#This Row],[Month]]&lt;9,RTO__3[[#This Row],[Day of Week]]&lt;=5,RTO__3[[#This Row],[Hour]]&gt;=16,RTO__3[[#This Row],[Hour]]&lt;=19),"ON","OFF")</f>
        <v>OFF</v>
      </c>
      <c r="G433"/>
      <c r="H433"/>
      <c r="I433"/>
    </row>
    <row r="434" spans="1:9" x14ac:dyDescent="0.25">
      <c r="A434" s="29">
        <v>45853</v>
      </c>
      <c r="B434" s="47">
        <v>7</v>
      </c>
      <c r="C434" s="47">
        <v>2</v>
      </c>
      <c r="D434" s="47">
        <v>1</v>
      </c>
      <c r="E434" s="37">
        <v>33.487699999999997</v>
      </c>
      <c r="F434" s="47" t="str">
        <f>IF(AND(RTO__3[[#This Row],[Month]]&gt;4,RTO__3[[#This Row],[Month]]&lt;9,RTO__3[[#This Row],[Day of Week]]&lt;=5,RTO__3[[#This Row],[Hour]]&gt;=16,RTO__3[[#This Row],[Hour]]&lt;=19),"ON","OFF")</f>
        <v>OFF</v>
      </c>
      <c r="G434"/>
      <c r="H434"/>
      <c r="I434"/>
    </row>
    <row r="435" spans="1:9" x14ac:dyDescent="0.25">
      <c r="A435" s="29">
        <v>45853</v>
      </c>
      <c r="B435" s="47">
        <v>7</v>
      </c>
      <c r="C435" s="47">
        <v>2</v>
      </c>
      <c r="D435" s="47">
        <v>2</v>
      </c>
      <c r="E435" s="37">
        <v>34.263399999999997</v>
      </c>
      <c r="F435" s="47" t="str">
        <f>IF(AND(RTO__3[[#This Row],[Month]]&gt;4,RTO__3[[#This Row],[Month]]&lt;9,RTO__3[[#This Row],[Day of Week]]&lt;=5,RTO__3[[#This Row],[Hour]]&gt;=16,RTO__3[[#This Row],[Hour]]&lt;=19),"ON","OFF")</f>
        <v>OFF</v>
      </c>
      <c r="G435"/>
      <c r="H435"/>
      <c r="I435"/>
    </row>
    <row r="436" spans="1:9" x14ac:dyDescent="0.25">
      <c r="A436" s="29">
        <v>45853</v>
      </c>
      <c r="B436" s="47">
        <v>7</v>
      </c>
      <c r="C436" s="47">
        <v>2</v>
      </c>
      <c r="D436" s="47">
        <v>3</v>
      </c>
      <c r="E436" s="37">
        <v>31.5046</v>
      </c>
      <c r="F436" s="47" t="str">
        <f>IF(AND(RTO__3[[#This Row],[Month]]&gt;4,RTO__3[[#This Row],[Month]]&lt;9,RTO__3[[#This Row],[Day of Week]]&lt;=5,RTO__3[[#This Row],[Hour]]&gt;=16,RTO__3[[#This Row],[Hour]]&lt;=19),"ON","OFF")</f>
        <v>OFF</v>
      </c>
      <c r="G436"/>
      <c r="H436"/>
      <c r="I436"/>
    </row>
    <row r="437" spans="1:9" x14ac:dyDescent="0.25">
      <c r="A437" s="29">
        <v>45853</v>
      </c>
      <c r="B437" s="47">
        <v>7</v>
      </c>
      <c r="C437" s="47">
        <v>2</v>
      </c>
      <c r="D437" s="47">
        <v>4</v>
      </c>
      <c r="E437" s="37">
        <v>31.383700000000001</v>
      </c>
      <c r="F437" s="47" t="str">
        <f>IF(AND(RTO__3[[#This Row],[Month]]&gt;4,RTO__3[[#This Row],[Month]]&lt;9,RTO__3[[#This Row],[Day of Week]]&lt;=5,RTO__3[[#This Row],[Hour]]&gt;=16,RTO__3[[#This Row],[Hour]]&lt;=19),"ON","OFF")</f>
        <v>OFF</v>
      </c>
      <c r="G437"/>
      <c r="H437"/>
      <c r="I437"/>
    </row>
    <row r="438" spans="1:9" x14ac:dyDescent="0.25">
      <c r="A438" s="29">
        <v>45853</v>
      </c>
      <c r="B438" s="47">
        <v>7</v>
      </c>
      <c r="C438" s="47">
        <v>2</v>
      </c>
      <c r="D438" s="47">
        <v>5</v>
      </c>
      <c r="E438" s="37">
        <v>31.6357</v>
      </c>
      <c r="F438" s="47" t="str">
        <f>IF(AND(RTO__3[[#This Row],[Month]]&gt;4,RTO__3[[#This Row],[Month]]&lt;9,RTO__3[[#This Row],[Day of Week]]&lt;=5,RTO__3[[#This Row],[Hour]]&gt;=16,RTO__3[[#This Row],[Hour]]&lt;=19),"ON","OFF")</f>
        <v>OFF</v>
      </c>
      <c r="G438"/>
      <c r="H438"/>
      <c r="I438"/>
    </row>
    <row r="439" spans="1:9" x14ac:dyDescent="0.25">
      <c r="A439" s="29">
        <v>45853</v>
      </c>
      <c r="B439" s="47">
        <v>7</v>
      </c>
      <c r="C439" s="47">
        <v>2</v>
      </c>
      <c r="D439" s="47">
        <v>6</v>
      </c>
      <c r="E439" s="37">
        <v>33.722900000000003</v>
      </c>
      <c r="F439" s="47" t="str">
        <f>IF(AND(RTO__3[[#This Row],[Month]]&gt;4,RTO__3[[#This Row],[Month]]&lt;9,RTO__3[[#This Row],[Day of Week]]&lt;=5,RTO__3[[#This Row],[Hour]]&gt;=16,RTO__3[[#This Row],[Hour]]&lt;=19),"ON","OFF")</f>
        <v>OFF</v>
      </c>
      <c r="G439"/>
      <c r="H439"/>
      <c r="I439"/>
    </row>
    <row r="440" spans="1:9" x14ac:dyDescent="0.25">
      <c r="A440" s="29">
        <v>45853</v>
      </c>
      <c r="B440" s="47">
        <v>7</v>
      </c>
      <c r="C440" s="47">
        <v>2</v>
      </c>
      <c r="D440" s="47">
        <v>7</v>
      </c>
      <c r="E440" s="37">
        <v>22.805900000000001</v>
      </c>
      <c r="F440" s="47" t="str">
        <f>IF(AND(RTO__3[[#This Row],[Month]]&gt;4,RTO__3[[#This Row],[Month]]&lt;9,RTO__3[[#This Row],[Day of Week]]&lt;=5,RTO__3[[#This Row],[Hour]]&gt;=16,RTO__3[[#This Row],[Hour]]&lt;=19),"ON","OFF")</f>
        <v>OFF</v>
      </c>
      <c r="G440"/>
      <c r="H440"/>
      <c r="I440"/>
    </row>
    <row r="441" spans="1:9" x14ac:dyDescent="0.25">
      <c r="A441" s="29">
        <v>45853</v>
      </c>
      <c r="B441" s="47">
        <v>7</v>
      </c>
      <c r="C441" s="47">
        <v>2</v>
      </c>
      <c r="D441" s="47">
        <v>8</v>
      </c>
      <c r="E441" s="37">
        <v>22.0108</v>
      </c>
      <c r="F441" s="47" t="str">
        <f>IF(AND(RTO__3[[#This Row],[Month]]&gt;4,RTO__3[[#This Row],[Month]]&lt;9,RTO__3[[#This Row],[Day of Week]]&lt;=5,RTO__3[[#This Row],[Hour]]&gt;=16,RTO__3[[#This Row],[Hour]]&lt;=19),"ON","OFF")</f>
        <v>OFF</v>
      </c>
      <c r="G441"/>
      <c r="H441"/>
      <c r="I441"/>
    </row>
    <row r="442" spans="1:9" x14ac:dyDescent="0.25">
      <c r="A442" s="29">
        <v>45853</v>
      </c>
      <c r="B442" s="47">
        <v>7</v>
      </c>
      <c r="C442" s="47">
        <v>2</v>
      </c>
      <c r="D442" s="47">
        <v>9</v>
      </c>
      <c r="E442" s="37">
        <v>21.863299999999999</v>
      </c>
      <c r="F442" s="47" t="str">
        <f>IF(AND(RTO__3[[#This Row],[Month]]&gt;4,RTO__3[[#This Row],[Month]]&lt;9,RTO__3[[#This Row],[Day of Week]]&lt;=5,RTO__3[[#This Row],[Hour]]&gt;=16,RTO__3[[#This Row],[Hour]]&lt;=19),"ON","OFF")</f>
        <v>OFF</v>
      </c>
      <c r="G442"/>
      <c r="H442"/>
      <c r="I442"/>
    </row>
    <row r="443" spans="1:9" x14ac:dyDescent="0.25">
      <c r="A443" s="29">
        <v>45853</v>
      </c>
      <c r="B443" s="47">
        <v>7</v>
      </c>
      <c r="C443" s="47">
        <v>2</v>
      </c>
      <c r="D443" s="47">
        <v>10</v>
      </c>
      <c r="E443" s="37">
        <v>23.243600000000001</v>
      </c>
      <c r="F443" s="47" t="str">
        <f>IF(AND(RTO__3[[#This Row],[Month]]&gt;4,RTO__3[[#This Row],[Month]]&lt;9,RTO__3[[#This Row],[Day of Week]]&lt;=5,RTO__3[[#This Row],[Hour]]&gt;=16,RTO__3[[#This Row],[Hour]]&lt;=19),"ON","OFF")</f>
        <v>OFF</v>
      </c>
      <c r="G443"/>
      <c r="H443"/>
      <c r="I443"/>
    </row>
    <row r="444" spans="1:9" x14ac:dyDescent="0.25">
      <c r="A444" s="29">
        <v>45853</v>
      </c>
      <c r="B444" s="47">
        <v>7</v>
      </c>
      <c r="C444" s="47">
        <v>2</v>
      </c>
      <c r="D444" s="47">
        <v>11</v>
      </c>
      <c r="E444" s="37">
        <v>24.701599999999999</v>
      </c>
      <c r="F444" s="47" t="str">
        <f>IF(AND(RTO__3[[#This Row],[Month]]&gt;4,RTO__3[[#This Row],[Month]]&lt;9,RTO__3[[#This Row],[Day of Week]]&lt;=5,RTO__3[[#This Row],[Hour]]&gt;=16,RTO__3[[#This Row],[Hour]]&lt;=19),"ON","OFF")</f>
        <v>OFF</v>
      </c>
      <c r="G444"/>
      <c r="H444"/>
      <c r="I444"/>
    </row>
    <row r="445" spans="1:9" x14ac:dyDescent="0.25">
      <c r="A445" s="29">
        <v>45853</v>
      </c>
      <c r="B445" s="47">
        <v>7</v>
      </c>
      <c r="C445" s="47">
        <v>2</v>
      </c>
      <c r="D445" s="47">
        <v>12</v>
      </c>
      <c r="E445" s="37">
        <v>27.924800000000001</v>
      </c>
      <c r="F445" s="47" t="str">
        <f>IF(AND(RTO__3[[#This Row],[Month]]&gt;4,RTO__3[[#This Row],[Month]]&lt;9,RTO__3[[#This Row],[Day of Week]]&lt;=5,RTO__3[[#This Row],[Hour]]&gt;=16,RTO__3[[#This Row],[Hour]]&lt;=19),"ON","OFF")</f>
        <v>OFF</v>
      </c>
      <c r="G445"/>
      <c r="H445"/>
      <c r="I445"/>
    </row>
    <row r="446" spans="1:9" x14ac:dyDescent="0.25">
      <c r="A446" s="29">
        <v>45853</v>
      </c>
      <c r="B446" s="47">
        <v>7</v>
      </c>
      <c r="C446" s="47">
        <v>2</v>
      </c>
      <c r="D446" s="47">
        <v>13</v>
      </c>
      <c r="E446" s="37">
        <v>25.582699999999999</v>
      </c>
      <c r="F446" s="47" t="str">
        <f>IF(AND(RTO__3[[#This Row],[Month]]&gt;4,RTO__3[[#This Row],[Month]]&lt;9,RTO__3[[#This Row],[Day of Week]]&lt;=5,RTO__3[[#This Row],[Hour]]&gt;=16,RTO__3[[#This Row],[Hour]]&lt;=19),"ON","OFF")</f>
        <v>OFF</v>
      </c>
      <c r="G446"/>
      <c r="H446"/>
      <c r="I446"/>
    </row>
    <row r="447" spans="1:9" x14ac:dyDescent="0.25">
      <c r="A447" s="29">
        <v>45853</v>
      </c>
      <c r="B447" s="47">
        <v>7</v>
      </c>
      <c r="C447" s="47">
        <v>2</v>
      </c>
      <c r="D447" s="47">
        <v>14</v>
      </c>
      <c r="E447" s="37">
        <v>25.338000000000001</v>
      </c>
      <c r="F447" s="47" t="str">
        <f>IF(AND(RTO__3[[#This Row],[Month]]&gt;4,RTO__3[[#This Row],[Month]]&lt;9,RTO__3[[#This Row],[Day of Week]]&lt;=5,RTO__3[[#This Row],[Hour]]&gt;=16,RTO__3[[#This Row],[Hour]]&lt;=19),"ON","OFF")</f>
        <v>OFF</v>
      </c>
      <c r="G447"/>
      <c r="H447"/>
      <c r="I447"/>
    </row>
    <row r="448" spans="1:9" x14ac:dyDescent="0.25">
      <c r="A448" s="29">
        <v>45853</v>
      </c>
      <c r="B448" s="47">
        <v>7</v>
      </c>
      <c r="C448" s="47">
        <v>2</v>
      </c>
      <c r="D448" s="47">
        <v>15</v>
      </c>
      <c r="E448" s="37">
        <v>27.830100000000002</v>
      </c>
      <c r="F448" s="47" t="str">
        <f>IF(AND(RTO__3[[#This Row],[Month]]&gt;4,RTO__3[[#This Row],[Month]]&lt;9,RTO__3[[#This Row],[Day of Week]]&lt;=5,RTO__3[[#This Row],[Hour]]&gt;=16,RTO__3[[#This Row],[Hour]]&lt;=19),"ON","OFF")</f>
        <v>OFF</v>
      </c>
      <c r="G448"/>
      <c r="H448"/>
      <c r="I448"/>
    </row>
    <row r="449" spans="1:9" x14ac:dyDescent="0.25">
      <c r="A449" s="29">
        <v>45853</v>
      </c>
      <c r="B449" s="47">
        <v>7</v>
      </c>
      <c r="C449" s="47">
        <v>2</v>
      </c>
      <c r="D449" s="47">
        <v>16</v>
      </c>
      <c r="E449" s="37">
        <v>26.442699999999999</v>
      </c>
      <c r="F449" s="47" t="str">
        <f>IF(AND(RTO__3[[#This Row],[Month]]&gt;4,RTO__3[[#This Row],[Month]]&lt;9,RTO__3[[#This Row],[Day of Week]]&lt;=5,RTO__3[[#This Row],[Hour]]&gt;=16,RTO__3[[#This Row],[Hour]]&lt;=19),"ON","OFF")</f>
        <v>ON</v>
      </c>
      <c r="G449"/>
      <c r="H449"/>
      <c r="I449"/>
    </row>
    <row r="450" spans="1:9" x14ac:dyDescent="0.25">
      <c r="A450" s="29">
        <v>45853</v>
      </c>
      <c r="B450" s="47">
        <v>7</v>
      </c>
      <c r="C450" s="47">
        <v>2</v>
      </c>
      <c r="D450" s="47">
        <v>17</v>
      </c>
      <c r="E450" s="37">
        <v>33.671199999999999</v>
      </c>
      <c r="F450" s="47" t="str">
        <f>IF(AND(RTO__3[[#This Row],[Month]]&gt;4,RTO__3[[#This Row],[Month]]&lt;9,RTO__3[[#This Row],[Day of Week]]&lt;=5,RTO__3[[#This Row],[Hour]]&gt;=16,RTO__3[[#This Row],[Hour]]&lt;=19),"ON","OFF")</f>
        <v>ON</v>
      </c>
      <c r="G450"/>
      <c r="H450"/>
      <c r="I450"/>
    </row>
    <row r="451" spans="1:9" x14ac:dyDescent="0.25">
      <c r="A451" s="29">
        <v>45853</v>
      </c>
      <c r="B451" s="47">
        <v>7</v>
      </c>
      <c r="C451" s="47">
        <v>2</v>
      </c>
      <c r="D451" s="47">
        <v>18</v>
      </c>
      <c r="E451" s="37">
        <v>39.363399999999999</v>
      </c>
      <c r="F451" s="47" t="str">
        <f>IF(AND(RTO__3[[#This Row],[Month]]&gt;4,RTO__3[[#This Row],[Month]]&lt;9,RTO__3[[#This Row],[Day of Week]]&lt;=5,RTO__3[[#This Row],[Hour]]&gt;=16,RTO__3[[#This Row],[Hour]]&lt;=19),"ON","OFF")</f>
        <v>ON</v>
      </c>
      <c r="G451"/>
      <c r="H451"/>
      <c r="I451"/>
    </row>
    <row r="452" spans="1:9" x14ac:dyDescent="0.25">
      <c r="A452" s="29">
        <v>45853</v>
      </c>
      <c r="B452" s="47">
        <v>7</v>
      </c>
      <c r="C452" s="47">
        <v>2</v>
      </c>
      <c r="D452" s="47">
        <v>19</v>
      </c>
      <c r="E452" s="37">
        <v>34.998600000000003</v>
      </c>
      <c r="F452" s="47" t="str">
        <f>IF(AND(RTO__3[[#This Row],[Month]]&gt;4,RTO__3[[#This Row],[Month]]&lt;9,RTO__3[[#This Row],[Day of Week]]&lt;=5,RTO__3[[#This Row],[Hour]]&gt;=16,RTO__3[[#This Row],[Hour]]&lt;=19),"ON","OFF")</f>
        <v>ON</v>
      </c>
      <c r="G452"/>
      <c r="H452"/>
      <c r="I452"/>
    </row>
    <row r="453" spans="1:9" x14ac:dyDescent="0.25">
      <c r="A453" s="29">
        <v>45853</v>
      </c>
      <c r="B453" s="47">
        <v>7</v>
      </c>
      <c r="C453" s="47">
        <v>2</v>
      </c>
      <c r="D453" s="47">
        <v>20</v>
      </c>
      <c r="E453" s="37">
        <v>29.983000000000001</v>
      </c>
      <c r="F453" s="47" t="str">
        <f>IF(AND(RTO__3[[#This Row],[Month]]&gt;4,RTO__3[[#This Row],[Month]]&lt;9,RTO__3[[#This Row],[Day of Week]]&lt;=5,RTO__3[[#This Row],[Hour]]&gt;=16,RTO__3[[#This Row],[Hour]]&lt;=19),"ON","OFF")</f>
        <v>OFF</v>
      </c>
      <c r="G453"/>
      <c r="H453"/>
      <c r="I453"/>
    </row>
    <row r="454" spans="1:9" x14ac:dyDescent="0.25">
      <c r="A454" s="29">
        <v>45853</v>
      </c>
      <c r="B454" s="47">
        <v>7</v>
      </c>
      <c r="C454" s="47">
        <v>2</v>
      </c>
      <c r="D454" s="47">
        <v>21</v>
      </c>
      <c r="E454" s="37">
        <v>30.989599999999999</v>
      </c>
      <c r="F454" s="47" t="str">
        <f>IF(AND(RTO__3[[#This Row],[Month]]&gt;4,RTO__3[[#This Row],[Month]]&lt;9,RTO__3[[#This Row],[Day of Week]]&lt;=5,RTO__3[[#This Row],[Hour]]&gt;=16,RTO__3[[#This Row],[Hour]]&lt;=19),"ON","OFF")</f>
        <v>OFF</v>
      </c>
      <c r="G454"/>
      <c r="H454"/>
      <c r="I454"/>
    </row>
    <row r="455" spans="1:9" x14ac:dyDescent="0.25">
      <c r="A455" s="29">
        <v>45853</v>
      </c>
      <c r="B455" s="47">
        <v>7</v>
      </c>
      <c r="C455" s="47">
        <v>2</v>
      </c>
      <c r="D455" s="47">
        <v>22</v>
      </c>
      <c r="E455" s="37">
        <v>28.569400000000002</v>
      </c>
      <c r="F455" s="47" t="str">
        <f>IF(AND(RTO__3[[#This Row],[Month]]&gt;4,RTO__3[[#This Row],[Month]]&lt;9,RTO__3[[#This Row],[Day of Week]]&lt;=5,RTO__3[[#This Row],[Hour]]&gt;=16,RTO__3[[#This Row],[Hour]]&lt;=19),"ON","OFF")</f>
        <v>OFF</v>
      </c>
      <c r="G455"/>
      <c r="H455"/>
      <c r="I455"/>
    </row>
    <row r="456" spans="1:9" x14ac:dyDescent="0.25">
      <c r="A456" s="29">
        <v>45853</v>
      </c>
      <c r="B456" s="47">
        <v>7</v>
      </c>
      <c r="C456" s="47">
        <v>2</v>
      </c>
      <c r="D456" s="47">
        <v>23</v>
      </c>
      <c r="E456" s="37">
        <v>37.379399999999997</v>
      </c>
      <c r="F456" s="47" t="str">
        <f>IF(AND(RTO__3[[#This Row],[Month]]&gt;4,RTO__3[[#This Row],[Month]]&lt;9,RTO__3[[#This Row],[Day of Week]]&lt;=5,RTO__3[[#This Row],[Hour]]&gt;=16,RTO__3[[#This Row],[Hour]]&lt;=19),"ON","OFF")</f>
        <v>OFF</v>
      </c>
      <c r="G456"/>
      <c r="H456"/>
      <c r="I456"/>
    </row>
    <row r="457" spans="1:9" x14ac:dyDescent="0.25">
      <c r="A457" s="29">
        <v>45853</v>
      </c>
      <c r="B457" s="47">
        <v>7</v>
      </c>
      <c r="C457" s="47">
        <v>2</v>
      </c>
      <c r="D457" s="47">
        <v>24</v>
      </c>
      <c r="E457" s="37">
        <v>28.8614</v>
      </c>
      <c r="F457" s="47" t="str">
        <f>IF(AND(RTO__3[[#This Row],[Month]]&gt;4,RTO__3[[#This Row],[Month]]&lt;9,RTO__3[[#This Row],[Day of Week]]&lt;=5,RTO__3[[#This Row],[Hour]]&gt;=16,RTO__3[[#This Row],[Hour]]&lt;=19),"ON","OFF")</f>
        <v>OFF</v>
      </c>
      <c r="G457"/>
      <c r="H457"/>
      <c r="I457"/>
    </row>
    <row r="458" spans="1:9" x14ac:dyDescent="0.25">
      <c r="A458" s="29">
        <v>45854</v>
      </c>
      <c r="B458" s="47">
        <v>7</v>
      </c>
      <c r="C458" s="47">
        <v>3</v>
      </c>
      <c r="D458" s="47">
        <v>1</v>
      </c>
      <c r="E458" s="37">
        <v>33.521700000000003</v>
      </c>
      <c r="F458" s="47" t="str">
        <f>IF(AND(RTO__3[[#This Row],[Month]]&gt;4,RTO__3[[#This Row],[Month]]&lt;9,RTO__3[[#This Row],[Day of Week]]&lt;=5,RTO__3[[#This Row],[Hour]]&gt;=16,RTO__3[[#This Row],[Hour]]&lt;=19),"ON","OFF")</f>
        <v>OFF</v>
      </c>
      <c r="G458"/>
      <c r="H458"/>
      <c r="I458"/>
    </row>
    <row r="459" spans="1:9" x14ac:dyDescent="0.25">
      <c r="A459" s="29">
        <v>45854</v>
      </c>
      <c r="B459" s="47">
        <v>7</v>
      </c>
      <c r="C459" s="47">
        <v>3</v>
      </c>
      <c r="D459" s="47">
        <v>2</v>
      </c>
      <c r="E459" s="37">
        <v>32.410299999999999</v>
      </c>
      <c r="F459" s="47" t="str">
        <f>IF(AND(RTO__3[[#This Row],[Month]]&gt;4,RTO__3[[#This Row],[Month]]&lt;9,RTO__3[[#This Row],[Day of Week]]&lt;=5,RTO__3[[#This Row],[Hour]]&gt;=16,RTO__3[[#This Row],[Hour]]&lt;=19),"ON","OFF")</f>
        <v>OFF</v>
      </c>
      <c r="G459"/>
      <c r="H459"/>
      <c r="I459"/>
    </row>
    <row r="460" spans="1:9" x14ac:dyDescent="0.25">
      <c r="A460" s="29">
        <v>45854</v>
      </c>
      <c r="B460" s="47">
        <v>7</v>
      </c>
      <c r="C460" s="47">
        <v>3</v>
      </c>
      <c r="D460" s="47">
        <v>3</v>
      </c>
      <c r="E460" s="37">
        <v>32.501800000000003</v>
      </c>
      <c r="F460" s="47" t="str">
        <f>IF(AND(RTO__3[[#This Row],[Month]]&gt;4,RTO__3[[#This Row],[Month]]&lt;9,RTO__3[[#This Row],[Day of Week]]&lt;=5,RTO__3[[#This Row],[Hour]]&gt;=16,RTO__3[[#This Row],[Hour]]&lt;=19),"ON","OFF")</f>
        <v>OFF</v>
      </c>
      <c r="G460"/>
      <c r="H460"/>
      <c r="I460"/>
    </row>
    <row r="461" spans="1:9" x14ac:dyDescent="0.25">
      <c r="A461" s="29">
        <v>45854</v>
      </c>
      <c r="B461" s="47">
        <v>7</v>
      </c>
      <c r="C461" s="47">
        <v>3</v>
      </c>
      <c r="D461" s="47">
        <v>4</v>
      </c>
      <c r="E461" s="37">
        <v>30.712499999999999</v>
      </c>
      <c r="F461" s="47" t="str">
        <f>IF(AND(RTO__3[[#This Row],[Month]]&gt;4,RTO__3[[#This Row],[Month]]&lt;9,RTO__3[[#This Row],[Day of Week]]&lt;=5,RTO__3[[#This Row],[Hour]]&gt;=16,RTO__3[[#This Row],[Hour]]&lt;=19),"ON","OFF")</f>
        <v>OFF</v>
      </c>
      <c r="G461"/>
      <c r="H461"/>
      <c r="I461"/>
    </row>
    <row r="462" spans="1:9" x14ac:dyDescent="0.25">
      <c r="A462" s="29">
        <v>45854</v>
      </c>
      <c r="B462" s="47">
        <v>7</v>
      </c>
      <c r="C462" s="47">
        <v>3</v>
      </c>
      <c r="D462" s="47">
        <v>5</v>
      </c>
      <c r="E462" s="37">
        <v>33.945099999999996</v>
      </c>
      <c r="F462" s="47" t="str">
        <f>IF(AND(RTO__3[[#This Row],[Month]]&gt;4,RTO__3[[#This Row],[Month]]&lt;9,RTO__3[[#This Row],[Day of Week]]&lt;=5,RTO__3[[#This Row],[Hour]]&gt;=16,RTO__3[[#This Row],[Hour]]&lt;=19),"ON","OFF")</f>
        <v>OFF</v>
      </c>
      <c r="G462"/>
      <c r="H462"/>
      <c r="I462"/>
    </row>
    <row r="463" spans="1:9" x14ac:dyDescent="0.25">
      <c r="A463" s="29">
        <v>45854</v>
      </c>
      <c r="B463" s="47">
        <v>7</v>
      </c>
      <c r="C463" s="47">
        <v>3</v>
      </c>
      <c r="D463" s="47">
        <v>6</v>
      </c>
      <c r="E463" s="37">
        <v>36.066099999999999</v>
      </c>
      <c r="F463" s="47" t="str">
        <f>IF(AND(RTO__3[[#This Row],[Month]]&gt;4,RTO__3[[#This Row],[Month]]&lt;9,RTO__3[[#This Row],[Day of Week]]&lt;=5,RTO__3[[#This Row],[Hour]]&gt;=16,RTO__3[[#This Row],[Hour]]&lt;=19),"ON","OFF")</f>
        <v>OFF</v>
      </c>
      <c r="G463"/>
      <c r="H463"/>
      <c r="I463"/>
    </row>
    <row r="464" spans="1:9" x14ac:dyDescent="0.25">
      <c r="A464" s="29">
        <v>45854</v>
      </c>
      <c r="B464" s="47">
        <v>7</v>
      </c>
      <c r="C464" s="47">
        <v>3</v>
      </c>
      <c r="D464" s="47">
        <v>7</v>
      </c>
      <c r="E464" s="37">
        <v>35.529699999999998</v>
      </c>
      <c r="F464" s="47" t="str">
        <f>IF(AND(RTO__3[[#This Row],[Month]]&gt;4,RTO__3[[#This Row],[Month]]&lt;9,RTO__3[[#This Row],[Day of Week]]&lt;=5,RTO__3[[#This Row],[Hour]]&gt;=16,RTO__3[[#This Row],[Hour]]&lt;=19),"ON","OFF")</f>
        <v>OFF</v>
      </c>
      <c r="G464"/>
      <c r="H464"/>
      <c r="I464"/>
    </row>
    <row r="465" spans="1:9" x14ac:dyDescent="0.25">
      <c r="A465" s="29">
        <v>45854</v>
      </c>
      <c r="B465" s="47">
        <v>7</v>
      </c>
      <c r="C465" s="47">
        <v>3</v>
      </c>
      <c r="D465" s="47">
        <v>8</v>
      </c>
      <c r="E465" s="37">
        <v>36.358800000000002</v>
      </c>
      <c r="F465" s="47" t="str">
        <f>IF(AND(RTO__3[[#This Row],[Month]]&gt;4,RTO__3[[#This Row],[Month]]&lt;9,RTO__3[[#This Row],[Day of Week]]&lt;=5,RTO__3[[#This Row],[Hour]]&gt;=16,RTO__3[[#This Row],[Hour]]&lt;=19),"ON","OFF")</f>
        <v>OFF</v>
      </c>
      <c r="G465"/>
      <c r="H465"/>
      <c r="I465"/>
    </row>
    <row r="466" spans="1:9" x14ac:dyDescent="0.25">
      <c r="A466" s="29">
        <v>45854</v>
      </c>
      <c r="B466" s="47">
        <v>7</v>
      </c>
      <c r="C466" s="47">
        <v>3</v>
      </c>
      <c r="D466" s="47">
        <v>9</v>
      </c>
      <c r="E466" s="37">
        <v>38.000900000000001</v>
      </c>
      <c r="F466" s="47" t="str">
        <f>IF(AND(RTO__3[[#This Row],[Month]]&gt;4,RTO__3[[#This Row],[Month]]&lt;9,RTO__3[[#This Row],[Day of Week]]&lt;=5,RTO__3[[#This Row],[Hour]]&gt;=16,RTO__3[[#This Row],[Hour]]&lt;=19),"ON","OFF")</f>
        <v>OFF</v>
      </c>
      <c r="G466"/>
      <c r="H466"/>
      <c r="I466"/>
    </row>
    <row r="467" spans="1:9" x14ac:dyDescent="0.25">
      <c r="A467" s="29">
        <v>45854</v>
      </c>
      <c r="B467" s="47">
        <v>7</v>
      </c>
      <c r="C467" s="47">
        <v>3</v>
      </c>
      <c r="D467" s="47">
        <v>10</v>
      </c>
      <c r="E467" s="37">
        <v>35.426600000000001</v>
      </c>
      <c r="F467" s="47" t="str">
        <f>IF(AND(RTO__3[[#This Row],[Month]]&gt;4,RTO__3[[#This Row],[Month]]&lt;9,RTO__3[[#This Row],[Day of Week]]&lt;=5,RTO__3[[#This Row],[Hour]]&gt;=16,RTO__3[[#This Row],[Hour]]&lt;=19),"ON","OFF")</f>
        <v>OFF</v>
      </c>
      <c r="G467"/>
      <c r="H467"/>
      <c r="I467"/>
    </row>
    <row r="468" spans="1:9" x14ac:dyDescent="0.25">
      <c r="A468" s="29">
        <v>45854</v>
      </c>
      <c r="B468" s="47">
        <v>7</v>
      </c>
      <c r="C468" s="47">
        <v>3</v>
      </c>
      <c r="D468" s="47">
        <v>11</v>
      </c>
      <c r="E468" s="37">
        <v>35.303699999999999</v>
      </c>
      <c r="F468" s="47" t="str">
        <f>IF(AND(RTO__3[[#This Row],[Month]]&gt;4,RTO__3[[#This Row],[Month]]&lt;9,RTO__3[[#This Row],[Day of Week]]&lt;=5,RTO__3[[#This Row],[Hour]]&gt;=16,RTO__3[[#This Row],[Hour]]&lt;=19),"ON","OFF")</f>
        <v>OFF</v>
      </c>
      <c r="G468"/>
      <c r="H468"/>
      <c r="I468"/>
    </row>
    <row r="469" spans="1:9" x14ac:dyDescent="0.25">
      <c r="A469" s="29">
        <v>45854</v>
      </c>
      <c r="B469" s="47">
        <v>7</v>
      </c>
      <c r="C469" s="47">
        <v>3</v>
      </c>
      <c r="D469" s="47">
        <v>12</v>
      </c>
      <c r="E469" s="37">
        <v>33.610999999999997</v>
      </c>
      <c r="F469" s="47" t="str">
        <f>IF(AND(RTO__3[[#This Row],[Month]]&gt;4,RTO__3[[#This Row],[Month]]&lt;9,RTO__3[[#This Row],[Day of Week]]&lt;=5,RTO__3[[#This Row],[Hour]]&gt;=16,RTO__3[[#This Row],[Hour]]&lt;=19),"ON","OFF")</f>
        <v>OFF</v>
      </c>
      <c r="G469"/>
      <c r="H469"/>
      <c r="I469"/>
    </row>
    <row r="470" spans="1:9" x14ac:dyDescent="0.25">
      <c r="A470" s="29">
        <v>45854</v>
      </c>
      <c r="B470" s="47">
        <v>7</v>
      </c>
      <c r="C470" s="47">
        <v>3</v>
      </c>
      <c r="D470" s="47">
        <v>13</v>
      </c>
      <c r="E470" s="37">
        <v>32.940199999999997</v>
      </c>
      <c r="F470" s="47" t="str">
        <f>IF(AND(RTO__3[[#This Row],[Month]]&gt;4,RTO__3[[#This Row],[Month]]&lt;9,RTO__3[[#This Row],[Day of Week]]&lt;=5,RTO__3[[#This Row],[Hour]]&gt;=16,RTO__3[[#This Row],[Hour]]&lt;=19),"ON","OFF")</f>
        <v>OFF</v>
      </c>
      <c r="G470"/>
      <c r="H470"/>
      <c r="I470"/>
    </row>
    <row r="471" spans="1:9" x14ac:dyDescent="0.25">
      <c r="A471" s="29">
        <v>45854</v>
      </c>
      <c r="B471" s="47">
        <v>7</v>
      </c>
      <c r="C471" s="47">
        <v>3</v>
      </c>
      <c r="D471" s="47">
        <v>14</v>
      </c>
      <c r="E471" s="37">
        <v>32.428100000000001</v>
      </c>
      <c r="F471" s="47" t="str">
        <f>IF(AND(RTO__3[[#This Row],[Month]]&gt;4,RTO__3[[#This Row],[Month]]&lt;9,RTO__3[[#This Row],[Day of Week]]&lt;=5,RTO__3[[#This Row],[Hour]]&gt;=16,RTO__3[[#This Row],[Hour]]&lt;=19),"ON","OFF")</f>
        <v>OFF</v>
      </c>
      <c r="G471"/>
      <c r="H471"/>
      <c r="I471"/>
    </row>
    <row r="472" spans="1:9" x14ac:dyDescent="0.25">
      <c r="A472" s="29">
        <v>45854</v>
      </c>
      <c r="B472" s="47">
        <v>7</v>
      </c>
      <c r="C472" s="47">
        <v>3</v>
      </c>
      <c r="D472" s="47">
        <v>15</v>
      </c>
      <c r="E472" s="37">
        <v>31.074200000000001</v>
      </c>
      <c r="F472" s="47" t="str">
        <f>IF(AND(RTO__3[[#This Row],[Month]]&gt;4,RTO__3[[#This Row],[Month]]&lt;9,RTO__3[[#This Row],[Day of Week]]&lt;=5,RTO__3[[#This Row],[Hour]]&gt;=16,RTO__3[[#This Row],[Hour]]&lt;=19),"ON","OFF")</f>
        <v>OFF</v>
      </c>
      <c r="G472"/>
      <c r="H472"/>
      <c r="I472"/>
    </row>
    <row r="473" spans="1:9" x14ac:dyDescent="0.25">
      <c r="A473" s="29">
        <v>45854</v>
      </c>
      <c r="B473" s="47">
        <v>7</v>
      </c>
      <c r="C473" s="47">
        <v>3</v>
      </c>
      <c r="D473" s="47">
        <v>16</v>
      </c>
      <c r="E473" s="37">
        <v>31.964500000000001</v>
      </c>
      <c r="F473" s="47" t="str">
        <f>IF(AND(RTO__3[[#This Row],[Month]]&gt;4,RTO__3[[#This Row],[Month]]&lt;9,RTO__3[[#This Row],[Day of Week]]&lt;=5,RTO__3[[#This Row],[Hour]]&gt;=16,RTO__3[[#This Row],[Hour]]&lt;=19),"ON","OFF")</f>
        <v>ON</v>
      </c>
      <c r="G473"/>
      <c r="H473"/>
      <c r="I473"/>
    </row>
    <row r="474" spans="1:9" x14ac:dyDescent="0.25">
      <c r="A474" s="29">
        <v>45854</v>
      </c>
      <c r="B474" s="47">
        <v>7</v>
      </c>
      <c r="C474" s="47">
        <v>3</v>
      </c>
      <c r="D474" s="47">
        <v>17</v>
      </c>
      <c r="E474" s="37">
        <v>33.553899999999999</v>
      </c>
      <c r="F474" s="47" t="str">
        <f>IF(AND(RTO__3[[#This Row],[Month]]&gt;4,RTO__3[[#This Row],[Month]]&lt;9,RTO__3[[#This Row],[Day of Week]]&lt;=5,RTO__3[[#This Row],[Hour]]&gt;=16,RTO__3[[#This Row],[Hour]]&lt;=19),"ON","OFF")</f>
        <v>ON</v>
      </c>
      <c r="G474"/>
      <c r="H474"/>
      <c r="I474"/>
    </row>
    <row r="475" spans="1:9" x14ac:dyDescent="0.25">
      <c r="A475" s="29">
        <v>45854</v>
      </c>
      <c r="B475" s="47">
        <v>7</v>
      </c>
      <c r="C475" s="47">
        <v>3</v>
      </c>
      <c r="D475" s="47">
        <v>18</v>
      </c>
      <c r="E475" s="37">
        <v>34.152000000000001</v>
      </c>
      <c r="F475" s="47" t="str">
        <f>IF(AND(RTO__3[[#This Row],[Month]]&gt;4,RTO__3[[#This Row],[Month]]&lt;9,RTO__3[[#This Row],[Day of Week]]&lt;=5,RTO__3[[#This Row],[Hour]]&gt;=16,RTO__3[[#This Row],[Hour]]&lt;=19),"ON","OFF")</f>
        <v>ON</v>
      </c>
      <c r="G475"/>
      <c r="H475"/>
      <c r="I475"/>
    </row>
    <row r="476" spans="1:9" x14ac:dyDescent="0.25">
      <c r="A476" s="29">
        <v>45854</v>
      </c>
      <c r="B476" s="47">
        <v>7</v>
      </c>
      <c r="C476" s="47">
        <v>3</v>
      </c>
      <c r="D476" s="47">
        <v>19</v>
      </c>
      <c r="E476" s="37">
        <v>36.029299999999999</v>
      </c>
      <c r="F476" s="47" t="str">
        <f>IF(AND(RTO__3[[#This Row],[Month]]&gt;4,RTO__3[[#This Row],[Month]]&lt;9,RTO__3[[#This Row],[Day of Week]]&lt;=5,RTO__3[[#This Row],[Hour]]&gt;=16,RTO__3[[#This Row],[Hour]]&lt;=19),"ON","OFF")</f>
        <v>ON</v>
      </c>
      <c r="G476"/>
      <c r="H476"/>
      <c r="I476"/>
    </row>
    <row r="477" spans="1:9" x14ac:dyDescent="0.25">
      <c r="A477" s="29">
        <v>45854</v>
      </c>
      <c r="B477" s="47">
        <v>7</v>
      </c>
      <c r="C477" s="47">
        <v>3</v>
      </c>
      <c r="D477" s="47">
        <v>20</v>
      </c>
      <c r="E477" s="37">
        <v>32.161000000000001</v>
      </c>
      <c r="F477" s="47" t="str">
        <f>IF(AND(RTO__3[[#This Row],[Month]]&gt;4,RTO__3[[#This Row],[Month]]&lt;9,RTO__3[[#This Row],[Day of Week]]&lt;=5,RTO__3[[#This Row],[Hour]]&gt;=16,RTO__3[[#This Row],[Hour]]&lt;=19),"ON","OFF")</f>
        <v>OFF</v>
      </c>
      <c r="G477"/>
      <c r="H477"/>
      <c r="I477"/>
    </row>
    <row r="478" spans="1:9" x14ac:dyDescent="0.25">
      <c r="A478" s="29">
        <v>45854</v>
      </c>
      <c r="B478" s="47">
        <v>7</v>
      </c>
      <c r="C478" s="47">
        <v>3</v>
      </c>
      <c r="D478" s="47">
        <v>21</v>
      </c>
      <c r="E478" s="37">
        <v>32.161900000000003</v>
      </c>
      <c r="F478" s="47" t="str">
        <f>IF(AND(RTO__3[[#This Row],[Month]]&gt;4,RTO__3[[#This Row],[Month]]&lt;9,RTO__3[[#This Row],[Day of Week]]&lt;=5,RTO__3[[#This Row],[Hour]]&gt;=16,RTO__3[[#This Row],[Hour]]&lt;=19),"ON","OFF")</f>
        <v>OFF</v>
      </c>
      <c r="G478"/>
      <c r="H478"/>
      <c r="I478"/>
    </row>
    <row r="479" spans="1:9" x14ac:dyDescent="0.25">
      <c r="A479" s="29">
        <v>45854</v>
      </c>
      <c r="B479" s="47">
        <v>7</v>
      </c>
      <c r="C479" s="47">
        <v>3</v>
      </c>
      <c r="D479" s="47">
        <v>22</v>
      </c>
      <c r="E479" s="37">
        <v>30.5961</v>
      </c>
      <c r="F479" s="47" t="str">
        <f>IF(AND(RTO__3[[#This Row],[Month]]&gt;4,RTO__3[[#This Row],[Month]]&lt;9,RTO__3[[#This Row],[Day of Week]]&lt;=5,RTO__3[[#This Row],[Hour]]&gt;=16,RTO__3[[#This Row],[Hour]]&lt;=19),"ON","OFF")</f>
        <v>OFF</v>
      </c>
      <c r="G479"/>
      <c r="H479"/>
      <c r="I479"/>
    </row>
    <row r="480" spans="1:9" x14ac:dyDescent="0.25">
      <c r="A480" s="29">
        <v>45854</v>
      </c>
      <c r="B480" s="47">
        <v>7</v>
      </c>
      <c r="C480" s="47">
        <v>3</v>
      </c>
      <c r="D480" s="47">
        <v>23</v>
      </c>
      <c r="E480" s="37">
        <v>37.176699999999997</v>
      </c>
      <c r="F480" s="47" t="str">
        <f>IF(AND(RTO__3[[#This Row],[Month]]&gt;4,RTO__3[[#This Row],[Month]]&lt;9,RTO__3[[#This Row],[Day of Week]]&lt;=5,RTO__3[[#This Row],[Hour]]&gt;=16,RTO__3[[#This Row],[Hour]]&lt;=19),"ON","OFF")</f>
        <v>OFF</v>
      </c>
      <c r="G480"/>
      <c r="H480"/>
      <c r="I480"/>
    </row>
    <row r="481" spans="1:9" x14ac:dyDescent="0.25">
      <c r="A481" s="29">
        <v>45854</v>
      </c>
      <c r="B481" s="47">
        <v>7</v>
      </c>
      <c r="C481" s="47">
        <v>3</v>
      </c>
      <c r="D481" s="47">
        <v>24</v>
      </c>
      <c r="E481" s="37">
        <v>33.956000000000003</v>
      </c>
      <c r="F481" s="47" t="str">
        <f>IF(AND(RTO__3[[#This Row],[Month]]&gt;4,RTO__3[[#This Row],[Month]]&lt;9,RTO__3[[#This Row],[Day of Week]]&lt;=5,RTO__3[[#This Row],[Hour]]&gt;=16,RTO__3[[#This Row],[Hour]]&lt;=19),"ON","OFF")</f>
        <v>OFF</v>
      </c>
      <c r="G481"/>
      <c r="H481"/>
      <c r="I481"/>
    </row>
    <row r="482" spans="1:9" x14ac:dyDescent="0.25">
      <c r="A482" s="29">
        <v>45855</v>
      </c>
      <c r="B482" s="47">
        <v>7</v>
      </c>
      <c r="C482" s="47">
        <v>4</v>
      </c>
      <c r="D482" s="47">
        <v>1</v>
      </c>
      <c r="E482" s="37">
        <v>33.479399999999998</v>
      </c>
      <c r="F482" s="47" t="str">
        <f>IF(AND(RTO__3[[#This Row],[Month]]&gt;4,RTO__3[[#This Row],[Month]]&lt;9,RTO__3[[#This Row],[Day of Week]]&lt;=5,RTO__3[[#This Row],[Hour]]&gt;=16,RTO__3[[#This Row],[Hour]]&lt;=19),"ON","OFF")</f>
        <v>OFF</v>
      </c>
      <c r="G482"/>
      <c r="H482"/>
      <c r="I482"/>
    </row>
    <row r="483" spans="1:9" x14ac:dyDescent="0.25">
      <c r="A483" s="29">
        <v>45855</v>
      </c>
      <c r="B483" s="47">
        <v>7</v>
      </c>
      <c r="C483" s="47">
        <v>4</v>
      </c>
      <c r="D483" s="47">
        <v>2</v>
      </c>
      <c r="E483" s="37">
        <v>35.524299999999997</v>
      </c>
      <c r="F483" s="47" t="str">
        <f>IF(AND(RTO__3[[#This Row],[Month]]&gt;4,RTO__3[[#This Row],[Month]]&lt;9,RTO__3[[#This Row],[Day of Week]]&lt;=5,RTO__3[[#This Row],[Hour]]&gt;=16,RTO__3[[#This Row],[Hour]]&lt;=19),"ON","OFF")</f>
        <v>OFF</v>
      </c>
      <c r="G483"/>
      <c r="H483"/>
      <c r="I483"/>
    </row>
    <row r="484" spans="1:9" x14ac:dyDescent="0.25">
      <c r="A484" s="29">
        <v>45855</v>
      </c>
      <c r="B484" s="47">
        <v>7</v>
      </c>
      <c r="C484" s="47">
        <v>4</v>
      </c>
      <c r="D484" s="47">
        <v>3</v>
      </c>
      <c r="E484" s="37">
        <v>30.964600000000001</v>
      </c>
      <c r="F484" s="47" t="str">
        <f>IF(AND(RTO__3[[#This Row],[Month]]&gt;4,RTO__3[[#This Row],[Month]]&lt;9,RTO__3[[#This Row],[Day of Week]]&lt;=5,RTO__3[[#This Row],[Hour]]&gt;=16,RTO__3[[#This Row],[Hour]]&lt;=19),"ON","OFF")</f>
        <v>OFF</v>
      </c>
      <c r="G484"/>
      <c r="H484"/>
      <c r="I484"/>
    </row>
    <row r="485" spans="1:9" x14ac:dyDescent="0.25">
      <c r="A485" s="29">
        <v>45855</v>
      </c>
      <c r="B485" s="47">
        <v>7</v>
      </c>
      <c r="C485" s="47">
        <v>4</v>
      </c>
      <c r="D485" s="47">
        <v>4</v>
      </c>
      <c r="E485" s="37">
        <v>31.691800000000001</v>
      </c>
      <c r="F485" s="47" t="str">
        <f>IF(AND(RTO__3[[#This Row],[Month]]&gt;4,RTO__3[[#This Row],[Month]]&lt;9,RTO__3[[#This Row],[Day of Week]]&lt;=5,RTO__3[[#This Row],[Hour]]&gt;=16,RTO__3[[#This Row],[Hour]]&lt;=19),"ON","OFF")</f>
        <v>OFF</v>
      </c>
      <c r="G485"/>
      <c r="H485"/>
      <c r="I485"/>
    </row>
    <row r="486" spans="1:9" x14ac:dyDescent="0.25">
      <c r="A486" s="29">
        <v>45855</v>
      </c>
      <c r="B486" s="47">
        <v>7</v>
      </c>
      <c r="C486" s="47">
        <v>4</v>
      </c>
      <c r="D486" s="47">
        <v>5</v>
      </c>
      <c r="E486" s="37">
        <v>33.787500000000001</v>
      </c>
      <c r="F486" s="47" t="str">
        <f>IF(AND(RTO__3[[#This Row],[Month]]&gt;4,RTO__3[[#This Row],[Month]]&lt;9,RTO__3[[#This Row],[Day of Week]]&lt;=5,RTO__3[[#This Row],[Hour]]&gt;=16,RTO__3[[#This Row],[Hour]]&lt;=19),"ON","OFF")</f>
        <v>OFF</v>
      </c>
      <c r="G486"/>
      <c r="H486"/>
      <c r="I486"/>
    </row>
    <row r="487" spans="1:9" x14ac:dyDescent="0.25">
      <c r="A487" s="29">
        <v>45855</v>
      </c>
      <c r="B487" s="47">
        <v>7</v>
      </c>
      <c r="C487" s="47">
        <v>4</v>
      </c>
      <c r="D487" s="47">
        <v>6</v>
      </c>
      <c r="E487" s="37">
        <v>34.193800000000003</v>
      </c>
      <c r="F487" s="47" t="str">
        <f>IF(AND(RTO__3[[#This Row],[Month]]&gt;4,RTO__3[[#This Row],[Month]]&lt;9,RTO__3[[#This Row],[Day of Week]]&lt;=5,RTO__3[[#This Row],[Hour]]&gt;=16,RTO__3[[#This Row],[Hour]]&lt;=19),"ON","OFF")</f>
        <v>OFF</v>
      </c>
      <c r="G487"/>
      <c r="H487"/>
      <c r="I487"/>
    </row>
    <row r="488" spans="1:9" x14ac:dyDescent="0.25">
      <c r="A488" s="29">
        <v>45855</v>
      </c>
      <c r="B488" s="47">
        <v>7</v>
      </c>
      <c r="C488" s="47">
        <v>4</v>
      </c>
      <c r="D488" s="47">
        <v>7</v>
      </c>
      <c r="E488" s="37">
        <v>26.075600000000001</v>
      </c>
      <c r="F488" s="47" t="str">
        <f>IF(AND(RTO__3[[#This Row],[Month]]&gt;4,RTO__3[[#This Row],[Month]]&lt;9,RTO__3[[#This Row],[Day of Week]]&lt;=5,RTO__3[[#This Row],[Hour]]&gt;=16,RTO__3[[#This Row],[Hour]]&lt;=19),"ON","OFF")</f>
        <v>OFF</v>
      </c>
      <c r="G488"/>
      <c r="H488"/>
      <c r="I488"/>
    </row>
    <row r="489" spans="1:9" x14ac:dyDescent="0.25">
      <c r="A489" s="29">
        <v>45855</v>
      </c>
      <c r="B489" s="47">
        <v>7</v>
      </c>
      <c r="C489" s="47">
        <v>4</v>
      </c>
      <c r="D489" s="47">
        <v>8</v>
      </c>
      <c r="E489" s="37">
        <v>29.997</v>
      </c>
      <c r="F489" s="47" t="str">
        <f>IF(AND(RTO__3[[#This Row],[Month]]&gt;4,RTO__3[[#This Row],[Month]]&lt;9,RTO__3[[#This Row],[Day of Week]]&lt;=5,RTO__3[[#This Row],[Hour]]&gt;=16,RTO__3[[#This Row],[Hour]]&lt;=19),"ON","OFF")</f>
        <v>OFF</v>
      </c>
      <c r="G489"/>
      <c r="H489"/>
      <c r="I489"/>
    </row>
    <row r="490" spans="1:9" x14ac:dyDescent="0.25">
      <c r="A490" s="29">
        <v>45855</v>
      </c>
      <c r="B490" s="47">
        <v>7</v>
      </c>
      <c r="C490" s="47">
        <v>4</v>
      </c>
      <c r="D490" s="47">
        <v>9</v>
      </c>
      <c r="E490" s="37">
        <v>29.529</v>
      </c>
      <c r="F490" s="47" t="str">
        <f>IF(AND(RTO__3[[#This Row],[Month]]&gt;4,RTO__3[[#This Row],[Month]]&lt;9,RTO__3[[#This Row],[Day of Week]]&lt;=5,RTO__3[[#This Row],[Hour]]&gt;=16,RTO__3[[#This Row],[Hour]]&lt;=19),"ON","OFF")</f>
        <v>OFF</v>
      </c>
      <c r="G490"/>
      <c r="H490"/>
      <c r="I490"/>
    </row>
    <row r="491" spans="1:9" x14ac:dyDescent="0.25">
      <c r="A491" s="29">
        <v>45855</v>
      </c>
      <c r="B491" s="47">
        <v>7</v>
      </c>
      <c r="C491" s="47">
        <v>4</v>
      </c>
      <c r="D491" s="47">
        <v>10</v>
      </c>
      <c r="E491" s="37">
        <v>30.403600000000001</v>
      </c>
      <c r="F491" s="47" t="str">
        <f>IF(AND(RTO__3[[#This Row],[Month]]&gt;4,RTO__3[[#This Row],[Month]]&lt;9,RTO__3[[#This Row],[Day of Week]]&lt;=5,RTO__3[[#This Row],[Hour]]&gt;=16,RTO__3[[#This Row],[Hour]]&lt;=19),"ON","OFF")</f>
        <v>OFF</v>
      </c>
      <c r="G491"/>
      <c r="H491"/>
      <c r="I491"/>
    </row>
    <row r="492" spans="1:9" x14ac:dyDescent="0.25">
      <c r="A492" s="29">
        <v>45855</v>
      </c>
      <c r="B492" s="47">
        <v>7</v>
      </c>
      <c r="C492" s="47">
        <v>4</v>
      </c>
      <c r="D492" s="47">
        <v>11</v>
      </c>
      <c r="E492" s="37">
        <v>27.981999999999999</v>
      </c>
      <c r="F492" s="47" t="str">
        <f>IF(AND(RTO__3[[#This Row],[Month]]&gt;4,RTO__3[[#This Row],[Month]]&lt;9,RTO__3[[#This Row],[Day of Week]]&lt;=5,RTO__3[[#This Row],[Hour]]&gt;=16,RTO__3[[#This Row],[Hour]]&lt;=19),"ON","OFF")</f>
        <v>OFF</v>
      </c>
      <c r="G492"/>
      <c r="H492"/>
      <c r="I492"/>
    </row>
    <row r="493" spans="1:9" x14ac:dyDescent="0.25">
      <c r="A493" s="29">
        <v>45855</v>
      </c>
      <c r="B493" s="47">
        <v>7</v>
      </c>
      <c r="C493" s="47">
        <v>4</v>
      </c>
      <c r="D493" s="47">
        <v>12</v>
      </c>
      <c r="E493" s="37">
        <v>144.62280000000001</v>
      </c>
      <c r="F493" s="47" t="str">
        <f>IF(AND(RTO__3[[#This Row],[Month]]&gt;4,RTO__3[[#This Row],[Month]]&lt;9,RTO__3[[#This Row],[Day of Week]]&lt;=5,RTO__3[[#This Row],[Hour]]&gt;=16,RTO__3[[#This Row],[Hour]]&lt;=19),"ON","OFF")</f>
        <v>OFF</v>
      </c>
      <c r="G493"/>
      <c r="H493"/>
      <c r="I493"/>
    </row>
    <row r="494" spans="1:9" x14ac:dyDescent="0.25">
      <c r="A494" s="29">
        <v>45855</v>
      </c>
      <c r="B494" s="47">
        <v>7</v>
      </c>
      <c r="C494" s="47">
        <v>4</v>
      </c>
      <c r="D494" s="47">
        <v>13</v>
      </c>
      <c r="E494" s="37">
        <v>30.2987</v>
      </c>
      <c r="F494" s="47" t="str">
        <f>IF(AND(RTO__3[[#This Row],[Month]]&gt;4,RTO__3[[#This Row],[Month]]&lt;9,RTO__3[[#This Row],[Day of Week]]&lt;=5,RTO__3[[#This Row],[Hour]]&gt;=16,RTO__3[[#This Row],[Hour]]&lt;=19),"ON","OFF")</f>
        <v>OFF</v>
      </c>
      <c r="G494"/>
      <c r="H494"/>
      <c r="I494"/>
    </row>
    <row r="495" spans="1:9" x14ac:dyDescent="0.25">
      <c r="A495" s="29">
        <v>45855</v>
      </c>
      <c r="B495" s="47">
        <v>7</v>
      </c>
      <c r="C495" s="47">
        <v>4</v>
      </c>
      <c r="D495" s="47">
        <v>14</v>
      </c>
      <c r="E495" s="37">
        <v>34.2104</v>
      </c>
      <c r="F495" s="47" t="str">
        <f>IF(AND(RTO__3[[#This Row],[Month]]&gt;4,RTO__3[[#This Row],[Month]]&lt;9,RTO__3[[#This Row],[Day of Week]]&lt;=5,RTO__3[[#This Row],[Hour]]&gt;=16,RTO__3[[#This Row],[Hour]]&lt;=19),"ON","OFF")</f>
        <v>OFF</v>
      </c>
      <c r="G495"/>
      <c r="H495"/>
      <c r="I495"/>
    </row>
    <row r="496" spans="1:9" x14ac:dyDescent="0.25">
      <c r="A496" s="29">
        <v>45855</v>
      </c>
      <c r="B496" s="47">
        <v>7</v>
      </c>
      <c r="C496" s="47">
        <v>4</v>
      </c>
      <c r="D496" s="47">
        <v>15</v>
      </c>
      <c r="E496" s="37">
        <v>46.075099999999999</v>
      </c>
      <c r="F496" s="47" t="str">
        <f>IF(AND(RTO__3[[#This Row],[Month]]&gt;4,RTO__3[[#This Row],[Month]]&lt;9,RTO__3[[#This Row],[Day of Week]]&lt;=5,RTO__3[[#This Row],[Hour]]&gt;=16,RTO__3[[#This Row],[Hour]]&lt;=19),"ON","OFF")</f>
        <v>OFF</v>
      </c>
      <c r="G496"/>
      <c r="H496"/>
      <c r="I496"/>
    </row>
    <row r="497" spans="1:9" x14ac:dyDescent="0.25">
      <c r="A497" s="29">
        <v>45855</v>
      </c>
      <c r="B497" s="47">
        <v>7</v>
      </c>
      <c r="C497" s="47">
        <v>4</v>
      </c>
      <c r="D497" s="47">
        <v>16</v>
      </c>
      <c r="E497" s="37">
        <v>48.611800000000002</v>
      </c>
      <c r="F497" s="47" t="str">
        <f>IF(AND(RTO__3[[#This Row],[Month]]&gt;4,RTO__3[[#This Row],[Month]]&lt;9,RTO__3[[#This Row],[Day of Week]]&lt;=5,RTO__3[[#This Row],[Hour]]&gt;=16,RTO__3[[#This Row],[Hour]]&lt;=19),"ON","OFF")</f>
        <v>ON</v>
      </c>
      <c r="G497"/>
      <c r="H497"/>
      <c r="I497"/>
    </row>
    <row r="498" spans="1:9" x14ac:dyDescent="0.25">
      <c r="A498" s="29">
        <v>45855</v>
      </c>
      <c r="B498" s="47">
        <v>7</v>
      </c>
      <c r="C498" s="47">
        <v>4</v>
      </c>
      <c r="D498" s="47">
        <v>17</v>
      </c>
      <c r="E498" s="37">
        <v>47.524700000000003</v>
      </c>
      <c r="F498" s="47" t="str">
        <f>IF(AND(RTO__3[[#This Row],[Month]]&gt;4,RTO__3[[#This Row],[Month]]&lt;9,RTO__3[[#This Row],[Day of Week]]&lt;=5,RTO__3[[#This Row],[Hour]]&gt;=16,RTO__3[[#This Row],[Hour]]&lt;=19),"ON","OFF")</f>
        <v>ON</v>
      </c>
      <c r="G498"/>
      <c r="H498"/>
      <c r="I498"/>
    </row>
    <row r="499" spans="1:9" x14ac:dyDescent="0.25">
      <c r="A499" s="29">
        <v>45855</v>
      </c>
      <c r="B499" s="47">
        <v>7</v>
      </c>
      <c r="C499" s="47">
        <v>4</v>
      </c>
      <c r="D499" s="47">
        <v>18</v>
      </c>
      <c r="E499" s="37">
        <v>39.489199999999997</v>
      </c>
      <c r="F499" s="47" t="str">
        <f>IF(AND(RTO__3[[#This Row],[Month]]&gt;4,RTO__3[[#This Row],[Month]]&lt;9,RTO__3[[#This Row],[Day of Week]]&lt;=5,RTO__3[[#This Row],[Hour]]&gt;=16,RTO__3[[#This Row],[Hour]]&lt;=19),"ON","OFF")</f>
        <v>ON</v>
      </c>
      <c r="G499"/>
      <c r="H499"/>
      <c r="I499"/>
    </row>
    <row r="500" spans="1:9" x14ac:dyDescent="0.25">
      <c r="A500" s="29">
        <v>45855</v>
      </c>
      <c r="B500" s="47">
        <v>7</v>
      </c>
      <c r="C500" s="47">
        <v>4</v>
      </c>
      <c r="D500" s="47">
        <v>19</v>
      </c>
      <c r="E500" s="37">
        <v>33.872199999999999</v>
      </c>
      <c r="F500" s="47" t="str">
        <f>IF(AND(RTO__3[[#This Row],[Month]]&gt;4,RTO__3[[#This Row],[Month]]&lt;9,RTO__3[[#This Row],[Day of Week]]&lt;=5,RTO__3[[#This Row],[Hour]]&gt;=16,RTO__3[[#This Row],[Hour]]&lt;=19),"ON","OFF")</f>
        <v>ON</v>
      </c>
      <c r="G500"/>
      <c r="H500"/>
      <c r="I500"/>
    </row>
    <row r="501" spans="1:9" x14ac:dyDescent="0.25">
      <c r="A501" s="29">
        <v>45855</v>
      </c>
      <c r="B501" s="47">
        <v>7</v>
      </c>
      <c r="C501" s="47">
        <v>4</v>
      </c>
      <c r="D501" s="47">
        <v>20</v>
      </c>
      <c r="E501" s="37">
        <v>32.2956</v>
      </c>
      <c r="F501" s="47" t="str">
        <f>IF(AND(RTO__3[[#This Row],[Month]]&gt;4,RTO__3[[#This Row],[Month]]&lt;9,RTO__3[[#This Row],[Day of Week]]&lt;=5,RTO__3[[#This Row],[Hour]]&gt;=16,RTO__3[[#This Row],[Hour]]&lt;=19),"ON","OFF")</f>
        <v>OFF</v>
      </c>
      <c r="G501"/>
      <c r="H501"/>
      <c r="I501"/>
    </row>
    <row r="502" spans="1:9" x14ac:dyDescent="0.25">
      <c r="A502" s="29">
        <v>45855</v>
      </c>
      <c r="B502" s="47">
        <v>7</v>
      </c>
      <c r="C502" s="47">
        <v>4</v>
      </c>
      <c r="D502" s="47">
        <v>21</v>
      </c>
      <c r="E502" s="37">
        <v>33.828200000000002</v>
      </c>
      <c r="F502" s="47" t="str">
        <f>IF(AND(RTO__3[[#This Row],[Month]]&gt;4,RTO__3[[#This Row],[Month]]&lt;9,RTO__3[[#This Row],[Day of Week]]&lt;=5,RTO__3[[#This Row],[Hour]]&gt;=16,RTO__3[[#This Row],[Hour]]&lt;=19),"ON","OFF")</f>
        <v>OFF</v>
      </c>
      <c r="G502"/>
      <c r="H502"/>
      <c r="I502"/>
    </row>
    <row r="503" spans="1:9" x14ac:dyDescent="0.25">
      <c r="A503" s="29">
        <v>45855</v>
      </c>
      <c r="B503" s="47">
        <v>7</v>
      </c>
      <c r="C503" s="47">
        <v>4</v>
      </c>
      <c r="D503" s="47">
        <v>22</v>
      </c>
      <c r="E503" s="37">
        <v>31.497900000000001</v>
      </c>
      <c r="F503" s="47" t="str">
        <f>IF(AND(RTO__3[[#This Row],[Month]]&gt;4,RTO__3[[#This Row],[Month]]&lt;9,RTO__3[[#This Row],[Day of Week]]&lt;=5,RTO__3[[#This Row],[Hour]]&gt;=16,RTO__3[[#This Row],[Hour]]&lt;=19),"ON","OFF")</f>
        <v>OFF</v>
      </c>
      <c r="G503"/>
      <c r="H503"/>
      <c r="I503"/>
    </row>
    <row r="504" spans="1:9" x14ac:dyDescent="0.25">
      <c r="A504" s="29">
        <v>45855</v>
      </c>
      <c r="B504" s="47">
        <v>7</v>
      </c>
      <c r="C504" s="47">
        <v>4</v>
      </c>
      <c r="D504" s="47">
        <v>23</v>
      </c>
      <c r="E504" s="37">
        <v>32.738300000000002</v>
      </c>
      <c r="F504" s="47" t="str">
        <f>IF(AND(RTO__3[[#This Row],[Month]]&gt;4,RTO__3[[#This Row],[Month]]&lt;9,RTO__3[[#This Row],[Day of Week]]&lt;=5,RTO__3[[#This Row],[Hour]]&gt;=16,RTO__3[[#This Row],[Hour]]&lt;=19),"ON","OFF")</f>
        <v>OFF</v>
      </c>
      <c r="G504"/>
      <c r="H504"/>
      <c r="I504"/>
    </row>
    <row r="505" spans="1:9" x14ac:dyDescent="0.25">
      <c r="A505" s="29">
        <v>45855</v>
      </c>
      <c r="B505" s="47">
        <v>7</v>
      </c>
      <c r="C505" s="47">
        <v>4</v>
      </c>
      <c r="D505" s="47">
        <v>24</v>
      </c>
      <c r="E505" s="37">
        <v>30.463000000000001</v>
      </c>
      <c r="F505" s="47" t="str">
        <f>IF(AND(RTO__3[[#This Row],[Month]]&gt;4,RTO__3[[#This Row],[Month]]&lt;9,RTO__3[[#This Row],[Day of Week]]&lt;=5,RTO__3[[#This Row],[Hour]]&gt;=16,RTO__3[[#This Row],[Hour]]&lt;=19),"ON","OFF")</f>
        <v>OFF</v>
      </c>
      <c r="G505"/>
      <c r="H505"/>
      <c r="I505"/>
    </row>
    <row r="506" spans="1:9" x14ac:dyDescent="0.25">
      <c r="A506" s="29">
        <v>45856</v>
      </c>
      <c r="B506" s="47">
        <v>7</v>
      </c>
      <c r="C506" s="47">
        <v>5</v>
      </c>
      <c r="D506" s="47">
        <v>1</v>
      </c>
      <c r="E506" s="37">
        <v>106.6056</v>
      </c>
      <c r="F506" s="47" t="str">
        <f>IF(AND(RTO__3[[#This Row],[Month]]&gt;4,RTO__3[[#This Row],[Month]]&lt;9,RTO__3[[#This Row],[Day of Week]]&lt;=5,RTO__3[[#This Row],[Hour]]&gt;=16,RTO__3[[#This Row],[Hour]]&lt;=19),"ON","OFF")</f>
        <v>OFF</v>
      </c>
      <c r="G506"/>
      <c r="H506"/>
      <c r="I506"/>
    </row>
    <row r="507" spans="1:9" x14ac:dyDescent="0.25">
      <c r="A507" s="29">
        <v>45856</v>
      </c>
      <c r="B507" s="47">
        <v>7</v>
      </c>
      <c r="C507" s="47">
        <v>5</v>
      </c>
      <c r="D507" s="47">
        <v>2</v>
      </c>
      <c r="E507" s="37">
        <v>35.42</v>
      </c>
      <c r="F507" s="47" t="str">
        <f>IF(AND(RTO__3[[#This Row],[Month]]&gt;4,RTO__3[[#This Row],[Month]]&lt;9,RTO__3[[#This Row],[Day of Week]]&lt;=5,RTO__3[[#This Row],[Hour]]&gt;=16,RTO__3[[#This Row],[Hour]]&lt;=19),"ON","OFF")</f>
        <v>OFF</v>
      </c>
      <c r="G507"/>
      <c r="H507"/>
      <c r="I507"/>
    </row>
    <row r="508" spans="1:9" x14ac:dyDescent="0.25">
      <c r="A508" s="29">
        <v>45856</v>
      </c>
      <c r="B508" s="47">
        <v>7</v>
      </c>
      <c r="C508" s="47">
        <v>5</v>
      </c>
      <c r="D508" s="47">
        <v>3</v>
      </c>
      <c r="E508" s="37">
        <v>32.401400000000002</v>
      </c>
      <c r="F508" s="47" t="str">
        <f>IF(AND(RTO__3[[#This Row],[Month]]&gt;4,RTO__3[[#This Row],[Month]]&lt;9,RTO__3[[#This Row],[Day of Week]]&lt;=5,RTO__3[[#This Row],[Hour]]&gt;=16,RTO__3[[#This Row],[Hour]]&lt;=19),"ON","OFF")</f>
        <v>OFF</v>
      </c>
      <c r="G508"/>
      <c r="H508"/>
      <c r="I508"/>
    </row>
    <row r="509" spans="1:9" x14ac:dyDescent="0.25">
      <c r="A509" s="29">
        <v>45856</v>
      </c>
      <c r="B509" s="47">
        <v>7</v>
      </c>
      <c r="C509" s="47">
        <v>5</v>
      </c>
      <c r="D509" s="47">
        <v>4</v>
      </c>
      <c r="E509" s="37">
        <v>32.392400000000002</v>
      </c>
      <c r="F509" s="47" t="str">
        <f>IF(AND(RTO__3[[#This Row],[Month]]&gt;4,RTO__3[[#This Row],[Month]]&lt;9,RTO__3[[#This Row],[Day of Week]]&lt;=5,RTO__3[[#This Row],[Hour]]&gt;=16,RTO__3[[#This Row],[Hour]]&lt;=19),"ON","OFF")</f>
        <v>OFF</v>
      </c>
      <c r="G509"/>
      <c r="H509"/>
      <c r="I509"/>
    </row>
    <row r="510" spans="1:9" x14ac:dyDescent="0.25">
      <c r="A510" s="29">
        <v>45856</v>
      </c>
      <c r="B510" s="47">
        <v>7</v>
      </c>
      <c r="C510" s="47">
        <v>5</v>
      </c>
      <c r="D510" s="47">
        <v>5</v>
      </c>
      <c r="E510" s="37">
        <v>32.753900000000002</v>
      </c>
      <c r="F510" s="47" t="str">
        <f>IF(AND(RTO__3[[#This Row],[Month]]&gt;4,RTO__3[[#This Row],[Month]]&lt;9,RTO__3[[#This Row],[Day of Week]]&lt;=5,RTO__3[[#This Row],[Hour]]&gt;=16,RTO__3[[#This Row],[Hour]]&lt;=19),"ON","OFF")</f>
        <v>OFF</v>
      </c>
      <c r="G510"/>
      <c r="H510"/>
      <c r="I510"/>
    </row>
    <row r="511" spans="1:9" x14ac:dyDescent="0.25">
      <c r="A511" s="29">
        <v>45856</v>
      </c>
      <c r="B511" s="47">
        <v>7</v>
      </c>
      <c r="C511" s="47">
        <v>5</v>
      </c>
      <c r="D511" s="47">
        <v>6</v>
      </c>
      <c r="E511" s="37">
        <v>33.421700000000001</v>
      </c>
      <c r="F511" s="47" t="str">
        <f>IF(AND(RTO__3[[#This Row],[Month]]&gt;4,RTO__3[[#This Row],[Month]]&lt;9,RTO__3[[#This Row],[Day of Week]]&lt;=5,RTO__3[[#This Row],[Hour]]&gt;=16,RTO__3[[#This Row],[Hour]]&lt;=19),"ON","OFF")</f>
        <v>OFF</v>
      </c>
      <c r="G511"/>
      <c r="H511"/>
      <c r="I511"/>
    </row>
    <row r="512" spans="1:9" x14ac:dyDescent="0.25">
      <c r="A512" s="29">
        <v>45856</v>
      </c>
      <c r="B512" s="47">
        <v>7</v>
      </c>
      <c r="C512" s="47">
        <v>5</v>
      </c>
      <c r="D512" s="47">
        <v>7</v>
      </c>
      <c r="E512" s="37">
        <v>29.714700000000001</v>
      </c>
      <c r="F512" s="47" t="str">
        <f>IF(AND(RTO__3[[#This Row],[Month]]&gt;4,RTO__3[[#This Row],[Month]]&lt;9,RTO__3[[#This Row],[Day of Week]]&lt;=5,RTO__3[[#This Row],[Hour]]&gt;=16,RTO__3[[#This Row],[Hour]]&lt;=19),"ON","OFF")</f>
        <v>OFF</v>
      </c>
      <c r="G512"/>
      <c r="H512"/>
      <c r="I512"/>
    </row>
    <row r="513" spans="1:9" x14ac:dyDescent="0.25">
      <c r="A513" s="29">
        <v>45856</v>
      </c>
      <c r="B513" s="47">
        <v>7</v>
      </c>
      <c r="C513" s="47">
        <v>5</v>
      </c>
      <c r="D513" s="47">
        <v>8</v>
      </c>
      <c r="E513" s="37">
        <v>29.32</v>
      </c>
      <c r="F513" s="47" t="str">
        <f>IF(AND(RTO__3[[#This Row],[Month]]&gt;4,RTO__3[[#This Row],[Month]]&lt;9,RTO__3[[#This Row],[Day of Week]]&lt;=5,RTO__3[[#This Row],[Hour]]&gt;=16,RTO__3[[#This Row],[Hour]]&lt;=19),"ON","OFF")</f>
        <v>OFF</v>
      </c>
      <c r="G513"/>
      <c r="H513"/>
      <c r="I513"/>
    </row>
    <row r="514" spans="1:9" x14ac:dyDescent="0.25">
      <c r="A514" s="29">
        <v>45856</v>
      </c>
      <c r="B514" s="47">
        <v>7</v>
      </c>
      <c r="C514" s="47">
        <v>5</v>
      </c>
      <c r="D514" s="47">
        <v>9</v>
      </c>
      <c r="E514" s="37">
        <v>31.599699999999999</v>
      </c>
      <c r="F514" s="47" t="str">
        <f>IF(AND(RTO__3[[#This Row],[Month]]&gt;4,RTO__3[[#This Row],[Month]]&lt;9,RTO__3[[#This Row],[Day of Week]]&lt;=5,RTO__3[[#This Row],[Hour]]&gt;=16,RTO__3[[#This Row],[Hour]]&lt;=19),"ON","OFF")</f>
        <v>OFF</v>
      </c>
      <c r="G514"/>
      <c r="H514"/>
      <c r="I514"/>
    </row>
    <row r="515" spans="1:9" x14ac:dyDescent="0.25">
      <c r="A515" s="29">
        <v>45856</v>
      </c>
      <c r="B515" s="47">
        <v>7</v>
      </c>
      <c r="C515" s="47">
        <v>5</v>
      </c>
      <c r="D515" s="47">
        <v>10</v>
      </c>
      <c r="E515" s="37">
        <v>30.179099999999998</v>
      </c>
      <c r="F515" s="47" t="str">
        <f>IF(AND(RTO__3[[#This Row],[Month]]&gt;4,RTO__3[[#This Row],[Month]]&lt;9,RTO__3[[#This Row],[Day of Week]]&lt;=5,RTO__3[[#This Row],[Hour]]&gt;=16,RTO__3[[#This Row],[Hour]]&lt;=19),"ON","OFF")</f>
        <v>OFF</v>
      </c>
      <c r="G515"/>
      <c r="H515"/>
      <c r="I515"/>
    </row>
    <row r="516" spans="1:9" x14ac:dyDescent="0.25">
      <c r="A516" s="29">
        <v>45856</v>
      </c>
      <c r="B516" s="47">
        <v>7</v>
      </c>
      <c r="C516" s="47">
        <v>5</v>
      </c>
      <c r="D516" s="47">
        <v>11</v>
      </c>
      <c r="E516" s="37">
        <v>32.055</v>
      </c>
      <c r="F516" s="47" t="str">
        <f>IF(AND(RTO__3[[#This Row],[Month]]&gt;4,RTO__3[[#This Row],[Month]]&lt;9,RTO__3[[#This Row],[Day of Week]]&lt;=5,RTO__3[[#This Row],[Hour]]&gt;=16,RTO__3[[#This Row],[Hour]]&lt;=19),"ON","OFF")</f>
        <v>OFF</v>
      </c>
      <c r="G516"/>
      <c r="H516"/>
      <c r="I516"/>
    </row>
    <row r="517" spans="1:9" x14ac:dyDescent="0.25">
      <c r="A517" s="29">
        <v>45856</v>
      </c>
      <c r="B517" s="47">
        <v>7</v>
      </c>
      <c r="C517" s="47">
        <v>5</v>
      </c>
      <c r="D517" s="47">
        <v>12</v>
      </c>
      <c r="E517" s="37">
        <v>26.9846</v>
      </c>
      <c r="F517" s="47" t="str">
        <f>IF(AND(RTO__3[[#This Row],[Month]]&gt;4,RTO__3[[#This Row],[Month]]&lt;9,RTO__3[[#This Row],[Day of Week]]&lt;=5,RTO__3[[#This Row],[Hour]]&gt;=16,RTO__3[[#This Row],[Hour]]&lt;=19),"ON","OFF")</f>
        <v>OFF</v>
      </c>
      <c r="G517"/>
      <c r="H517"/>
      <c r="I517"/>
    </row>
    <row r="518" spans="1:9" x14ac:dyDescent="0.25">
      <c r="A518" s="29">
        <v>45856</v>
      </c>
      <c r="B518" s="47">
        <v>7</v>
      </c>
      <c r="C518" s="47">
        <v>5</v>
      </c>
      <c r="D518" s="47">
        <v>13</v>
      </c>
      <c r="E518" s="37">
        <v>33.166600000000003</v>
      </c>
      <c r="F518" s="47" t="str">
        <f>IF(AND(RTO__3[[#This Row],[Month]]&gt;4,RTO__3[[#This Row],[Month]]&lt;9,RTO__3[[#This Row],[Day of Week]]&lt;=5,RTO__3[[#This Row],[Hour]]&gt;=16,RTO__3[[#This Row],[Hour]]&lt;=19),"ON","OFF")</f>
        <v>OFF</v>
      </c>
      <c r="G518"/>
      <c r="H518"/>
      <c r="I518"/>
    </row>
    <row r="519" spans="1:9" x14ac:dyDescent="0.25">
      <c r="A519" s="29">
        <v>45856</v>
      </c>
      <c r="B519" s="47">
        <v>7</v>
      </c>
      <c r="C519" s="47">
        <v>5</v>
      </c>
      <c r="D519" s="47">
        <v>14</v>
      </c>
      <c r="E519" s="37">
        <v>35.235599999999998</v>
      </c>
      <c r="F519" s="47" t="str">
        <f>IF(AND(RTO__3[[#This Row],[Month]]&gt;4,RTO__3[[#This Row],[Month]]&lt;9,RTO__3[[#This Row],[Day of Week]]&lt;=5,RTO__3[[#This Row],[Hour]]&gt;=16,RTO__3[[#This Row],[Hour]]&lt;=19),"ON","OFF")</f>
        <v>OFF</v>
      </c>
      <c r="G519"/>
      <c r="H519"/>
      <c r="I519"/>
    </row>
    <row r="520" spans="1:9" x14ac:dyDescent="0.25">
      <c r="A520" s="29">
        <v>45856</v>
      </c>
      <c r="B520" s="47">
        <v>7</v>
      </c>
      <c r="C520" s="47">
        <v>5</v>
      </c>
      <c r="D520" s="47">
        <v>15</v>
      </c>
      <c r="E520" s="37">
        <v>46.322899999999997</v>
      </c>
      <c r="F520" s="47" t="str">
        <f>IF(AND(RTO__3[[#This Row],[Month]]&gt;4,RTO__3[[#This Row],[Month]]&lt;9,RTO__3[[#This Row],[Day of Week]]&lt;=5,RTO__3[[#This Row],[Hour]]&gt;=16,RTO__3[[#This Row],[Hour]]&lt;=19),"ON","OFF")</f>
        <v>OFF</v>
      </c>
      <c r="G520"/>
      <c r="H520"/>
      <c r="I520"/>
    </row>
    <row r="521" spans="1:9" x14ac:dyDescent="0.25">
      <c r="A521" s="29">
        <v>45856</v>
      </c>
      <c r="B521" s="47">
        <v>7</v>
      </c>
      <c r="C521" s="47">
        <v>5</v>
      </c>
      <c r="D521" s="47">
        <v>16</v>
      </c>
      <c r="E521" s="37">
        <v>31.849399999999999</v>
      </c>
      <c r="F521" s="47" t="str">
        <f>IF(AND(RTO__3[[#This Row],[Month]]&gt;4,RTO__3[[#This Row],[Month]]&lt;9,RTO__3[[#This Row],[Day of Week]]&lt;=5,RTO__3[[#This Row],[Hour]]&gt;=16,RTO__3[[#This Row],[Hour]]&lt;=19),"ON","OFF")</f>
        <v>ON</v>
      </c>
      <c r="G521"/>
      <c r="H521"/>
      <c r="I521"/>
    </row>
    <row r="522" spans="1:9" x14ac:dyDescent="0.25">
      <c r="A522" s="29">
        <v>45856</v>
      </c>
      <c r="B522" s="47">
        <v>7</v>
      </c>
      <c r="C522" s="47">
        <v>5</v>
      </c>
      <c r="D522" s="47">
        <v>17</v>
      </c>
      <c r="E522" s="37">
        <v>32.884799999999998</v>
      </c>
      <c r="F522" s="47" t="str">
        <f>IF(AND(RTO__3[[#This Row],[Month]]&gt;4,RTO__3[[#This Row],[Month]]&lt;9,RTO__3[[#This Row],[Day of Week]]&lt;=5,RTO__3[[#This Row],[Hour]]&gt;=16,RTO__3[[#This Row],[Hour]]&lt;=19),"ON","OFF")</f>
        <v>ON</v>
      </c>
      <c r="G522"/>
      <c r="H522"/>
      <c r="I522"/>
    </row>
    <row r="523" spans="1:9" x14ac:dyDescent="0.25">
      <c r="A523" s="29">
        <v>45856</v>
      </c>
      <c r="B523" s="47">
        <v>7</v>
      </c>
      <c r="C523" s="47">
        <v>5</v>
      </c>
      <c r="D523" s="47">
        <v>18</v>
      </c>
      <c r="E523" s="37">
        <v>35.174700000000001</v>
      </c>
      <c r="F523" s="47" t="str">
        <f>IF(AND(RTO__3[[#This Row],[Month]]&gt;4,RTO__3[[#This Row],[Month]]&lt;9,RTO__3[[#This Row],[Day of Week]]&lt;=5,RTO__3[[#This Row],[Hour]]&gt;=16,RTO__3[[#This Row],[Hour]]&lt;=19),"ON","OFF")</f>
        <v>ON</v>
      </c>
      <c r="G523"/>
      <c r="H523"/>
      <c r="I523"/>
    </row>
    <row r="524" spans="1:9" x14ac:dyDescent="0.25">
      <c r="A524" s="29">
        <v>45856</v>
      </c>
      <c r="B524" s="47">
        <v>7</v>
      </c>
      <c r="C524" s="47">
        <v>5</v>
      </c>
      <c r="D524" s="47">
        <v>19</v>
      </c>
      <c r="E524" s="37">
        <v>38.071300000000001</v>
      </c>
      <c r="F524" s="47" t="str">
        <f>IF(AND(RTO__3[[#This Row],[Month]]&gt;4,RTO__3[[#This Row],[Month]]&lt;9,RTO__3[[#This Row],[Day of Week]]&lt;=5,RTO__3[[#This Row],[Hour]]&gt;=16,RTO__3[[#This Row],[Hour]]&lt;=19),"ON","OFF")</f>
        <v>ON</v>
      </c>
      <c r="G524"/>
      <c r="H524"/>
      <c r="I524"/>
    </row>
    <row r="525" spans="1:9" x14ac:dyDescent="0.25">
      <c r="A525" s="29">
        <v>45856</v>
      </c>
      <c r="B525" s="47">
        <v>7</v>
      </c>
      <c r="C525" s="47">
        <v>5</v>
      </c>
      <c r="D525" s="47">
        <v>20</v>
      </c>
      <c r="E525" s="37">
        <v>37.434600000000003</v>
      </c>
      <c r="F525" s="47" t="str">
        <f>IF(AND(RTO__3[[#This Row],[Month]]&gt;4,RTO__3[[#This Row],[Month]]&lt;9,RTO__3[[#This Row],[Day of Week]]&lt;=5,RTO__3[[#This Row],[Hour]]&gt;=16,RTO__3[[#This Row],[Hour]]&lt;=19),"ON","OFF")</f>
        <v>OFF</v>
      </c>
      <c r="G525"/>
      <c r="H525"/>
      <c r="I525"/>
    </row>
    <row r="526" spans="1:9" x14ac:dyDescent="0.25">
      <c r="A526" s="29">
        <v>45856</v>
      </c>
      <c r="B526" s="47">
        <v>7</v>
      </c>
      <c r="C526" s="47">
        <v>5</v>
      </c>
      <c r="D526" s="47">
        <v>21</v>
      </c>
      <c r="E526" s="37">
        <v>30.745999999999999</v>
      </c>
      <c r="F526" s="47" t="str">
        <f>IF(AND(RTO__3[[#This Row],[Month]]&gt;4,RTO__3[[#This Row],[Month]]&lt;9,RTO__3[[#This Row],[Day of Week]]&lt;=5,RTO__3[[#This Row],[Hour]]&gt;=16,RTO__3[[#This Row],[Hour]]&lt;=19),"ON","OFF")</f>
        <v>OFF</v>
      </c>
      <c r="G526"/>
      <c r="H526"/>
      <c r="I526"/>
    </row>
    <row r="527" spans="1:9" x14ac:dyDescent="0.25">
      <c r="A527" s="29">
        <v>45856</v>
      </c>
      <c r="B527" s="47">
        <v>7</v>
      </c>
      <c r="C527" s="47">
        <v>5</v>
      </c>
      <c r="D527" s="47">
        <v>22</v>
      </c>
      <c r="E527" s="37">
        <v>20.5656</v>
      </c>
      <c r="F527" s="47" t="str">
        <f>IF(AND(RTO__3[[#This Row],[Month]]&gt;4,RTO__3[[#This Row],[Month]]&lt;9,RTO__3[[#This Row],[Day of Week]]&lt;=5,RTO__3[[#This Row],[Hour]]&gt;=16,RTO__3[[#This Row],[Hour]]&lt;=19),"ON","OFF")</f>
        <v>OFF</v>
      </c>
      <c r="G527"/>
      <c r="H527"/>
      <c r="I527"/>
    </row>
    <row r="528" spans="1:9" x14ac:dyDescent="0.25">
      <c r="A528" s="29">
        <v>45856</v>
      </c>
      <c r="B528" s="47">
        <v>7</v>
      </c>
      <c r="C528" s="47">
        <v>5</v>
      </c>
      <c r="D528" s="47">
        <v>23</v>
      </c>
      <c r="E528" s="37">
        <v>28.515000000000001</v>
      </c>
      <c r="F528" s="47" t="str">
        <f>IF(AND(RTO__3[[#This Row],[Month]]&gt;4,RTO__3[[#This Row],[Month]]&lt;9,RTO__3[[#This Row],[Day of Week]]&lt;=5,RTO__3[[#This Row],[Hour]]&gt;=16,RTO__3[[#This Row],[Hour]]&lt;=19),"ON","OFF")</f>
        <v>OFF</v>
      </c>
      <c r="G528"/>
      <c r="H528"/>
      <c r="I528"/>
    </row>
    <row r="529" spans="1:9" x14ac:dyDescent="0.25">
      <c r="A529" s="29">
        <v>45856</v>
      </c>
      <c r="B529" s="47">
        <v>7</v>
      </c>
      <c r="C529" s="47">
        <v>5</v>
      </c>
      <c r="D529" s="47">
        <v>24</v>
      </c>
      <c r="E529" s="37">
        <v>30.078800000000001</v>
      </c>
      <c r="F529" s="47" t="str">
        <f>IF(AND(RTO__3[[#This Row],[Month]]&gt;4,RTO__3[[#This Row],[Month]]&lt;9,RTO__3[[#This Row],[Day of Week]]&lt;=5,RTO__3[[#This Row],[Hour]]&gt;=16,RTO__3[[#This Row],[Hour]]&lt;=19),"ON","OFF")</f>
        <v>OFF</v>
      </c>
      <c r="G529"/>
      <c r="H529"/>
      <c r="I529"/>
    </row>
    <row r="530" spans="1:9" x14ac:dyDescent="0.25">
      <c r="A530" s="29">
        <v>45857</v>
      </c>
      <c r="B530" s="47">
        <v>7</v>
      </c>
      <c r="C530" s="47">
        <v>6</v>
      </c>
      <c r="D530" s="47">
        <v>1</v>
      </c>
      <c r="E530" s="37">
        <v>31.5609</v>
      </c>
      <c r="F530" s="47" t="str">
        <f>IF(AND(RTO__3[[#This Row],[Month]]&gt;4,RTO__3[[#This Row],[Month]]&lt;9,RTO__3[[#This Row],[Day of Week]]&lt;=5,RTO__3[[#This Row],[Hour]]&gt;=16,RTO__3[[#This Row],[Hour]]&lt;=19),"ON","OFF")</f>
        <v>OFF</v>
      </c>
      <c r="G530"/>
      <c r="H530"/>
      <c r="I530"/>
    </row>
    <row r="531" spans="1:9" x14ac:dyDescent="0.25">
      <c r="A531" s="29">
        <v>45857</v>
      </c>
      <c r="B531" s="47">
        <v>7</v>
      </c>
      <c r="C531" s="47">
        <v>6</v>
      </c>
      <c r="D531" s="47">
        <v>2</v>
      </c>
      <c r="E531" s="37">
        <v>29.0703</v>
      </c>
      <c r="F531" s="47" t="str">
        <f>IF(AND(RTO__3[[#This Row],[Month]]&gt;4,RTO__3[[#This Row],[Month]]&lt;9,RTO__3[[#This Row],[Day of Week]]&lt;=5,RTO__3[[#This Row],[Hour]]&gt;=16,RTO__3[[#This Row],[Hour]]&lt;=19),"ON","OFF")</f>
        <v>OFF</v>
      </c>
      <c r="G531"/>
      <c r="H531"/>
      <c r="I531"/>
    </row>
    <row r="532" spans="1:9" x14ac:dyDescent="0.25">
      <c r="A532" s="29">
        <v>45857</v>
      </c>
      <c r="B532" s="47">
        <v>7</v>
      </c>
      <c r="C532" s="47">
        <v>6</v>
      </c>
      <c r="D532" s="47">
        <v>3</v>
      </c>
      <c r="E532" s="37">
        <v>26.816400000000002</v>
      </c>
      <c r="F532" s="47" t="str">
        <f>IF(AND(RTO__3[[#This Row],[Month]]&gt;4,RTO__3[[#This Row],[Month]]&lt;9,RTO__3[[#This Row],[Day of Week]]&lt;=5,RTO__3[[#This Row],[Hour]]&gt;=16,RTO__3[[#This Row],[Hour]]&lt;=19),"ON","OFF")</f>
        <v>OFF</v>
      </c>
      <c r="G532"/>
      <c r="H532"/>
      <c r="I532"/>
    </row>
    <row r="533" spans="1:9" x14ac:dyDescent="0.25">
      <c r="A533" s="29">
        <v>45857</v>
      </c>
      <c r="B533" s="47">
        <v>7</v>
      </c>
      <c r="C533" s="47">
        <v>6</v>
      </c>
      <c r="D533" s="47">
        <v>4</v>
      </c>
      <c r="E533" s="37">
        <v>26.938800000000001</v>
      </c>
      <c r="F533" s="47" t="str">
        <f>IF(AND(RTO__3[[#This Row],[Month]]&gt;4,RTO__3[[#This Row],[Month]]&lt;9,RTO__3[[#This Row],[Day of Week]]&lt;=5,RTO__3[[#This Row],[Hour]]&gt;=16,RTO__3[[#This Row],[Hour]]&lt;=19),"ON","OFF")</f>
        <v>OFF</v>
      </c>
      <c r="G533"/>
      <c r="H533"/>
      <c r="I533"/>
    </row>
    <row r="534" spans="1:9" x14ac:dyDescent="0.25">
      <c r="A534" s="29">
        <v>45857</v>
      </c>
      <c r="B534" s="47">
        <v>7</v>
      </c>
      <c r="C534" s="47">
        <v>6</v>
      </c>
      <c r="D534" s="47">
        <v>5</v>
      </c>
      <c r="E534" s="37">
        <v>23.619800000000001</v>
      </c>
      <c r="F534" s="47" t="str">
        <f>IF(AND(RTO__3[[#This Row],[Month]]&gt;4,RTO__3[[#This Row],[Month]]&lt;9,RTO__3[[#This Row],[Day of Week]]&lt;=5,RTO__3[[#This Row],[Hour]]&gt;=16,RTO__3[[#This Row],[Hour]]&lt;=19),"ON","OFF")</f>
        <v>OFF</v>
      </c>
      <c r="G534"/>
      <c r="H534"/>
      <c r="I534"/>
    </row>
    <row r="535" spans="1:9" x14ac:dyDescent="0.25">
      <c r="A535" s="29">
        <v>45857</v>
      </c>
      <c r="B535" s="47">
        <v>7</v>
      </c>
      <c r="C535" s="47">
        <v>6</v>
      </c>
      <c r="D535" s="47">
        <v>6</v>
      </c>
      <c r="E535" s="37">
        <v>23.9178</v>
      </c>
      <c r="F535" s="47" t="str">
        <f>IF(AND(RTO__3[[#This Row],[Month]]&gt;4,RTO__3[[#This Row],[Month]]&lt;9,RTO__3[[#This Row],[Day of Week]]&lt;=5,RTO__3[[#This Row],[Hour]]&gt;=16,RTO__3[[#This Row],[Hour]]&lt;=19),"ON","OFF")</f>
        <v>OFF</v>
      </c>
      <c r="G535"/>
      <c r="H535"/>
      <c r="I535"/>
    </row>
    <row r="536" spans="1:9" x14ac:dyDescent="0.25">
      <c r="A536" s="29">
        <v>45857</v>
      </c>
      <c r="B536" s="47">
        <v>7</v>
      </c>
      <c r="C536" s="47">
        <v>6</v>
      </c>
      <c r="D536" s="47">
        <v>7</v>
      </c>
      <c r="E536" s="37">
        <v>24.052199999999999</v>
      </c>
      <c r="F536" s="47" t="str">
        <f>IF(AND(RTO__3[[#This Row],[Month]]&gt;4,RTO__3[[#This Row],[Month]]&lt;9,RTO__3[[#This Row],[Day of Week]]&lt;=5,RTO__3[[#This Row],[Hour]]&gt;=16,RTO__3[[#This Row],[Hour]]&lt;=19),"ON","OFF")</f>
        <v>OFF</v>
      </c>
      <c r="G536"/>
      <c r="H536"/>
      <c r="I536"/>
    </row>
    <row r="537" spans="1:9" x14ac:dyDescent="0.25">
      <c r="A537" s="29">
        <v>45857</v>
      </c>
      <c r="B537" s="47">
        <v>7</v>
      </c>
      <c r="C537" s="47">
        <v>6</v>
      </c>
      <c r="D537" s="47">
        <v>8</v>
      </c>
      <c r="E537" s="37">
        <v>21.421800000000001</v>
      </c>
      <c r="F537" s="47" t="str">
        <f>IF(AND(RTO__3[[#This Row],[Month]]&gt;4,RTO__3[[#This Row],[Month]]&lt;9,RTO__3[[#This Row],[Day of Week]]&lt;=5,RTO__3[[#This Row],[Hour]]&gt;=16,RTO__3[[#This Row],[Hour]]&lt;=19),"ON","OFF")</f>
        <v>OFF</v>
      </c>
      <c r="G537"/>
      <c r="H537"/>
      <c r="I537"/>
    </row>
    <row r="538" spans="1:9" x14ac:dyDescent="0.25">
      <c r="A538" s="29">
        <v>45857</v>
      </c>
      <c r="B538" s="47">
        <v>7</v>
      </c>
      <c r="C538" s="47">
        <v>6</v>
      </c>
      <c r="D538" s="47">
        <v>9</v>
      </c>
      <c r="E538" s="37">
        <v>20.2118</v>
      </c>
      <c r="F538" s="47" t="str">
        <f>IF(AND(RTO__3[[#This Row],[Month]]&gt;4,RTO__3[[#This Row],[Month]]&lt;9,RTO__3[[#This Row],[Day of Week]]&lt;=5,RTO__3[[#This Row],[Hour]]&gt;=16,RTO__3[[#This Row],[Hour]]&lt;=19),"ON","OFF")</f>
        <v>OFF</v>
      </c>
      <c r="G538"/>
      <c r="H538"/>
      <c r="I538"/>
    </row>
    <row r="539" spans="1:9" x14ac:dyDescent="0.25">
      <c r="A539" s="29">
        <v>45857</v>
      </c>
      <c r="B539" s="47">
        <v>7</v>
      </c>
      <c r="C539" s="47">
        <v>6</v>
      </c>
      <c r="D539" s="47">
        <v>10</v>
      </c>
      <c r="E539" s="37">
        <v>21.2239</v>
      </c>
      <c r="F539" s="47" t="str">
        <f>IF(AND(RTO__3[[#This Row],[Month]]&gt;4,RTO__3[[#This Row],[Month]]&lt;9,RTO__3[[#This Row],[Day of Week]]&lt;=5,RTO__3[[#This Row],[Hour]]&gt;=16,RTO__3[[#This Row],[Hour]]&lt;=19),"ON","OFF")</f>
        <v>OFF</v>
      </c>
      <c r="G539"/>
      <c r="H539"/>
      <c r="I539"/>
    </row>
    <row r="540" spans="1:9" x14ac:dyDescent="0.25">
      <c r="A540" s="29">
        <v>45857</v>
      </c>
      <c r="B540" s="47">
        <v>7</v>
      </c>
      <c r="C540" s="47">
        <v>6</v>
      </c>
      <c r="D540" s="47">
        <v>11</v>
      </c>
      <c r="E540" s="37">
        <v>20.165099999999999</v>
      </c>
      <c r="F540" s="47" t="str">
        <f>IF(AND(RTO__3[[#This Row],[Month]]&gt;4,RTO__3[[#This Row],[Month]]&lt;9,RTO__3[[#This Row],[Day of Week]]&lt;=5,RTO__3[[#This Row],[Hour]]&gt;=16,RTO__3[[#This Row],[Hour]]&lt;=19),"ON","OFF")</f>
        <v>OFF</v>
      </c>
      <c r="G540"/>
      <c r="H540"/>
      <c r="I540"/>
    </row>
    <row r="541" spans="1:9" x14ac:dyDescent="0.25">
      <c r="A541" s="29">
        <v>45857</v>
      </c>
      <c r="B541" s="47">
        <v>7</v>
      </c>
      <c r="C541" s="47">
        <v>6</v>
      </c>
      <c r="D541" s="47">
        <v>12</v>
      </c>
      <c r="E541" s="37">
        <v>18.646100000000001</v>
      </c>
      <c r="F541" s="47" t="str">
        <f>IF(AND(RTO__3[[#This Row],[Month]]&gt;4,RTO__3[[#This Row],[Month]]&lt;9,RTO__3[[#This Row],[Day of Week]]&lt;=5,RTO__3[[#This Row],[Hour]]&gt;=16,RTO__3[[#This Row],[Hour]]&lt;=19),"ON","OFF")</f>
        <v>OFF</v>
      </c>
      <c r="G541"/>
      <c r="H541"/>
      <c r="I541"/>
    </row>
    <row r="542" spans="1:9" x14ac:dyDescent="0.25">
      <c r="A542" s="29">
        <v>45857</v>
      </c>
      <c r="B542" s="47">
        <v>7</v>
      </c>
      <c r="C542" s="47">
        <v>6</v>
      </c>
      <c r="D542" s="47">
        <v>13</v>
      </c>
      <c r="E542" s="37">
        <v>19.893899999999999</v>
      </c>
      <c r="F542" s="47" t="str">
        <f>IF(AND(RTO__3[[#This Row],[Month]]&gt;4,RTO__3[[#This Row],[Month]]&lt;9,RTO__3[[#This Row],[Day of Week]]&lt;=5,RTO__3[[#This Row],[Hour]]&gt;=16,RTO__3[[#This Row],[Hour]]&lt;=19),"ON","OFF")</f>
        <v>OFF</v>
      </c>
      <c r="G542"/>
      <c r="H542"/>
      <c r="I542"/>
    </row>
    <row r="543" spans="1:9" x14ac:dyDescent="0.25">
      <c r="A543" s="29">
        <v>45857</v>
      </c>
      <c r="B543" s="47">
        <v>7</v>
      </c>
      <c r="C543" s="47">
        <v>6</v>
      </c>
      <c r="D543" s="47">
        <v>14</v>
      </c>
      <c r="E543" s="37">
        <v>20.647200000000002</v>
      </c>
      <c r="F543" s="47" t="str">
        <f>IF(AND(RTO__3[[#This Row],[Month]]&gt;4,RTO__3[[#This Row],[Month]]&lt;9,RTO__3[[#This Row],[Day of Week]]&lt;=5,RTO__3[[#This Row],[Hour]]&gt;=16,RTO__3[[#This Row],[Hour]]&lt;=19),"ON","OFF")</f>
        <v>OFF</v>
      </c>
      <c r="G543"/>
      <c r="H543"/>
      <c r="I543"/>
    </row>
    <row r="544" spans="1:9" x14ac:dyDescent="0.25">
      <c r="A544" s="29">
        <v>45857</v>
      </c>
      <c r="B544" s="47">
        <v>7</v>
      </c>
      <c r="C544" s="47">
        <v>6</v>
      </c>
      <c r="D544" s="47">
        <v>15</v>
      </c>
      <c r="E544" s="37">
        <v>19.773599999999998</v>
      </c>
      <c r="F544" s="47" t="str">
        <f>IF(AND(RTO__3[[#This Row],[Month]]&gt;4,RTO__3[[#This Row],[Month]]&lt;9,RTO__3[[#This Row],[Day of Week]]&lt;=5,RTO__3[[#This Row],[Hour]]&gt;=16,RTO__3[[#This Row],[Hour]]&lt;=19),"ON","OFF")</f>
        <v>OFF</v>
      </c>
      <c r="G544"/>
      <c r="H544"/>
      <c r="I544"/>
    </row>
    <row r="545" spans="1:9" x14ac:dyDescent="0.25">
      <c r="A545" s="29">
        <v>45857</v>
      </c>
      <c r="B545" s="47">
        <v>7</v>
      </c>
      <c r="C545" s="47">
        <v>6</v>
      </c>
      <c r="D545" s="47">
        <v>16</v>
      </c>
      <c r="E545" s="37">
        <v>24.411100000000001</v>
      </c>
      <c r="F545" s="47" t="str">
        <f>IF(AND(RTO__3[[#This Row],[Month]]&gt;4,RTO__3[[#This Row],[Month]]&lt;9,RTO__3[[#This Row],[Day of Week]]&lt;=5,RTO__3[[#This Row],[Hour]]&gt;=16,RTO__3[[#This Row],[Hour]]&lt;=19),"ON","OFF")</f>
        <v>OFF</v>
      </c>
      <c r="G545"/>
      <c r="H545"/>
      <c r="I545"/>
    </row>
    <row r="546" spans="1:9" x14ac:dyDescent="0.25">
      <c r="A546" s="29">
        <v>45857</v>
      </c>
      <c r="B546" s="47">
        <v>7</v>
      </c>
      <c r="C546" s="47">
        <v>6</v>
      </c>
      <c r="D546" s="47">
        <v>17</v>
      </c>
      <c r="E546" s="37">
        <v>31.57</v>
      </c>
      <c r="F546" s="47" t="str">
        <f>IF(AND(RTO__3[[#This Row],[Month]]&gt;4,RTO__3[[#This Row],[Month]]&lt;9,RTO__3[[#This Row],[Day of Week]]&lt;=5,RTO__3[[#This Row],[Hour]]&gt;=16,RTO__3[[#This Row],[Hour]]&lt;=19),"ON","OFF")</f>
        <v>OFF</v>
      </c>
      <c r="G546"/>
      <c r="H546"/>
      <c r="I546"/>
    </row>
    <row r="547" spans="1:9" x14ac:dyDescent="0.25">
      <c r="A547" s="29">
        <v>45857</v>
      </c>
      <c r="B547" s="47">
        <v>7</v>
      </c>
      <c r="C547" s="47">
        <v>6</v>
      </c>
      <c r="D547" s="47">
        <v>18</v>
      </c>
      <c r="E547" s="37">
        <v>35.158200000000001</v>
      </c>
      <c r="F547" s="47" t="str">
        <f>IF(AND(RTO__3[[#This Row],[Month]]&gt;4,RTO__3[[#This Row],[Month]]&lt;9,RTO__3[[#This Row],[Day of Week]]&lt;=5,RTO__3[[#This Row],[Hour]]&gt;=16,RTO__3[[#This Row],[Hour]]&lt;=19),"ON","OFF")</f>
        <v>OFF</v>
      </c>
      <c r="G547"/>
      <c r="H547"/>
      <c r="I547"/>
    </row>
    <row r="548" spans="1:9" x14ac:dyDescent="0.25">
      <c r="A548" s="29">
        <v>45857</v>
      </c>
      <c r="B548" s="47">
        <v>7</v>
      </c>
      <c r="C548" s="47">
        <v>6</v>
      </c>
      <c r="D548" s="47">
        <v>19</v>
      </c>
      <c r="E548" s="37">
        <v>37.742100000000001</v>
      </c>
      <c r="F548" s="47" t="str">
        <f>IF(AND(RTO__3[[#This Row],[Month]]&gt;4,RTO__3[[#This Row],[Month]]&lt;9,RTO__3[[#This Row],[Day of Week]]&lt;=5,RTO__3[[#This Row],[Hour]]&gt;=16,RTO__3[[#This Row],[Hour]]&lt;=19),"ON","OFF")</f>
        <v>OFF</v>
      </c>
      <c r="G548"/>
      <c r="H548"/>
      <c r="I548"/>
    </row>
    <row r="549" spans="1:9" x14ac:dyDescent="0.25">
      <c r="A549" s="29">
        <v>45857</v>
      </c>
      <c r="B549" s="47">
        <v>7</v>
      </c>
      <c r="C549" s="47">
        <v>6</v>
      </c>
      <c r="D549" s="47">
        <v>20</v>
      </c>
      <c r="E549" s="37">
        <v>31.267099999999999</v>
      </c>
      <c r="F549" s="47" t="str">
        <f>IF(AND(RTO__3[[#This Row],[Month]]&gt;4,RTO__3[[#This Row],[Month]]&lt;9,RTO__3[[#This Row],[Day of Week]]&lt;=5,RTO__3[[#This Row],[Hour]]&gt;=16,RTO__3[[#This Row],[Hour]]&lt;=19),"ON","OFF")</f>
        <v>OFF</v>
      </c>
      <c r="G549"/>
      <c r="H549"/>
      <c r="I549"/>
    </row>
    <row r="550" spans="1:9" x14ac:dyDescent="0.25">
      <c r="A550" s="29">
        <v>45857</v>
      </c>
      <c r="B550" s="47">
        <v>7</v>
      </c>
      <c r="C550" s="47">
        <v>6</v>
      </c>
      <c r="D550" s="47">
        <v>21</v>
      </c>
      <c r="E550" s="37">
        <v>29.538399999999999</v>
      </c>
      <c r="F550" s="47" t="str">
        <f>IF(AND(RTO__3[[#This Row],[Month]]&gt;4,RTO__3[[#This Row],[Month]]&lt;9,RTO__3[[#This Row],[Day of Week]]&lt;=5,RTO__3[[#This Row],[Hour]]&gt;=16,RTO__3[[#This Row],[Hour]]&lt;=19),"ON","OFF")</f>
        <v>OFF</v>
      </c>
      <c r="G550"/>
      <c r="H550"/>
      <c r="I550"/>
    </row>
    <row r="551" spans="1:9" x14ac:dyDescent="0.25">
      <c r="A551" s="29">
        <v>45857</v>
      </c>
      <c r="B551" s="47">
        <v>7</v>
      </c>
      <c r="C551" s="47">
        <v>6</v>
      </c>
      <c r="D551" s="47">
        <v>22</v>
      </c>
      <c r="E551" s="37">
        <v>27.660399999999999</v>
      </c>
      <c r="F551" s="47" t="str">
        <f>IF(AND(RTO__3[[#This Row],[Month]]&gt;4,RTO__3[[#This Row],[Month]]&lt;9,RTO__3[[#This Row],[Day of Week]]&lt;=5,RTO__3[[#This Row],[Hour]]&gt;=16,RTO__3[[#This Row],[Hour]]&lt;=19),"ON","OFF")</f>
        <v>OFF</v>
      </c>
      <c r="G551"/>
      <c r="H551"/>
      <c r="I551"/>
    </row>
    <row r="552" spans="1:9" x14ac:dyDescent="0.25">
      <c r="A552" s="29">
        <v>45857</v>
      </c>
      <c r="B552" s="47">
        <v>7</v>
      </c>
      <c r="C552" s="47">
        <v>6</v>
      </c>
      <c r="D552" s="47">
        <v>23</v>
      </c>
      <c r="E552" s="37">
        <v>29.477</v>
      </c>
      <c r="F552" s="47" t="str">
        <f>IF(AND(RTO__3[[#This Row],[Month]]&gt;4,RTO__3[[#This Row],[Month]]&lt;9,RTO__3[[#This Row],[Day of Week]]&lt;=5,RTO__3[[#This Row],[Hour]]&gt;=16,RTO__3[[#This Row],[Hour]]&lt;=19),"ON","OFF")</f>
        <v>OFF</v>
      </c>
      <c r="G552"/>
      <c r="H552"/>
      <c r="I552"/>
    </row>
    <row r="553" spans="1:9" x14ac:dyDescent="0.25">
      <c r="A553" s="29">
        <v>45857</v>
      </c>
      <c r="B553" s="47">
        <v>7</v>
      </c>
      <c r="C553" s="47">
        <v>6</v>
      </c>
      <c r="D553" s="47">
        <v>24</v>
      </c>
      <c r="E553" s="37">
        <v>27.721599999999999</v>
      </c>
      <c r="F553" s="47" t="str">
        <f>IF(AND(RTO__3[[#This Row],[Month]]&gt;4,RTO__3[[#This Row],[Month]]&lt;9,RTO__3[[#This Row],[Day of Week]]&lt;=5,RTO__3[[#This Row],[Hour]]&gt;=16,RTO__3[[#This Row],[Hour]]&lt;=19),"ON","OFF")</f>
        <v>OFF</v>
      </c>
      <c r="G553"/>
      <c r="H553"/>
      <c r="I553"/>
    </row>
    <row r="554" spans="1:9" x14ac:dyDescent="0.25">
      <c r="A554" s="29">
        <v>45858</v>
      </c>
      <c r="B554" s="47">
        <v>7</v>
      </c>
      <c r="C554" s="47">
        <v>7</v>
      </c>
      <c r="D554" s="47">
        <v>1</v>
      </c>
      <c r="E554" s="37">
        <v>30.488299999999999</v>
      </c>
      <c r="F554" s="47" t="str">
        <f>IF(AND(RTO__3[[#This Row],[Month]]&gt;4,RTO__3[[#This Row],[Month]]&lt;9,RTO__3[[#This Row],[Day of Week]]&lt;=5,RTO__3[[#This Row],[Hour]]&gt;=16,RTO__3[[#This Row],[Hour]]&lt;=19),"ON","OFF")</f>
        <v>OFF</v>
      </c>
      <c r="G554"/>
      <c r="H554"/>
      <c r="I554"/>
    </row>
    <row r="555" spans="1:9" x14ac:dyDescent="0.25">
      <c r="A555" s="29">
        <v>45858</v>
      </c>
      <c r="B555" s="47">
        <v>7</v>
      </c>
      <c r="C555" s="47">
        <v>7</v>
      </c>
      <c r="D555" s="47">
        <v>2</v>
      </c>
      <c r="E555" s="37">
        <v>28.8612</v>
      </c>
      <c r="F555" s="47" t="str">
        <f>IF(AND(RTO__3[[#This Row],[Month]]&gt;4,RTO__3[[#This Row],[Month]]&lt;9,RTO__3[[#This Row],[Day of Week]]&lt;=5,RTO__3[[#This Row],[Hour]]&gt;=16,RTO__3[[#This Row],[Hour]]&lt;=19),"ON","OFF")</f>
        <v>OFF</v>
      </c>
      <c r="G555"/>
      <c r="H555"/>
      <c r="I555"/>
    </row>
    <row r="556" spans="1:9" x14ac:dyDescent="0.25">
      <c r="A556" s="29">
        <v>45858</v>
      </c>
      <c r="B556" s="47">
        <v>7</v>
      </c>
      <c r="C556" s="47">
        <v>7</v>
      </c>
      <c r="D556" s="47">
        <v>3</v>
      </c>
      <c r="E556" s="37">
        <v>27.877400000000002</v>
      </c>
      <c r="F556" s="47" t="str">
        <f>IF(AND(RTO__3[[#This Row],[Month]]&gt;4,RTO__3[[#This Row],[Month]]&lt;9,RTO__3[[#This Row],[Day of Week]]&lt;=5,RTO__3[[#This Row],[Hour]]&gt;=16,RTO__3[[#This Row],[Hour]]&lt;=19),"ON","OFF")</f>
        <v>OFF</v>
      </c>
      <c r="G556"/>
      <c r="H556"/>
      <c r="I556"/>
    </row>
    <row r="557" spans="1:9" x14ac:dyDescent="0.25">
      <c r="A557" s="29">
        <v>45858</v>
      </c>
      <c r="B557" s="47">
        <v>7</v>
      </c>
      <c r="C557" s="47">
        <v>7</v>
      </c>
      <c r="D557" s="47">
        <v>4</v>
      </c>
      <c r="E557" s="37">
        <v>27.945799999999998</v>
      </c>
      <c r="F557" s="47" t="str">
        <f>IF(AND(RTO__3[[#This Row],[Month]]&gt;4,RTO__3[[#This Row],[Month]]&lt;9,RTO__3[[#This Row],[Day of Week]]&lt;=5,RTO__3[[#This Row],[Hour]]&gt;=16,RTO__3[[#This Row],[Hour]]&lt;=19),"ON","OFF")</f>
        <v>OFF</v>
      </c>
      <c r="G557"/>
      <c r="H557"/>
      <c r="I557"/>
    </row>
    <row r="558" spans="1:9" x14ac:dyDescent="0.25">
      <c r="A558" s="29">
        <v>45858</v>
      </c>
      <c r="B558" s="47">
        <v>7</v>
      </c>
      <c r="C558" s="47">
        <v>7</v>
      </c>
      <c r="D558" s="47">
        <v>5</v>
      </c>
      <c r="E558" s="37">
        <v>28.299800000000001</v>
      </c>
      <c r="F558" s="47" t="str">
        <f>IF(AND(RTO__3[[#This Row],[Month]]&gt;4,RTO__3[[#This Row],[Month]]&lt;9,RTO__3[[#This Row],[Day of Week]]&lt;=5,RTO__3[[#This Row],[Hour]]&gt;=16,RTO__3[[#This Row],[Hour]]&lt;=19),"ON","OFF")</f>
        <v>OFF</v>
      </c>
      <c r="G558"/>
      <c r="H558"/>
      <c r="I558"/>
    </row>
    <row r="559" spans="1:9" x14ac:dyDescent="0.25">
      <c r="A559" s="29">
        <v>45858</v>
      </c>
      <c r="B559" s="47">
        <v>7</v>
      </c>
      <c r="C559" s="47">
        <v>7</v>
      </c>
      <c r="D559" s="47">
        <v>6</v>
      </c>
      <c r="E559" s="37">
        <v>30.061399999999999</v>
      </c>
      <c r="F559" s="47" t="str">
        <f>IF(AND(RTO__3[[#This Row],[Month]]&gt;4,RTO__3[[#This Row],[Month]]&lt;9,RTO__3[[#This Row],[Day of Week]]&lt;=5,RTO__3[[#This Row],[Hour]]&gt;=16,RTO__3[[#This Row],[Hour]]&lt;=19),"ON","OFF")</f>
        <v>OFF</v>
      </c>
      <c r="G559"/>
      <c r="H559"/>
      <c r="I559"/>
    </row>
    <row r="560" spans="1:9" x14ac:dyDescent="0.25">
      <c r="A560" s="29">
        <v>45858</v>
      </c>
      <c r="B560" s="47">
        <v>7</v>
      </c>
      <c r="C560" s="47">
        <v>7</v>
      </c>
      <c r="D560" s="47">
        <v>7</v>
      </c>
      <c r="E560" s="37">
        <v>27.460899999999999</v>
      </c>
      <c r="F560" s="47" t="str">
        <f>IF(AND(RTO__3[[#This Row],[Month]]&gt;4,RTO__3[[#This Row],[Month]]&lt;9,RTO__3[[#This Row],[Day of Week]]&lt;=5,RTO__3[[#This Row],[Hour]]&gt;=16,RTO__3[[#This Row],[Hour]]&lt;=19),"ON","OFF")</f>
        <v>OFF</v>
      </c>
      <c r="G560"/>
      <c r="H560"/>
      <c r="I560"/>
    </row>
    <row r="561" spans="1:9" x14ac:dyDescent="0.25">
      <c r="A561" s="29">
        <v>45858</v>
      </c>
      <c r="B561" s="47">
        <v>7</v>
      </c>
      <c r="C561" s="47">
        <v>7</v>
      </c>
      <c r="D561" s="47">
        <v>8</v>
      </c>
      <c r="E561" s="37">
        <v>21.204999999999998</v>
      </c>
      <c r="F561" s="47" t="str">
        <f>IF(AND(RTO__3[[#This Row],[Month]]&gt;4,RTO__3[[#This Row],[Month]]&lt;9,RTO__3[[#This Row],[Day of Week]]&lt;=5,RTO__3[[#This Row],[Hour]]&gt;=16,RTO__3[[#This Row],[Hour]]&lt;=19),"ON","OFF")</f>
        <v>OFF</v>
      </c>
      <c r="G561"/>
      <c r="H561"/>
      <c r="I561"/>
    </row>
    <row r="562" spans="1:9" x14ac:dyDescent="0.25">
      <c r="A562" s="29">
        <v>45858</v>
      </c>
      <c r="B562" s="47">
        <v>7</v>
      </c>
      <c r="C562" s="47">
        <v>7</v>
      </c>
      <c r="D562" s="47">
        <v>9</v>
      </c>
      <c r="E562" s="37">
        <v>20.640599999999999</v>
      </c>
      <c r="F562" s="47" t="str">
        <f>IF(AND(RTO__3[[#This Row],[Month]]&gt;4,RTO__3[[#This Row],[Month]]&lt;9,RTO__3[[#This Row],[Day of Week]]&lt;=5,RTO__3[[#This Row],[Hour]]&gt;=16,RTO__3[[#This Row],[Hour]]&lt;=19),"ON","OFF")</f>
        <v>OFF</v>
      </c>
      <c r="G562"/>
      <c r="H562"/>
      <c r="I562"/>
    </row>
    <row r="563" spans="1:9" x14ac:dyDescent="0.25">
      <c r="A563" s="29">
        <v>45858</v>
      </c>
      <c r="B563" s="47">
        <v>7</v>
      </c>
      <c r="C563" s="47">
        <v>7</v>
      </c>
      <c r="D563" s="47">
        <v>10</v>
      </c>
      <c r="E563" s="37">
        <v>20.4526</v>
      </c>
      <c r="F563" s="47" t="str">
        <f>IF(AND(RTO__3[[#This Row],[Month]]&gt;4,RTO__3[[#This Row],[Month]]&lt;9,RTO__3[[#This Row],[Day of Week]]&lt;=5,RTO__3[[#This Row],[Hour]]&gt;=16,RTO__3[[#This Row],[Hour]]&lt;=19),"ON","OFF")</f>
        <v>OFF</v>
      </c>
      <c r="G563"/>
      <c r="H563"/>
      <c r="I563"/>
    </row>
    <row r="564" spans="1:9" x14ac:dyDescent="0.25">
      <c r="A564" s="29">
        <v>45858</v>
      </c>
      <c r="B564" s="47">
        <v>7</v>
      </c>
      <c r="C564" s="47">
        <v>7</v>
      </c>
      <c r="D564" s="47">
        <v>11</v>
      </c>
      <c r="E564" s="37">
        <v>22.205300000000001</v>
      </c>
      <c r="F564" s="47" t="str">
        <f>IF(AND(RTO__3[[#This Row],[Month]]&gt;4,RTO__3[[#This Row],[Month]]&lt;9,RTO__3[[#This Row],[Day of Week]]&lt;=5,RTO__3[[#This Row],[Hour]]&gt;=16,RTO__3[[#This Row],[Hour]]&lt;=19),"ON","OFF")</f>
        <v>OFF</v>
      </c>
      <c r="G564"/>
      <c r="H564"/>
      <c r="I564"/>
    </row>
    <row r="565" spans="1:9" x14ac:dyDescent="0.25">
      <c r="A565" s="29">
        <v>45858</v>
      </c>
      <c r="B565" s="47">
        <v>7</v>
      </c>
      <c r="C565" s="47">
        <v>7</v>
      </c>
      <c r="D565" s="47">
        <v>12</v>
      </c>
      <c r="E565" s="37">
        <v>22.184999999999999</v>
      </c>
      <c r="F565" s="47" t="str">
        <f>IF(AND(RTO__3[[#This Row],[Month]]&gt;4,RTO__3[[#This Row],[Month]]&lt;9,RTO__3[[#This Row],[Day of Week]]&lt;=5,RTO__3[[#This Row],[Hour]]&gt;=16,RTO__3[[#This Row],[Hour]]&lt;=19),"ON","OFF")</f>
        <v>OFF</v>
      </c>
      <c r="G565"/>
      <c r="H565"/>
      <c r="I565"/>
    </row>
    <row r="566" spans="1:9" x14ac:dyDescent="0.25">
      <c r="A566" s="29">
        <v>45858</v>
      </c>
      <c r="B566" s="47">
        <v>7</v>
      </c>
      <c r="C566" s="47">
        <v>7</v>
      </c>
      <c r="D566" s="47">
        <v>13</v>
      </c>
      <c r="E566" s="37">
        <v>20.3202</v>
      </c>
      <c r="F566" s="47" t="str">
        <f>IF(AND(RTO__3[[#This Row],[Month]]&gt;4,RTO__3[[#This Row],[Month]]&lt;9,RTO__3[[#This Row],[Day of Week]]&lt;=5,RTO__3[[#This Row],[Hour]]&gt;=16,RTO__3[[#This Row],[Hour]]&lt;=19),"ON","OFF")</f>
        <v>OFF</v>
      </c>
      <c r="G566"/>
      <c r="H566"/>
      <c r="I566"/>
    </row>
    <row r="567" spans="1:9" x14ac:dyDescent="0.25">
      <c r="A567" s="29">
        <v>45858</v>
      </c>
      <c r="B567" s="47">
        <v>7</v>
      </c>
      <c r="C567" s="47">
        <v>7</v>
      </c>
      <c r="D567" s="47">
        <v>14</v>
      </c>
      <c r="E567" s="37">
        <v>19.380500000000001</v>
      </c>
      <c r="F567" s="47" t="str">
        <f>IF(AND(RTO__3[[#This Row],[Month]]&gt;4,RTO__3[[#This Row],[Month]]&lt;9,RTO__3[[#This Row],[Day of Week]]&lt;=5,RTO__3[[#This Row],[Hour]]&gt;=16,RTO__3[[#This Row],[Hour]]&lt;=19),"ON","OFF")</f>
        <v>OFF</v>
      </c>
      <c r="G567"/>
      <c r="H567"/>
      <c r="I567"/>
    </row>
    <row r="568" spans="1:9" x14ac:dyDescent="0.25">
      <c r="A568" s="29">
        <v>45858</v>
      </c>
      <c r="B568" s="47">
        <v>7</v>
      </c>
      <c r="C568" s="47">
        <v>7</v>
      </c>
      <c r="D568" s="47">
        <v>15</v>
      </c>
      <c r="E568" s="37">
        <v>19.569099999999999</v>
      </c>
      <c r="F568" s="47" t="str">
        <f>IF(AND(RTO__3[[#This Row],[Month]]&gt;4,RTO__3[[#This Row],[Month]]&lt;9,RTO__3[[#This Row],[Day of Week]]&lt;=5,RTO__3[[#This Row],[Hour]]&gt;=16,RTO__3[[#This Row],[Hour]]&lt;=19),"ON","OFF")</f>
        <v>OFF</v>
      </c>
      <c r="G568"/>
      <c r="H568"/>
      <c r="I568"/>
    </row>
    <row r="569" spans="1:9" x14ac:dyDescent="0.25">
      <c r="A569" s="29">
        <v>45858</v>
      </c>
      <c r="B569" s="47">
        <v>7</v>
      </c>
      <c r="C569" s="47">
        <v>7</v>
      </c>
      <c r="D569" s="47">
        <v>16</v>
      </c>
      <c r="E569" s="37">
        <v>23.328199999999999</v>
      </c>
      <c r="F569" s="47" t="str">
        <f>IF(AND(RTO__3[[#This Row],[Month]]&gt;4,RTO__3[[#This Row],[Month]]&lt;9,RTO__3[[#This Row],[Day of Week]]&lt;=5,RTO__3[[#This Row],[Hour]]&gt;=16,RTO__3[[#This Row],[Hour]]&lt;=19),"ON","OFF")</f>
        <v>OFF</v>
      </c>
      <c r="G569"/>
      <c r="H569"/>
      <c r="I569"/>
    </row>
    <row r="570" spans="1:9" x14ac:dyDescent="0.25">
      <c r="A570" s="29">
        <v>45858</v>
      </c>
      <c r="B570" s="47">
        <v>7</v>
      </c>
      <c r="C570" s="47">
        <v>7</v>
      </c>
      <c r="D570" s="47">
        <v>17</v>
      </c>
      <c r="E570" s="37">
        <v>25.173300000000001</v>
      </c>
      <c r="F570" s="47" t="str">
        <f>IF(AND(RTO__3[[#This Row],[Month]]&gt;4,RTO__3[[#This Row],[Month]]&lt;9,RTO__3[[#This Row],[Day of Week]]&lt;=5,RTO__3[[#This Row],[Hour]]&gt;=16,RTO__3[[#This Row],[Hour]]&lt;=19),"ON","OFF")</f>
        <v>OFF</v>
      </c>
      <c r="G570"/>
      <c r="H570"/>
      <c r="I570"/>
    </row>
    <row r="571" spans="1:9" x14ac:dyDescent="0.25">
      <c r="A571" s="29">
        <v>45858</v>
      </c>
      <c r="B571" s="47">
        <v>7</v>
      </c>
      <c r="C571" s="47">
        <v>7</v>
      </c>
      <c r="D571" s="47">
        <v>18</v>
      </c>
      <c r="E571" s="37">
        <v>23.4773</v>
      </c>
      <c r="F571" s="47" t="str">
        <f>IF(AND(RTO__3[[#This Row],[Month]]&gt;4,RTO__3[[#This Row],[Month]]&lt;9,RTO__3[[#This Row],[Day of Week]]&lt;=5,RTO__3[[#This Row],[Hour]]&gt;=16,RTO__3[[#This Row],[Hour]]&lt;=19),"ON","OFF")</f>
        <v>OFF</v>
      </c>
      <c r="G571"/>
      <c r="H571"/>
      <c r="I571"/>
    </row>
    <row r="572" spans="1:9" x14ac:dyDescent="0.25">
      <c r="A572" s="29">
        <v>45858</v>
      </c>
      <c r="B572" s="47">
        <v>7</v>
      </c>
      <c r="C572" s="47">
        <v>7</v>
      </c>
      <c r="D572" s="47">
        <v>19</v>
      </c>
      <c r="E572" s="37">
        <v>31.275600000000001</v>
      </c>
      <c r="F572" s="47" t="str">
        <f>IF(AND(RTO__3[[#This Row],[Month]]&gt;4,RTO__3[[#This Row],[Month]]&lt;9,RTO__3[[#This Row],[Day of Week]]&lt;=5,RTO__3[[#This Row],[Hour]]&gt;=16,RTO__3[[#This Row],[Hour]]&lt;=19),"ON","OFF")</f>
        <v>OFF</v>
      </c>
      <c r="G572"/>
      <c r="H572"/>
      <c r="I572"/>
    </row>
    <row r="573" spans="1:9" x14ac:dyDescent="0.25">
      <c r="A573" s="29">
        <v>45858</v>
      </c>
      <c r="B573" s="47">
        <v>7</v>
      </c>
      <c r="C573" s="47">
        <v>7</v>
      </c>
      <c r="D573" s="47">
        <v>20</v>
      </c>
      <c r="E573" s="37">
        <v>29.806899999999999</v>
      </c>
      <c r="F573" s="47" t="str">
        <f>IF(AND(RTO__3[[#This Row],[Month]]&gt;4,RTO__3[[#This Row],[Month]]&lt;9,RTO__3[[#This Row],[Day of Week]]&lt;=5,RTO__3[[#This Row],[Hour]]&gt;=16,RTO__3[[#This Row],[Hour]]&lt;=19),"ON","OFF")</f>
        <v>OFF</v>
      </c>
      <c r="G573"/>
      <c r="H573"/>
      <c r="I573"/>
    </row>
    <row r="574" spans="1:9" x14ac:dyDescent="0.25">
      <c r="A574" s="29">
        <v>45858</v>
      </c>
      <c r="B574" s="47">
        <v>7</v>
      </c>
      <c r="C574" s="47">
        <v>7</v>
      </c>
      <c r="D574" s="47">
        <v>21</v>
      </c>
      <c r="E574" s="37">
        <v>29.0198</v>
      </c>
      <c r="F574" s="47" t="str">
        <f>IF(AND(RTO__3[[#This Row],[Month]]&gt;4,RTO__3[[#This Row],[Month]]&lt;9,RTO__3[[#This Row],[Day of Week]]&lt;=5,RTO__3[[#This Row],[Hour]]&gt;=16,RTO__3[[#This Row],[Hour]]&lt;=19),"ON","OFF")</f>
        <v>OFF</v>
      </c>
      <c r="G574"/>
      <c r="H574"/>
      <c r="I574"/>
    </row>
    <row r="575" spans="1:9" x14ac:dyDescent="0.25">
      <c r="A575" s="29">
        <v>45858</v>
      </c>
      <c r="B575" s="47">
        <v>7</v>
      </c>
      <c r="C575" s="47">
        <v>7</v>
      </c>
      <c r="D575" s="47">
        <v>22</v>
      </c>
      <c r="E575" s="37">
        <v>29.0806</v>
      </c>
      <c r="F575" s="47" t="str">
        <f>IF(AND(RTO__3[[#This Row],[Month]]&gt;4,RTO__3[[#This Row],[Month]]&lt;9,RTO__3[[#This Row],[Day of Week]]&lt;=5,RTO__3[[#This Row],[Hour]]&gt;=16,RTO__3[[#This Row],[Hour]]&lt;=19),"ON","OFF")</f>
        <v>OFF</v>
      </c>
      <c r="G575"/>
      <c r="H575"/>
      <c r="I575"/>
    </row>
    <row r="576" spans="1:9" x14ac:dyDescent="0.25">
      <c r="A576" s="29">
        <v>45858</v>
      </c>
      <c r="B576" s="47">
        <v>7</v>
      </c>
      <c r="C576" s="47">
        <v>7</v>
      </c>
      <c r="D576" s="47">
        <v>23</v>
      </c>
      <c r="E576" s="37">
        <v>28.375499999999999</v>
      </c>
      <c r="F576" s="47" t="str">
        <f>IF(AND(RTO__3[[#This Row],[Month]]&gt;4,RTO__3[[#This Row],[Month]]&lt;9,RTO__3[[#This Row],[Day of Week]]&lt;=5,RTO__3[[#This Row],[Hour]]&gt;=16,RTO__3[[#This Row],[Hour]]&lt;=19),"ON","OFF")</f>
        <v>OFF</v>
      </c>
      <c r="G576"/>
      <c r="H576"/>
      <c r="I576"/>
    </row>
    <row r="577" spans="1:9" x14ac:dyDescent="0.25">
      <c r="A577" s="29">
        <v>45858</v>
      </c>
      <c r="B577" s="47">
        <v>7</v>
      </c>
      <c r="C577" s="47">
        <v>7</v>
      </c>
      <c r="D577" s="47">
        <v>24</v>
      </c>
      <c r="E577" s="37">
        <v>29.875499999999999</v>
      </c>
      <c r="F577" s="47" t="str">
        <f>IF(AND(RTO__3[[#This Row],[Month]]&gt;4,RTO__3[[#This Row],[Month]]&lt;9,RTO__3[[#This Row],[Day of Week]]&lt;=5,RTO__3[[#This Row],[Hour]]&gt;=16,RTO__3[[#This Row],[Hour]]&lt;=19),"ON","OFF")</f>
        <v>OFF</v>
      </c>
      <c r="G577"/>
      <c r="H577"/>
      <c r="I577"/>
    </row>
    <row r="578" spans="1:9" x14ac:dyDescent="0.25">
      <c r="A578" s="29">
        <v>45859</v>
      </c>
      <c r="B578" s="47">
        <v>7</v>
      </c>
      <c r="C578" s="47">
        <v>1</v>
      </c>
      <c r="D578" s="47">
        <v>1</v>
      </c>
      <c r="E578" s="37">
        <v>34.098199999999999</v>
      </c>
      <c r="F578" s="47" t="str">
        <f>IF(AND(RTO__3[[#This Row],[Month]]&gt;4,RTO__3[[#This Row],[Month]]&lt;9,RTO__3[[#This Row],[Day of Week]]&lt;=5,RTO__3[[#This Row],[Hour]]&gt;=16,RTO__3[[#This Row],[Hour]]&lt;=19),"ON","OFF")</f>
        <v>OFF</v>
      </c>
      <c r="G578"/>
      <c r="H578"/>
      <c r="I578"/>
    </row>
    <row r="579" spans="1:9" x14ac:dyDescent="0.25">
      <c r="A579" s="29">
        <v>45859</v>
      </c>
      <c r="B579" s="47">
        <v>7</v>
      </c>
      <c r="C579" s="47">
        <v>1</v>
      </c>
      <c r="D579" s="47">
        <v>2</v>
      </c>
      <c r="E579" s="37">
        <v>30.2668</v>
      </c>
      <c r="F579" s="47" t="str">
        <f>IF(AND(RTO__3[[#This Row],[Month]]&gt;4,RTO__3[[#This Row],[Month]]&lt;9,RTO__3[[#This Row],[Day of Week]]&lt;=5,RTO__3[[#This Row],[Hour]]&gt;=16,RTO__3[[#This Row],[Hour]]&lt;=19),"ON","OFF")</f>
        <v>OFF</v>
      </c>
      <c r="G579"/>
      <c r="H579"/>
      <c r="I579"/>
    </row>
    <row r="580" spans="1:9" x14ac:dyDescent="0.25">
      <c r="A580" s="29">
        <v>45859</v>
      </c>
      <c r="B580" s="47">
        <v>7</v>
      </c>
      <c r="C580" s="47">
        <v>1</v>
      </c>
      <c r="D580" s="47">
        <v>3</v>
      </c>
      <c r="E580" s="37">
        <v>29.904599999999999</v>
      </c>
      <c r="F580" s="47" t="str">
        <f>IF(AND(RTO__3[[#This Row],[Month]]&gt;4,RTO__3[[#This Row],[Month]]&lt;9,RTO__3[[#This Row],[Day of Week]]&lt;=5,RTO__3[[#This Row],[Hour]]&gt;=16,RTO__3[[#This Row],[Hour]]&lt;=19),"ON","OFF")</f>
        <v>OFF</v>
      </c>
      <c r="G580"/>
      <c r="H580"/>
      <c r="I580"/>
    </row>
    <row r="581" spans="1:9" x14ac:dyDescent="0.25">
      <c r="A581" s="29">
        <v>45859</v>
      </c>
      <c r="B581" s="47">
        <v>7</v>
      </c>
      <c r="C581" s="47">
        <v>1</v>
      </c>
      <c r="D581" s="47">
        <v>4</v>
      </c>
      <c r="E581" s="37">
        <v>28.494199999999999</v>
      </c>
      <c r="F581" s="47" t="str">
        <f>IF(AND(RTO__3[[#This Row],[Month]]&gt;4,RTO__3[[#This Row],[Month]]&lt;9,RTO__3[[#This Row],[Day of Week]]&lt;=5,RTO__3[[#This Row],[Hour]]&gt;=16,RTO__3[[#This Row],[Hour]]&lt;=19),"ON","OFF")</f>
        <v>OFF</v>
      </c>
      <c r="G581"/>
      <c r="H581"/>
      <c r="I581"/>
    </row>
    <row r="582" spans="1:9" x14ac:dyDescent="0.25">
      <c r="A582" s="29">
        <v>45859</v>
      </c>
      <c r="B582" s="47">
        <v>7</v>
      </c>
      <c r="C582" s="47">
        <v>1</v>
      </c>
      <c r="D582" s="47">
        <v>5</v>
      </c>
      <c r="E582" s="37">
        <v>31.9895</v>
      </c>
      <c r="F582" s="47" t="str">
        <f>IF(AND(RTO__3[[#This Row],[Month]]&gt;4,RTO__3[[#This Row],[Month]]&lt;9,RTO__3[[#This Row],[Day of Week]]&lt;=5,RTO__3[[#This Row],[Hour]]&gt;=16,RTO__3[[#This Row],[Hour]]&lt;=19),"ON","OFF")</f>
        <v>OFF</v>
      </c>
      <c r="G582"/>
      <c r="H582"/>
      <c r="I582"/>
    </row>
    <row r="583" spans="1:9" x14ac:dyDescent="0.25">
      <c r="A583" s="29">
        <v>45859</v>
      </c>
      <c r="B583" s="47">
        <v>7</v>
      </c>
      <c r="C583" s="47">
        <v>1</v>
      </c>
      <c r="D583" s="47">
        <v>6</v>
      </c>
      <c r="E583" s="37">
        <v>35.979300000000002</v>
      </c>
      <c r="F583" s="47" t="str">
        <f>IF(AND(RTO__3[[#This Row],[Month]]&gt;4,RTO__3[[#This Row],[Month]]&lt;9,RTO__3[[#This Row],[Day of Week]]&lt;=5,RTO__3[[#This Row],[Hour]]&gt;=16,RTO__3[[#This Row],[Hour]]&lt;=19),"ON","OFF")</f>
        <v>OFF</v>
      </c>
      <c r="G583"/>
      <c r="H583"/>
      <c r="I583"/>
    </row>
    <row r="584" spans="1:9" x14ac:dyDescent="0.25">
      <c r="A584" s="29">
        <v>45859</v>
      </c>
      <c r="B584" s="47">
        <v>7</v>
      </c>
      <c r="C584" s="47">
        <v>1</v>
      </c>
      <c r="D584" s="47">
        <v>7</v>
      </c>
      <c r="E584" s="37">
        <v>34.562399999999997</v>
      </c>
      <c r="F584" s="47" t="str">
        <f>IF(AND(RTO__3[[#This Row],[Month]]&gt;4,RTO__3[[#This Row],[Month]]&lt;9,RTO__3[[#This Row],[Day of Week]]&lt;=5,RTO__3[[#This Row],[Hour]]&gt;=16,RTO__3[[#This Row],[Hour]]&lt;=19),"ON","OFF")</f>
        <v>OFF</v>
      </c>
      <c r="G584"/>
      <c r="H584"/>
      <c r="I584"/>
    </row>
    <row r="585" spans="1:9" x14ac:dyDescent="0.25">
      <c r="A585" s="29">
        <v>45859</v>
      </c>
      <c r="B585" s="47">
        <v>7</v>
      </c>
      <c r="C585" s="47">
        <v>1</v>
      </c>
      <c r="D585" s="47">
        <v>8</v>
      </c>
      <c r="E585" s="37">
        <v>30.014199999999999</v>
      </c>
      <c r="F585" s="47" t="str">
        <f>IF(AND(RTO__3[[#This Row],[Month]]&gt;4,RTO__3[[#This Row],[Month]]&lt;9,RTO__3[[#This Row],[Day of Week]]&lt;=5,RTO__3[[#This Row],[Hour]]&gt;=16,RTO__3[[#This Row],[Hour]]&lt;=19),"ON","OFF")</f>
        <v>OFF</v>
      </c>
      <c r="G585"/>
      <c r="H585"/>
      <c r="I585"/>
    </row>
    <row r="586" spans="1:9" x14ac:dyDescent="0.25">
      <c r="A586" s="29">
        <v>45859</v>
      </c>
      <c r="B586" s="47">
        <v>7</v>
      </c>
      <c r="C586" s="47">
        <v>1</v>
      </c>
      <c r="D586" s="47">
        <v>9</v>
      </c>
      <c r="E586" s="37">
        <v>24.3019</v>
      </c>
      <c r="F586" s="47" t="str">
        <f>IF(AND(RTO__3[[#This Row],[Month]]&gt;4,RTO__3[[#This Row],[Month]]&lt;9,RTO__3[[#This Row],[Day of Week]]&lt;=5,RTO__3[[#This Row],[Hour]]&gt;=16,RTO__3[[#This Row],[Hour]]&lt;=19),"ON","OFF")</f>
        <v>OFF</v>
      </c>
      <c r="G586"/>
      <c r="H586"/>
      <c r="I586"/>
    </row>
    <row r="587" spans="1:9" x14ac:dyDescent="0.25">
      <c r="A587" s="29">
        <v>45859</v>
      </c>
      <c r="B587" s="47">
        <v>7</v>
      </c>
      <c r="C587" s="47">
        <v>1</v>
      </c>
      <c r="D587" s="47">
        <v>10</v>
      </c>
      <c r="E587" s="37">
        <v>20.679300000000001</v>
      </c>
      <c r="F587" s="47" t="str">
        <f>IF(AND(RTO__3[[#This Row],[Month]]&gt;4,RTO__3[[#This Row],[Month]]&lt;9,RTO__3[[#This Row],[Day of Week]]&lt;=5,RTO__3[[#This Row],[Hour]]&gt;=16,RTO__3[[#This Row],[Hour]]&lt;=19),"ON","OFF")</f>
        <v>OFF</v>
      </c>
      <c r="G587"/>
      <c r="H587"/>
      <c r="I587"/>
    </row>
    <row r="588" spans="1:9" x14ac:dyDescent="0.25">
      <c r="A588" s="29">
        <v>45859</v>
      </c>
      <c r="B588" s="47">
        <v>7</v>
      </c>
      <c r="C588" s="47">
        <v>1</v>
      </c>
      <c r="D588" s="47">
        <v>11</v>
      </c>
      <c r="E588" s="37">
        <v>22.334900000000001</v>
      </c>
      <c r="F588" s="47" t="str">
        <f>IF(AND(RTO__3[[#This Row],[Month]]&gt;4,RTO__3[[#This Row],[Month]]&lt;9,RTO__3[[#This Row],[Day of Week]]&lt;=5,RTO__3[[#This Row],[Hour]]&gt;=16,RTO__3[[#This Row],[Hour]]&lt;=19),"ON","OFF")</f>
        <v>OFF</v>
      </c>
      <c r="G588"/>
      <c r="H588"/>
      <c r="I588"/>
    </row>
    <row r="589" spans="1:9" x14ac:dyDescent="0.25">
      <c r="A589" s="29">
        <v>45859</v>
      </c>
      <c r="B589" s="47">
        <v>7</v>
      </c>
      <c r="C589" s="47">
        <v>1</v>
      </c>
      <c r="D589" s="47">
        <v>12</v>
      </c>
      <c r="E589" s="37">
        <v>16.143899999999999</v>
      </c>
      <c r="F589" s="47" t="str">
        <f>IF(AND(RTO__3[[#This Row],[Month]]&gt;4,RTO__3[[#This Row],[Month]]&lt;9,RTO__3[[#This Row],[Day of Week]]&lt;=5,RTO__3[[#This Row],[Hour]]&gt;=16,RTO__3[[#This Row],[Hour]]&lt;=19),"ON","OFF")</f>
        <v>OFF</v>
      </c>
      <c r="G589"/>
      <c r="H589"/>
      <c r="I589"/>
    </row>
    <row r="590" spans="1:9" x14ac:dyDescent="0.25">
      <c r="A590" s="29">
        <v>45859</v>
      </c>
      <c r="B590" s="47">
        <v>7</v>
      </c>
      <c r="C590" s="47">
        <v>1</v>
      </c>
      <c r="D590" s="47">
        <v>13</v>
      </c>
      <c r="E590" s="37">
        <v>20.6965</v>
      </c>
      <c r="F590" s="47" t="str">
        <f>IF(AND(RTO__3[[#This Row],[Month]]&gt;4,RTO__3[[#This Row],[Month]]&lt;9,RTO__3[[#This Row],[Day of Week]]&lt;=5,RTO__3[[#This Row],[Hour]]&gt;=16,RTO__3[[#This Row],[Hour]]&lt;=19),"ON","OFF")</f>
        <v>OFF</v>
      </c>
      <c r="G590"/>
      <c r="H590"/>
      <c r="I590"/>
    </row>
    <row r="591" spans="1:9" x14ac:dyDescent="0.25">
      <c r="A591" s="29">
        <v>45859</v>
      </c>
      <c r="B591" s="47">
        <v>7</v>
      </c>
      <c r="C591" s="47">
        <v>1</v>
      </c>
      <c r="D591" s="47">
        <v>14</v>
      </c>
      <c r="E591" s="37">
        <v>25.6068</v>
      </c>
      <c r="F591" s="47" t="str">
        <f>IF(AND(RTO__3[[#This Row],[Month]]&gt;4,RTO__3[[#This Row],[Month]]&lt;9,RTO__3[[#This Row],[Day of Week]]&lt;=5,RTO__3[[#This Row],[Hour]]&gt;=16,RTO__3[[#This Row],[Hour]]&lt;=19),"ON","OFF")</f>
        <v>OFF</v>
      </c>
      <c r="G591"/>
      <c r="H591"/>
      <c r="I591"/>
    </row>
    <row r="592" spans="1:9" x14ac:dyDescent="0.25">
      <c r="A592" s="29">
        <v>45859</v>
      </c>
      <c r="B592" s="47">
        <v>7</v>
      </c>
      <c r="C592" s="47">
        <v>1</v>
      </c>
      <c r="D592" s="47">
        <v>15</v>
      </c>
      <c r="E592" s="37">
        <v>23.251300000000001</v>
      </c>
      <c r="F592" s="47" t="str">
        <f>IF(AND(RTO__3[[#This Row],[Month]]&gt;4,RTO__3[[#This Row],[Month]]&lt;9,RTO__3[[#This Row],[Day of Week]]&lt;=5,RTO__3[[#This Row],[Hour]]&gt;=16,RTO__3[[#This Row],[Hour]]&lt;=19),"ON","OFF")</f>
        <v>OFF</v>
      </c>
      <c r="G592"/>
      <c r="H592"/>
      <c r="I592"/>
    </row>
    <row r="593" spans="1:9" x14ac:dyDescent="0.25">
      <c r="A593" s="29">
        <v>45859</v>
      </c>
      <c r="B593" s="47">
        <v>7</v>
      </c>
      <c r="C593" s="47">
        <v>1</v>
      </c>
      <c r="D593" s="47">
        <v>16</v>
      </c>
      <c r="E593" s="37">
        <v>23.592700000000001</v>
      </c>
      <c r="F593" s="47" t="str">
        <f>IF(AND(RTO__3[[#This Row],[Month]]&gt;4,RTO__3[[#This Row],[Month]]&lt;9,RTO__3[[#This Row],[Day of Week]]&lt;=5,RTO__3[[#This Row],[Hour]]&gt;=16,RTO__3[[#This Row],[Hour]]&lt;=19),"ON","OFF")</f>
        <v>ON</v>
      </c>
      <c r="G593"/>
      <c r="H593"/>
      <c r="I593"/>
    </row>
    <row r="594" spans="1:9" x14ac:dyDescent="0.25">
      <c r="A594" s="29">
        <v>45859</v>
      </c>
      <c r="B594" s="47">
        <v>7</v>
      </c>
      <c r="C594" s="47">
        <v>1</v>
      </c>
      <c r="D594" s="47">
        <v>17</v>
      </c>
      <c r="E594" s="37">
        <v>22.472200000000001</v>
      </c>
      <c r="F594" s="47" t="str">
        <f>IF(AND(RTO__3[[#This Row],[Month]]&gt;4,RTO__3[[#This Row],[Month]]&lt;9,RTO__3[[#This Row],[Day of Week]]&lt;=5,RTO__3[[#This Row],[Hour]]&gt;=16,RTO__3[[#This Row],[Hour]]&lt;=19),"ON","OFF")</f>
        <v>ON</v>
      </c>
      <c r="G594"/>
      <c r="H594"/>
      <c r="I594"/>
    </row>
    <row r="595" spans="1:9" x14ac:dyDescent="0.25">
      <c r="A595" s="29">
        <v>45859</v>
      </c>
      <c r="B595" s="47">
        <v>7</v>
      </c>
      <c r="C595" s="47">
        <v>1</v>
      </c>
      <c r="D595" s="47">
        <v>18</v>
      </c>
      <c r="E595" s="37">
        <v>20.155899999999999</v>
      </c>
      <c r="F595" s="47" t="str">
        <f>IF(AND(RTO__3[[#This Row],[Month]]&gt;4,RTO__3[[#This Row],[Month]]&lt;9,RTO__3[[#This Row],[Day of Week]]&lt;=5,RTO__3[[#This Row],[Hour]]&gt;=16,RTO__3[[#This Row],[Hour]]&lt;=19),"ON","OFF")</f>
        <v>ON</v>
      </c>
      <c r="G595"/>
      <c r="H595"/>
      <c r="I595"/>
    </row>
    <row r="596" spans="1:9" x14ac:dyDescent="0.25">
      <c r="A596" s="29">
        <v>45859</v>
      </c>
      <c r="B596" s="47">
        <v>7</v>
      </c>
      <c r="C596" s="47">
        <v>1</v>
      </c>
      <c r="D596" s="47">
        <v>19</v>
      </c>
      <c r="E596" s="37">
        <v>36.158700000000003</v>
      </c>
      <c r="F596" s="47" t="str">
        <f>IF(AND(RTO__3[[#This Row],[Month]]&gt;4,RTO__3[[#This Row],[Month]]&lt;9,RTO__3[[#This Row],[Day of Week]]&lt;=5,RTO__3[[#This Row],[Hour]]&gt;=16,RTO__3[[#This Row],[Hour]]&lt;=19),"ON","OFF")</f>
        <v>ON</v>
      </c>
      <c r="G596"/>
      <c r="H596"/>
      <c r="I596"/>
    </row>
    <row r="597" spans="1:9" x14ac:dyDescent="0.25">
      <c r="A597" s="29">
        <v>45859</v>
      </c>
      <c r="B597" s="47">
        <v>7</v>
      </c>
      <c r="C597" s="47">
        <v>1</v>
      </c>
      <c r="D597" s="47">
        <v>20</v>
      </c>
      <c r="E597" s="37">
        <v>27.427099999999999</v>
      </c>
      <c r="F597" s="47" t="str">
        <f>IF(AND(RTO__3[[#This Row],[Month]]&gt;4,RTO__3[[#This Row],[Month]]&lt;9,RTO__3[[#This Row],[Day of Week]]&lt;=5,RTO__3[[#This Row],[Hour]]&gt;=16,RTO__3[[#This Row],[Hour]]&lt;=19),"ON","OFF")</f>
        <v>OFF</v>
      </c>
      <c r="G597"/>
      <c r="H597"/>
      <c r="I597"/>
    </row>
    <row r="598" spans="1:9" x14ac:dyDescent="0.25">
      <c r="A598" s="29">
        <v>45859</v>
      </c>
      <c r="B598" s="47">
        <v>7</v>
      </c>
      <c r="C598" s="47">
        <v>1</v>
      </c>
      <c r="D598" s="47">
        <v>21</v>
      </c>
      <c r="E598" s="37">
        <v>30.977499999999999</v>
      </c>
      <c r="F598" s="47" t="str">
        <f>IF(AND(RTO__3[[#This Row],[Month]]&gt;4,RTO__3[[#This Row],[Month]]&lt;9,RTO__3[[#This Row],[Day of Week]]&lt;=5,RTO__3[[#This Row],[Hour]]&gt;=16,RTO__3[[#This Row],[Hour]]&lt;=19),"ON","OFF")</f>
        <v>OFF</v>
      </c>
      <c r="G598"/>
      <c r="H598"/>
      <c r="I598"/>
    </row>
    <row r="599" spans="1:9" x14ac:dyDescent="0.25">
      <c r="A599" s="29">
        <v>45859</v>
      </c>
      <c r="B599" s="47">
        <v>7</v>
      </c>
      <c r="C599" s="47">
        <v>1</v>
      </c>
      <c r="D599" s="47">
        <v>22</v>
      </c>
      <c r="E599" s="37">
        <v>28.247599999999998</v>
      </c>
      <c r="F599" s="47" t="str">
        <f>IF(AND(RTO__3[[#This Row],[Month]]&gt;4,RTO__3[[#This Row],[Month]]&lt;9,RTO__3[[#This Row],[Day of Week]]&lt;=5,RTO__3[[#This Row],[Hour]]&gt;=16,RTO__3[[#This Row],[Hour]]&lt;=19),"ON","OFF")</f>
        <v>OFF</v>
      </c>
      <c r="G599"/>
      <c r="H599"/>
      <c r="I599"/>
    </row>
    <row r="600" spans="1:9" x14ac:dyDescent="0.25">
      <c r="A600" s="29">
        <v>45859</v>
      </c>
      <c r="B600" s="47">
        <v>7</v>
      </c>
      <c r="C600" s="47">
        <v>1</v>
      </c>
      <c r="D600" s="47">
        <v>23</v>
      </c>
      <c r="E600" s="37">
        <v>31.6859</v>
      </c>
      <c r="F600" s="47" t="str">
        <f>IF(AND(RTO__3[[#This Row],[Month]]&gt;4,RTO__3[[#This Row],[Month]]&lt;9,RTO__3[[#This Row],[Day of Week]]&lt;=5,RTO__3[[#This Row],[Hour]]&gt;=16,RTO__3[[#This Row],[Hour]]&lt;=19),"ON","OFF")</f>
        <v>OFF</v>
      </c>
      <c r="G600"/>
      <c r="H600"/>
      <c r="I600"/>
    </row>
    <row r="601" spans="1:9" x14ac:dyDescent="0.25">
      <c r="A601" s="29">
        <v>45859</v>
      </c>
      <c r="B601" s="47">
        <v>7</v>
      </c>
      <c r="C601" s="47">
        <v>1</v>
      </c>
      <c r="D601" s="47">
        <v>24</v>
      </c>
      <c r="E601" s="37">
        <v>31.483799999999999</v>
      </c>
      <c r="F601" s="47" t="str">
        <f>IF(AND(RTO__3[[#This Row],[Month]]&gt;4,RTO__3[[#This Row],[Month]]&lt;9,RTO__3[[#This Row],[Day of Week]]&lt;=5,RTO__3[[#This Row],[Hour]]&gt;=16,RTO__3[[#This Row],[Hour]]&lt;=19),"ON","OFF")</f>
        <v>OFF</v>
      </c>
      <c r="G601"/>
      <c r="H601"/>
      <c r="I601"/>
    </row>
    <row r="602" spans="1:9" x14ac:dyDescent="0.25">
      <c r="A602" s="29">
        <v>45860</v>
      </c>
      <c r="B602" s="47">
        <v>7</v>
      </c>
      <c r="C602" s="47">
        <v>2</v>
      </c>
      <c r="D602" s="47">
        <v>1</v>
      </c>
      <c r="E602" s="37">
        <v>33.561999999999998</v>
      </c>
      <c r="F602" s="47" t="str">
        <f>IF(AND(RTO__3[[#This Row],[Month]]&gt;4,RTO__3[[#This Row],[Month]]&lt;9,RTO__3[[#This Row],[Day of Week]]&lt;=5,RTO__3[[#This Row],[Hour]]&gt;=16,RTO__3[[#This Row],[Hour]]&lt;=19),"ON","OFF")</f>
        <v>OFF</v>
      </c>
      <c r="G602"/>
      <c r="H602"/>
      <c r="I602"/>
    </row>
    <row r="603" spans="1:9" x14ac:dyDescent="0.25">
      <c r="A603" s="29">
        <v>45860</v>
      </c>
      <c r="B603" s="47">
        <v>7</v>
      </c>
      <c r="C603" s="47">
        <v>2</v>
      </c>
      <c r="D603" s="47">
        <v>2</v>
      </c>
      <c r="E603" s="37">
        <v>31.263300000000001</v>
      </c>
      <c r="F603" s="47" t="str">
        <f>IF(AND(RTO__3[[#This Row],[Month]]&gt;4,RTO__3[[#This Row],[Month]]&lt;9,RTO__3[[#This Row],[Day of Week]]&lt;=5,RTO__3[[#This Row],[Hour]]&gt;=16,RTO__3[[#This Row],[Hour]]&lt;=19),"ON","OFF")</f>
        <v>OFF</v>
      </c>
      <c r="G603"/>
      <c r="H603"/>
      <c r="I603"/>
    </row>
    <row r="604" spans="1:9" x14ac:dyDescent="0.25">
      <c r="A604" s="29">
        <v>45860</v>
      </c>
      <c r="B604" s="47">
        <v>7</v>
      </c>
      <c r="C604" s="47">
        <v>2</v>
      </c>
      <c r="D604" s="47">
        <v>3</v>
      </c>
      <c r="E604" s="37">
        <v>30.091999999999999</v>
      </c>
      <c r="F604" s="47" t="str">
        <f>IF(AND(RTO__3[[#This Row],[Month]]&gt;4,RTO__3[[#This Row],[Month]]&lt;9,RTO__3[[#This Row],[Day of Week]]&lt;=5,RTO__3[[#This Row],[Hour]]&gt;=16,RTO__3[[#This Row],[Hour]]&lt;=19),"ON","OFF")</f>
        <v>OFF</v>
      </c>
      <c r="G604"/>
      <c r="H604"/>
      <c r="I604"/>
    </row>
    <row r="605" spans="1:9" x14ac:dyDescent="0.25">
      <c r="A605" s="29">
        <v>45860</v>
      </c>
      <c r="B605" s="47">
        <v>7</v>
      </c>
      <c r="C605" s="47">
        <v>2</v>
      </c>
      <c r="D605" s="47">
        <v>4</v>
      </c>
      <c r="E605" s="37">
        <v>30.8507</v>
      </c>
      <c r="F605" s="47" t="str">
        <f>IF(AND(RTO__3[[#This Row],[Month]]&gt;4,RTO__3[[#This Row],[Month]]&lt;9,RTO__3[[#This Row],[Day of Week]]&lt;=5,RTO__3[[#This Row],[Hour]]&gt;=16,RTO__3[[#This Row],[Hour]]&lt;=19),"ON","OFF")</f>
        <v>OFF</v>
      </c>
      <c r="G605"/>
      <c r="H605"/>
      <c r="I605"/>
    </row>
    <row r="606" spans="1:9" x14ac:dyDescent="0.25">
      <c r="A606" s="29">
        <v>45860</v>
      </c>
      <c r="B606" s="47">
        <v>7</v>
      </c>
      <c r="C606" s="47">
        <v>2</v>
      </c>
      <c r="D606" s="47">
        <v>5</v>
      </c>
      <c r="E606" s="37">
        <v>33.790100000000002</v>
      </c>
      <c r="F606" s="47" t="str">
        <f>IF(AND(RTO__3[[#This Row],[Month]]&gt;4,RTO__3[[#This Row],[Month]]&lt;9,RTO__3[[#This Row],[Day of Week]]&lt;=5,RTO__3[[#This Row],[Hour]]&gt;=16,RTO__3[[#This Row],[Hour]]&lt;=19),"ON","OFF")</f>
        <v>OFF</v>
      </c>
      <c r="G606"/>
      <c r="H606"/>
      <c r="I606"/>
    </row>
    <row r="607" spans="1:9" x14ac:dyDescent="0.25">
      <c r="A607" s="29">
        <v>45860</v>
      </c>
      <c r="B607" s="47">
        <v>7</v>
      </c>
      <c r="C607" s="47">
        <v>2</v>
      </c>
      <c r="D607" s="47">
        <v>6</v>
      </c>
      <c r="E607" s="37">
        <v>34.875100000000003</v>
      </c>
      <c r="F607" s="47" t="str">
        <f>IF(AND(RTO__3[[#This Row],[Month]]&gt;4,RTO__3[[#This Row],[Month]]&lt;9,RTO__3[[#This Row],[Day of Week]]&lt;=5,RTO__3[[#This Row],[Hour]]&gt;=16,RTO__3[[#This Row],[Hour]]&lt;=19),"ON","OFF")</f>
        <v>OFF</v>
      </c>
      <c r="G607"/>
      <c r="H607"/>
      <c r="I607"/>
    </row>
    <row r="608" spans="1:9" x14ac:dyDescent="0.25">
      <c r="A608" s="29">
        <v>45860</v>
      </c>
      <c r="B608" s="47">
        <v>7</v>
      </c>
      <c r="C608" s="47">
        <v>2</v>
      </c>
      <c r="D608" s="47">
        <v>7</v>
      </c>
      <c r="E608" s="37">
        <v>23.934000000000001</v>
      </c>
      <c r="F608" s="47" t="str">
        <f>IF(AND(RTO__3[[#This Row],[Month]]&gt;4,RTO__3[[#This Row],[Month]]&lt;9,RTO__3[[#This Row],[Day of Week]]&lt;=5,RTO__3[[#This Row],[Hour]]&gt;=16,RTO__3[[#This Row],[Hour]]&lt;=19),"ON","OFF")</f>
        <v>OFF</v>
      </c>
      <c r="G608"/>
      <c r="H608"/>
      <c r="I608"/>
    </row>
    <row r="609" spans="1:9" x14ac:dyDescent="0.25">
      <c r="A609" s="29">
        <v>45860</v>
      </c>
      <c r="B609" s="47">
        <v>7</v>
      </c>
      <c r="C609" s="47">
        <v>2</v>
      </c>
      <c r="D609" s="47">
        <v>8</v>
      </c>
      <c r="E609" s="37">
        <v>26.018699999999999</v>
      </c>
      <c r="F609" s="47" t="str">
        <f>IF(AND(RTO__3[[#This Row],[Month]]&gt;4,RTO__3[[#This Row],[Month]]&lt;9,RTO__3[[#This Row],[Day of Week]]&lt;=5,RTO__3[[#This Row],[Hour]]&gt;=16,RTO__3[[#This Row],[Hour]]&lt;=19),"ON","OFF")</f>
        <v>OFF</v>
      </c>
      <c r="G609"/>
      <c r="H609"/>
      <c r="I609"/>
    </row>
    <row r="610" spans="1:9" x14ac:dyDescent="0.25">
      <c r="A610" s="29">
        <v>45860</v>
      </c>
      <c r="B610" s="47">
        <v>7</v>
      </c>
      <c r="C610" s="47">
        <v>2</v>
      </c>
      <c r="D610" s="47">
        <v>9</v>
      </c>
      <c r="E610" s="37">
        <v>21.146000000000001</v>
      </c>
      <c r="F610" s="47" t="str">
        <f>IF(AND(RTO__3[[#This Row],[Month]]&gt;4,RTO__3[[#This Row],[Month]]&lt;9,RTO__3[[#This Row],[Day of Week]]&lt;=5,RTO__3[[#This Row],[Hour]]&gt;=16,RTO__3[[#This Row],[Hour]]&lt;=19),"ON","OFF")</f>
        <v>OFF</v>
      </c>
      <c r="G610"/>
      <c r="H610"/>
      <c r="I610"/>
    </row>
    <row r="611" spans="1:9" x14ac:dyDescent="0.25">
      <c r="A611" s="29">
        <v>45860</v>
      </c>
      <c r="B611" s="47">
        <v>7</v>
      </c>
      <c r="C611" s="47">
        <v>2</v>
      </c>
      <c r="D611" s="47">
        <v>10</v>
      </c>
      <c r="E611" s="37">
        <v>21.543900000000001</v>
      </c>
      <c r="F611" s="47" t="str">
        <f>IF(AND(RTO__3[[#This Row],[Month]]&gt;4,RTO__3[[#This Row],[Month]]&lt;9,RTO__3[[#This Row],[Day of Week]]&lt;=5,RTO__3[[#This Row],[Hour]]&gt;=16,RTO__3[[#This Row],[Hour]]&lt;=19),"ON","OFF")</f>
        <v>OFF</v>
      </c>
      <c r="G611"/>
      <c r="H611"/>
      <c r="I611"/>
    </row>
    <row r="612" spans="1:9" x14ac:dyDescent="0.25">
      <c r="A612" s="29">
        <v>45860</v>
      </c>
      <c r="B612" s="47">
        <v>7</v>
      </c>
      <c r="C612" s="47">
        <v>2</v>
      </c>
      <c r="D612" s="47">
        <v>11</v>
      </c>
      <c r="E612" s="37">
        <v>21.6816</v>
      </c>
      <c r="F612" s="47" t="str">
        <f>IF(AND(RTO__3[[#This Row],[Month]]&gt;4,RTO__3[[#This Row],[Month]]&lt;9,RTO__3[[#This Row],[Day of Week]]&lt;=5,RTO__3[[#This Row],[Hour]]&gt;=16,RTO__3[[#This Row],[Hour]]&lt;=19),"ON","OFF")</f>
        <v>OFF</v>
      </c>
      <c r="G612"/>
      <c r="H612"/>
      <c r="I612"/>
    </row>
    <row r="613" spans="1:9" x14ac:dyDescent="0.25">
      <c r="A613" s="29">
        <v>45860</v>
      </c>
      <c r="B613" s="47">
        <v>7</v>
      </c>
      <c r="C613" s="47">
        <v>2</v>
      </c>
      <c r="D613" s="47">
        <v>12</v>
      </c>
      <c r="E613" s="37">
        <v>22.829000000000001</v>
      </c>
      <c r="F613" s="47" t="str">
        <f>IF(AND(RTO__3[[#This Row],[Month]]&gt;4,RTO__3[[#This Row],[Month]]&lt;9,RTO__3[[#This Row],[Day of Week]]&lt;=5,RTO__3[[#This Row],[Hour]]&gt;=16,RTO__3[[#This Row],[Hour]]&lt;=19),"ON","OFF")</f>
        <v>OFF</v>
      </c>
      <c r="G613"/>
      <c r="H613"/>
      <c r="I613"/>
    </row>
    <row r="614" spans="1:9" x14ac:dyDescent="0.25">
      <c r="A614" s="29">
        <v>45860</v>
      </c>
      <c r="B614" s="47">
        <v>7</v>
      </c>
      <c r="C614" s="47">
        <v>2</v>
      </c>
      <c r="D614" s="47">
        <v>13</v>
      </c>
      <c r="E614" s="37">
        <v>24.6111</v>
      </c>
      <c r="F614" s="47" t="str">
        <f>IF(AND(RTO__3[[#This Row],[Month]]&gt;4,RTO__3[[#This Row],[Month]]&lt;9,RTO__3[[#This Row],[Day of Week]]&lt;=5,RTO__3[[#This Row],[Hour]]&gt;=16,RTO__3[[#This Row],[Hour]]&lt;=19),"ON","OFF")</f>
        <v>OFF</v>
      </c>
      <c r="G614"/>
      <c r="H614"/>
      <c r="I614"/>
    </row>
    <row r="615" spans="1:9" x14ac:dyDescent="0.25">
      <c r="A615" s="29">
        <v>45860</v>
      </c>
      <c r="B615" s="47">
        <v>7</v>
      </c>
      <c r="C615" s="47">
        <v>2</v>
      </c>
      <c r="D615" s="47">
        <v>14</v>
      </c>
      <c r="E615" s="37">
        <v>23.773399999999999</v>
      </c>
      <c r="F615" s="47" t="str">
        <f>IF(AND(RTO__3[[#This Row],[Month]]&gt;4,RTO__3[[#This Row],[Month]]&lt;9,RTO__3[[#This Row],[Day of Week]]&lt;=5,RTO__3[[#This Row],[Hour]]&gt;=16,RTO__3[[#This Row],[Hour]]&lt;=19),"ON","OFF")</f>
        <v>OFF</v>
      </c>
      <c r="G615"/>
      <c r="H615"/>
      <c r="I615"/>
    </row>
    <row r="616" spans="1:9" x14ac:dyDescent="0.25">
      <c r="A616" s="29">
        <v>45860</v>
      </c>
      <c r="B616" s="47">
        <v>7</v>
      </c>
      <c r="C616" s="47">
        <v>2</v>
      </c>
      <c r="D616" s="47">
        <v>15</v>
      </c>
      <c r="E616" s="37">
        <v>22.386700000000001</v>
      </c>
      <c r="F616" s="47" t="str">
        <f>IF(AND(RTO__3[[#This Row],[Month]]&gt;4,RTO__3[[#This Row],[Month]]&lt;9,RTO__3[[#This Row],[Day of Week]]&lt;=5,RTO__3[[#This Row],[Hour]]&gt;=16,RTO__3[[#This Row],[Hour]]&lt;=19),"ON","OFF")</f>
        <v>OFF</v>
      </c>
      <c r="G616"/>
      <c r="H616"/>
      <c r="I616"/>
    </row>
    <row r="617" spans="1:9" x14ac:dyDescent="0.25">
      <c r="A617" s="29">
        <v>45860</v>
      </c>
      <c r="B617" s="47">
        <v>7</v>
      </c>
      <c r="C617" s="47">
        <v>2</v>
      </c>
      <c r="D617" s="47">
        <v>16</v>
      </c>
      <c r="E617" s="37">
        <v>25.114999999999998</v>
      </c>
      <c r="F617" s="47" t="str">
        <f>IF(AND(RTO__3[[#This Row],[Month]]&gt;4,RTO__3[[#This Row],[Month]]&lt;9,RTO__3[[#This Row],[Day of Week]]&lt;=5,RTO__3[[#This Row],[Hour]]&gt;=16,RTO__3[[#This Row],[Hour]]&lt;=19),"ON","OFF")</f>
        <v>ON</v>
      </c>
      <c r="G617"/>
      <c r="H617"/>
      <c r="I617"/>
    </row>
    <row r="618" spans="1:9" x14ac:dyDescent="0.25">
      <c r="A618" s="29">
        <v>45860</v>
      </c>
      <c r="B618" s="47">
        <v>7</v>
      </c>
      <c r="C618" s="47">
        <v>2</v>
      </c>
      <c r="D618" s="47">
        <v>17</v>
      </c>
      <c r="E618" s="37">
        <v>20.3581</v>
      </c>
      <c r="F618" s="47" t="str">
        <f>IF(AND(RTO__3[[#This Row],[Month]]&gt;4,RTO__3[[#This Row],[Month]]&lt;9,RTO__3[[#This Row],[Day of Week]]&lt;=5,RTO__3[[#This Row],[Hour]]&gt;=16,RTO__3[[#This Row],[Hour]]&lt;=19),"ON","OFF")</f>
        <v>ON</v>
      </c>
      <c r="G618"/>
      <c r="H618"/>
      <c r="I618"/>
    </row>
    <row r="619" spans="1:9" x14ac:dyDescent="0.25">
      <c r="A619" s="29">
        <v>45860</v>
      </c>
      <c r="B619" s="47">
        <v>7</v>
      </c>
      <c r="C619" s="47">
        <v>2</v>
      </c>
      <c r="D619" s="47">
        <v>18</v>
      </c>
      <c r="E619" s="37">
        <v>18.383500000000002</v>
      </c>
      <c r="F619" s="47" t="str">
        <f>IF(AND(RTO__3[[#This Row],[Month]]&gt;4,RTO__3[[#This Row],[Month]]&lt;9,RTO__3[[#This Row],[Day of Week]]&lt;=5,RTO__3[[#This Row],[Hour]]&gt;=16,RTO__3[[#This Row],[Hour]]&lt;=19),"ON","OFF")</f>
        <v>ON</v>
      </c>
      <c r="G619"/>
      <c r="H619"/>
      <c r="I619"/>
    </row>
    <row r="620" spans="1:9" x14ac:dyDescent="0.25">
      <c r="A620" s="29">
        <v>45860</v>
      </c>
      <c r="B620" s="47">
        <v>7</v>
      </c>
      <c r="C620" s="47">
        <v>2</v>
      </c>
      <c r="D620" s="47">
        <v>19</v>
      </c>
      <c r="E620" s="37">
        <v>24.8202</v>
      </c>
      <c r="F620" s="47" t="str">
        <f>IF(AND(RTO__3[[#This Row],[Month]]&gt;4,RTO__3[[#This Row],[Month]]&lt;9,RTO__3[[#This Row],[Day of Week]]&lt;=5,RTO__3[[#This Row],[Hour]]&gt;=16,RTO__3[[#This Row],[Hour]]&lt;=19),"ON","OFF")</f>
        <v>ON</v>
      </c>
      <c r="G620"/>
      <c r="H620"/>
      <c r="I620"/>
    </row>
    <row r="621" spans="1:9" x14ac:dyDescent="0.25">
      <c r="A621" s="29">
        <v>45860</v>
      </c>
      <c r="B621" s="47">
        <v>7</v>
      </c>
      <c r="C621" s="47">
        <v>2</v>
      </c>
      <c r="D621" s="47">
        <v>20</v>
      </c>
      <c r="E621" s="37">
        <v>29.326699999999999</v>
      </c>
      <c r="F621" s="47" t="str">
        <f>IF(AND(RTO__3[[#This Row],[Month]]&gt;4,RTO__3[[#This Row],[Month]]&lt;9,RTO__3[[#This Row],[Day of Week]]&lt;=5,RTO__3[[#This Row],[Hour]]&gt;=16,RTO__3[[#This Row],[Hour]]&lt;=19),"ON","OFF")</f>
        <v>OFF</v>
      </c>
      <c r="G621"/>
      <c r="H621"/>
      <c r="I621"/>
    </row>
    <row r="622" spans="1:9" x14ac:dyDescent="0.25">
      <c r="A622" s="29">
        <v>45860</v>
      </c>
      <c r="B622" s="47">
        <v>7</v>
      </c>
      <c r="C622" s="47">
        <v>2</v>
      </c>
      <c r="D622" s="47">
        <v>21</v>
      </c>
      <c r="E622" s="37">
        <v>18.111899999999999</v>
      </c>
      <c r="F622" s="47" t="str">
        <f>IF(AND(RTO__3[[#This Row],[Month]]&gt;4,RTO__3[[#This Row],[Month]]&lt;9,RTO__3[[#This Row],[Day of Week]]&lt;=5,RTO__3[[#This Row],[Hour]]&gt;=16,RTO__3[[#This Row],[Hour]]&lt;=19),"ON","OFF")</f>
        <v>OFF</v>
      </c>
      <c r="G622"/>
      <c r="H622"/>
      <c r="I622"/>
    </row>
    <row r="623" spans="1:9" x14ac:dyDescent="0.25">
      <c r="A623" s="29">
        <v>45860</v>
      </c>
      <c r="B623" s="47">
        <v>7</v>
      </c>
      <c r="C623" s="47">
        <v>2</v>
      </c>
      <c r="D623" s="47">
        <v>22</v>
      </c>
      <c r="E623" s="37">
        <v>18.6645</v>
      </c>
      <c r="F623" s="47" t="str">
        <f>IF(AND(RTO__3[[#This Row],[Month]]&gt;4,RTO__3[[#This Row],[Month]]&lt;9,RTO__3[[#This Row],[Day of Week]]&lt;=5,RTO__3[[#This Row],[Hour]]&gt;=16,RTO__3[[#This Row],[Hour]]&lt;=19),"ON","OFF")</f>
        <v>OFF</v>
      </c>
      <c r="G623"/>
      <c r="H623"/>
      <c r="I623"/>
    </row>
    <row r="624" spans="1:9" x14ac:dyDescent="0.25">
      <c r="A624" s="29">
        <v>45860</v>
      </c>
      <c r="B624" s="47">
        <v>7</v>
      </c>
      <c r="C624" s="47">
        <v>2</v>
      </c>
      <c r="D624" s="47">
        <v>23</v>
      </c>
      <c r="E624" s="37">
        <v>26.466200000000001</v>
      </c>
      <c r="F624" s="47" t="str">
        <f>IF(AND(RTO__3[[#This Row],[Month]]&gt;4,RTO__3[[#This Row],[Month]]&lt;9,RTO__3[[#This Row],[Day of Week]]&lt;=5,RTO__3[[#This Row],[Hour]]&gt;=16,RTO__3[[#This Row],[Hour]]&lt;=19),"ON","OFF")</f>
        <v>OFF</v>
      </c>
      <c r="G624"/>
      <c r="H624"/>
      <c r="I624"/>
    </row>
    <row r="625" spans="1:9" x14ac:dyDescent="0.25">
      <c r="A625" s="29">
        <v>45860</v>
      </c>
      <c r="B625" s="47">
        <v>7</v>
      </c>
      <c r="C625" s="47">
        <v>2</v>
      </c>
      <c r="D625" s="47">
        <v>24</v>
      </c>
      <c r="E625" s="37">
        <v>25.354700000000001</v>
      </c>
      <c r="F625" s="47" t="str">
        <f>IF(AND(RTO__3[[#This Row],[Month]]&gt;4,RTO__3[[#This Row],[Month]]&lt;9,RTO__3[[#This Row],[Day of Week]]&lt;=5,RTO__3[[#This Row],[Hour]]&gt;=16,RTO__3[[#This Row],[Hour]]&lt;=19),"ON","OFF")</f>
        <v>OFF</v>
      </c>
      <c r="G625"/>
      <c r="H625"/>
      <c r="I625"/>
    </row>
    <row r="626" spans="1:9" x14ac:dyDescent="0.25">
      <c r="A626" s="29">
        <v>45861</v>
      </c>
      <c r="B626" s="47">
        <v>7</v>
      </c>
      <c r="C626" s="47">
        <v>3</v>
      </c>
      <c r="D626" s="47">
        <v>1</v>
      </c>
      <c r="E626" s="37">
        <v>30.715499999999999</v>
      </c>
      <c r="F626" s="47" t="str">
        <f>IF(AND(RTO__3[[#This Row],[Month]]&gt;4,RTO__3[[#This Row],[Month]]&lt;9,RTO__3[[#This Row],[Day of Week]]&lt;=5,RTO__3[[#This Row],[Hour]]&gt;=16,RTO__3[[#This Row],[Hour]]&lt;=19),"ON","OFF")</f>
        <v>OFF</v>
      </c>
      <c r="G626"/>
      <c r="H626"/>
      <c r="I626"/>
    </row>
    <row r="627" spans="1:9" x14ac:dyDescent="0.25">
      <c r="A627" s="29">
        <v>45861</v>
      </c>
      <c r="B627" s="47">
        <v>7</v>
      </c>
      <c r="C627" s="47">
        <v>3</v>
      </c>
      <c r="D627" s="47">
        <v>2</v>
      </c>
      <c r="E627" s="37">
        <v>25.1706</v>
      </c>
      <c r="F627" s="47" t="str">
        <f>IF(AND(RTO__3[[#This Row],[Month]]&gt;4,RTO__3[[#This Row],[Month]]&lt;9,RTO__3[[#This Row],[Day of Week]]&lt;=5,RTO__3[[#This Row],[Hour]]&gt;=16,RTO__3[[#This Row],[Hour]]&lt;=19),"ON","OFF")</f>
        <v>OFF</v>
      </c>
      <c r="G627"/>
      <c r="H627"/>
      <c r="I627"/>
    </row>
    <row r="628" spans="1:9" x14ac:dyDescent="0.25">
      <c r="A628" s="29">
        <v>45861</v>
      </c>
      <c r="B628" s="47">
        <v>7</v>
      </c>
      <c r="C628" s="47">
        <v>3</v>
      </c>
      <c r="D628" s="47">
        <v>3</v>
      </c>
      <c r="E628" s="37">
        <v>19.458200000000001</v>
      </c>
      <c r="F628" s="47" t="str">
        <f>IF(AND(RTO__3[[#This Row],[Month]]&gt;4,RTO__3[[#This Row],[Month]]&lt;9,RTO__3[[#This Row],[Day of Week]]&lt;=5,RTO__3[[#This Row],[Hour]]&gt;=16,RTO__3[[#This Row],[Hour]]&lt;=19),"ON","OFF")</f>
        <v>OFF</v>
      </c>
      <c r="G628"/>
      <c r="H628"/>
      <c r="I628"/>
    </row>
    <row r="629" spans="1:9" x14ac:dyDescent="0.25">
      <c r="A629" s="29">
        <v>45861</v>
      </c>
      <c r="B629" s="47">
        <v>7</v>
      </c>
      <c r="C629" s="47">
        <v>3</v>
      </c>
      <c r="D629" s="47">
        <v>4</v>
      </c>
      <c r="E629" s="37">
        <v>23.374600000000001</v>
      </c>
      <c r="F629" s="47" t="str">
        <f>IF(AND(RTO__3[[#This Row],[Month]]&gt;4,RTO__3[[#This Row],[Month]]&lt;9,RTO__3[[#This Row],[Day of Week]]&lt;=5,RTO__3[[#This Row],[Hour]]&gt;=16,RTO__3[[#This Row],[Hour]]&lt;=19),"ON","OFF")</f>
        <v>OFF</v>
      </c>
      <c r="G629"/>
      <c r="H629"/>
      <c r="I629"/>
    </row>
    <row r="630" spans="1:9" x14ac:dyDescent="0.25">
      <c r="A630" s="29">
        <v>45861</v>
      </c>
      <c r="B630" s="47">
        <v>7</v>
      </c>
      <c r="C630" s="47">
        <v>3</v>
      </c>
      <c r="D630" s="47">
        <v>5</v>
      </c>
      <c r="E630" s="37">
        <v>22.790600000000001</v>
      </c>
      <c r="F630" s="47" t="str">
        <f>IF(AND(RTO__3[[#This Row],[Month]]&gt;4,RTO__3[[#This Row],[Month]]&lt;9,RTO__3[[#This Row],[Day of Week]]&lt;=5,RTO__3[[#This Row],[Hour]]&gt;=16,RTO__3[[#This Row],[Hour]]&lt;=19),"ON","OFF")</f>
        <v>OFF</v>
      </c>
      <c r="G630"/>
      <c r="H630"/>
      <c r="I630"/>
    </row>
    <row r="631" spans="1:9" x14ac:dyDescent="0.25">
      <c r="A631" s="29">
        <v>45861</v>
      </c>
      <c r="B631" s="47">
        <v>7</v>
      </c>
      <c r="C631" s="47">
        <v>3</v>
      </c>
      <c r="D631" s="47">
        <v>6</v>
      </c>
      <c r="E631" s="37">
        <v>32.4208</v>
      </c>
      <c r="F631" s="47" t="str">
        <f>IF(AND(RTO__3[[#This Row],[Month]]&gt;4,RTO__3[[#This Row],[Month]]&lt;9,RTO__3[[#This Row],[Day of Week]]&lt;=5,RTO__3[[#This Row],[Hour]]&gt;=16,RTO__3[[#This Row],[Hour]]&lt;=19),"ON","OFF")</f>
        <v>OFF</v>
      </c>
      <c r="G631"/>
      <c r="H631"/>
      <c r="I631"/>
    </row>
    <row r="632" spans="1:9" x14ac:dyDescent="0.25">
      <c r="A632" s="29">
        <v>45861</v>
      </c>
      <c r="B632" s="47">
        <v>7</v>
      </c>
      <c r="C632" s="47">
        <v>3</v>
      </c>
      <c r="D632" s="47">
        <v>7</v>
      </c>
      <c r="E632" s="37">
        <v>27.9757</v>
      </c>
      <c r="F632" s="47" t="str">
        <f>IF(AND(RTO__3[[#This Row],[Month]]&gt;4,RTO__3[[#This Row],[Month]]&lt;9,RTO__3[[#This Row],[Day of Week]]&lt;=5,RTO__3[[#This Row],[Hour]]&gt;=16,RTO__3[[#This Row],[Hour]]&lt;=19),"ON","OFF")</f>
        <v>OFF</v>
      </c>
      <c r="G632"/>
      <c r="H632"/>
      <c r="I632"/>
    </row>
    <row r="633" spans="1:9" x14ac:dyDescent="0.25">
      <c r="A633" s="29">
        <v>45861</v>
      </c>
      <c r="B633" s="47">
        <v>7</v>
      </c>
      <c r="C633" s="47">
        <v>3</v>
      </c>
      <c r="D633" s="47">
        <v>8</v>
      </c>
      <c r="E633" s="37">
        <v>21.3307</v>
      </c>
      <c r="F633" s="47" t="str">
        <f>IF(AND(RTO__3[[#This Row],[Month]]&gt;4,RTO__3[[#This Row],[Month]]&lt;9,RTO__3[[#This Row],[Day of Week]]&lt;=5,RTO__3[[#This Row],[Hour]]&gt;=16,RTO__3[[#This Row],[Hour]]&lt;=19),"ON","OFF")</f>
        <v>OFF</v>
      </c>
      <c r="G633"/>
      <c r="H633"/>
      <c r="I633"/>
    </row>
    <row r="634" spans="1:9" x14ac:dyDescent="0.25">
      <c r="A634" s="29">
        <v>45861</v>
      </c>
      <c r="B634" s="47">
        <v>7</v>
      </c>
      <c r="C634" s="47">
        <v>3</v>
      </c>
      <c r="D634" s="47">
        <v>9</v>
      </c>
      <c r="E634" s="37">
        <v>21.7638</v>
      </c>
      <c r="F634" s="47" t="str">
        <f>IF(AND(RTO__3[[#This Row],[Month]]&gt;4,RTO__3[[#This Row],[Month]]&lt;9,RTO__3[[#This Row],[Day of Week]]&lt;=5,RTO__3[[#This Row],[Hour]]&gt;=16,RTO__3[[#This Row],[Hour]]&lt;=19),"ON","OFF")</f>
        <v>OFF</v>
      </c>
      <c r="G634"/>
      <c r="H634"/>
      <c r="I634"/>
    </row>
    <row r="635" spans="1:9" x14ac:dyDescent="0.25">
      <c r="A635" s="29">
        <v>45861</v>
      </c>
      <c r="B635" s="47">
        <v>7</v>
      </c>
      <c r="C635" s="47">
        <v>3</v>
      </c>
      <c r="D635" s="47">
        <v>10</v>
      </c>
      <c r="E635" s="37">
        <v>18.7742</v>
      </c>
      <c r="F635" s="47" t="str">
        <f>IF(AND(RTO__3[[#This Row],[Month]]&gt;4,RTO__3[[#This Row],[Month]]&lt;9,RTO__3[[#This Row],[Day of Week]]&lt;=5,RTO__3[[#This Row],[Hour]]&gt;=16,RTO__3[[#This Row],[Hour]]&lt;=19),"ON","OFF")</f>
        <v>OFF</v>
      </c>
      <c r="G635"/>
      <c r="H635"/>
      <c r="I635"/>
    </row>
    <row r="636" spans="1:9" x14ac:dyDescent="0.25">
      <c r="A636" s="29">
        <v>45861</v>
      </c>
      <c r="B636" s="47">
        <v>7</v>
      </c>
      <c r="C636" s="47">
        <v>3</v>
      </c>
      <c r="D636" s="47">
        <v>11</v>
      </c>
      <c r="E636" s="37">
        <v>19.127400000000002</v>
      </c>
      <c r="F636" s="47" t="str">
        <f>IF(AND(RTO__3[[#This Row],[Month]]&gt;4,RTO__3[[#This Row],[Month]]&lt;9,RTO__3[[#This Row],[Day of Week]]&lt;=5,RTO__3[[#This Row],[Hour]]&gt;=16,RTO__3[[#This Row],[Hour]]&lt;=19),"ON","OFF")</f>
        <v>OFF</v>
      </c>
      <c r="G636"/>
      <c r="H636"/>
      <c r="I636"/>
    </row>
    <row r="637" spans="1:9" x14ac:dyDescent="0.25">
      <c r="A637" s="29">
        <v>45861</v>
      </c>
      <c r="B637" s="47">
        <v>7</v>
      </c>
      <c r="C637" s="47">
        <v>3</v>
      </c>
      <c r="D637" s="47">
        <v>12</v>
      </c>
      <c r="E637" s="37">
        <v>17.192900000000002</v>
      </c>
      <c r="F637" s="47" t="str">
        <f>IF(AND(RTO__3[[#This Row],[Month]]&gt;4,RTO__3[[#This Row],[Month]]&lt;9,RTO__3[[#This Row],[Day of Week]]&lt;=5,RTO__3[[#This Row],[Hour]]&gt;=16,RTO__3[[#This Row],[Hour]]&lt;=19),"ON","OFF")</f>
        <v>OFF</v>
      </c>
      <c r="G637"/>
      <c r="H637"/>
      <c r="I637"/>
    </row>
    <row r="638" spans="1:9" x14ac:dyDescent="0.25">
      <c r="A638" s="29">
        <v>45861</v>
      </c>
      <c r="B638" s="47">
        <v>7</v>
      </c>
      <c r="C638" s="47">
        <v>3</v>
      </c>
      <c r="D638" s="47">
        <v>13</v>
      </c>
      <c r="E638" s="37">
        <v>19.010999999999999</v>
      </c>
      <c r="F638" s="47" t="str">
        <f>IF(AND(RTO__3[[#This Row],[Month]]&gt;4,RTO__3[[#This Row],[Month]]&lt;9,RTO__3[[#This Row],[Day of Week]]&lt;=5,RTO__3[[#This Row],[Hour]]&gt;=16,RTO__3[[#This Row],[Hour]]&lt;=19),"ON","OFF")</f>
        <v>OFF</v>
      </c>
      <c r="G638"/>
      <c r="H638"/>
      <c r="I638"/>
    </row>
    <row r="639" spans="1:9" x14ac:dyDescent="0.25">
      <c r="A639" s="29">
        <v>45861</v>
      </c>
      <c r="B639" s="47">
        <v>7</v>
      </c>
      <c r="C639" s="47">
        <v>3</v>
      </c>
      <c r="D639" s="47">
        <v>14</v>
      </c>
      <c r="E639" s="37">
        <v>20.168500000000002</v>
      </c>
      <c r="F639" s="47" t="str">
        <f>IF(AND(RTO__3[[#This Row],[Month]]&gt;4,RTO__3[[#This Row],[Month]]&lt;9,RTO__3[[#This Row],[Day of Week]]&lt;=5,RTO__3[[#This Row],[Hour]]&gt;=16,RTO__3[[#This Row],[Hour]]&lt;=19),"ON","OFF")</f>
        <v>OFF</v>
      </c>
      <c r="G639"/>
      <c r="H639"/>
      <c r="I639"/>
    </row>
    <row r="640" spans="1:9" x14ac:dyDescent="0.25">
      <c r="A640" s="29">
        <v>45861</v>
      </c>
      <c r="B640" s="47">
        <v>7</v>
      </c>
      <c r="C640" s="47">
        <v>3</v>
      </c>
      <c r="D640" s="47">
        <v>15</v>
      </c>
      <c r="E640" s="37">
        <v>20.688199999999998</v>
      </c>
      <c r="F640" s="47" t="str">
        <f>IF(AND(RTO__3[[#This Row],[Month]]&gt;4,RTO__3[[#This Row],[Month]]&lt;9,RTO__3[[#This Row],[Day of Week]]&lt;=5,RTO__3[[#This Row],[Hour]]&gt;=16,RTO__3[[#This Row],[Hour]]&lt;=19),"ON","OFF")</f>
        <v>OFF</v>
      </c>
      <c r="G640"/>
      <c r="H640"/>
      <c r="I640"/>
    </row>
    <row r="641" spans="1:9" x14ac:dyDescent="0.25">
      <c r="A641" s="29">
        <v>45861</v>
      </c>
      <c r="B641" s="47">
        <v>7</v>
      </c>
      <c r="C641" s="47">
        <v>3</v>
      </c>
      <c r="D641" s="47">
        <v>16</v>
      </c>
      <c r="E641" s="37">
        <v>18.3352</v>
      </c>
      <c r="F641" s="47" t="str">
        <f>IF(AND(RTO__3[[#This Row],[Month]]&gt;4,RTO__3[[#This Row],[Month]]&lt;9,RTO__3[[#This Row],[Day of Week]]&lt;=5,RTO__3[[#This Row],[Hour]]&gt;=16,RTO__3[[#This Row],[Hour]]&lt;=19),"ON","OFF")</f>
        <v>ON</v>
      </c>
      <c r="G641"/>
      <c r="H641"/>
      <c r="I641"/>
    </row>
    <row r="642" spans="1:9" x14ac:dyDescent="0.25">
      <c r="A642" s="29">
        <v>45861</v>
      </c>
      <c r="B642" s="47">
        <v>7</v>
      </c>
      <c r="C642" s="47">
        <v>3</v>
      </c>
      <c r="D642" s="47">
        <v>17</v>
      </c>
      <c r="E642" s="37">
        <v>18.935300000000002</v>
      </c>
      <c r="F642" s="47" t="str">
        <f>IF(AND(RTO__3[[#This Row],[Month]]&gt;4,RTO__3[[#This Row],[Month]]&lt;9,RTO__3[[#This Row],[Day of Week]]&lt;=5,RTO__3[[#This Row],[Hour]]&gt;=16,RTO__3[[#This Row],[Hour]]&lt;=19),"ON","OFF")</f>
        <v>ON</v>
      </c>
      <c r="G642"/>
      <c r="H642"/>
      <c r="I642"/>
    </row>
    <row r="643" spans="1:9" x14ac:dyDescent="0.25">
      <c r="A643" s="29">
        <v>45861</v>
      </c>
      <c r="B643" s="47">
        <v>7</v>
      </c>
      <c r="C643" s="47">
        <v>3</v>
      </c>
      <c r="D643" s="47">
        <v>18</v>
      </c>
      <c r="E643" s="37">
        <v>23.278300000000002</v>
      </c>
      <c r="F643" s="47" t="str">
        <f>IF(AND(RTO__3[[#This Row],[Month]]&gt;4,RTO__3[[#This Row],[Month]]&lt;9,RTO__3[[#This Row],[Day of Week]]&lt;=5,RTO__3[[#This Row],[Hour]]&gt;=16,RTO__3[[#This Row],[Hour]]&lt;=19),"ON","OFF")</f>
        <v>ON</v>
      </c>
      <c r="G643"/>
      <c r="H643"/>
      <c r="I643"/>
    </row>
    <row r="644" spans="1:9" x14ac:dyDescent="0.25">
      <c r="A644" s="29">
        <v>45861</v>
      </c>
      <c r="B644" s="47">
        <v>7</v>
      </c>
      <c r="C644" s="47">
        <v>3</v>
      </c>
      <c r="D644" s="47">
        <v>19</v>
      </c>
      <c r="E644" s="37">
        <v>36.693100000000001</v>
      </c>
      <c r="F644" s="47" t="str">
        <f>IF(AND(RTO__3[[#This Row],[Month]]&gt;4,RTO__3[[#This Row],[Month]]&lt;9,RTO__3[[#This Row],[Day of Week]]&lt;=5,RTO__3[[#This Row],[Hour]]&gt;=16,RTO__3[[#This Row],[Hour]]&lt;=19),"ON","OFF")</f>
        <v>ON</v>
      </c>
      <c r="G644"/>
      <c r="H644"/>
      <c r="I644"/>
    </row>
    <row r="645" spans="1:9" x14ac:dyDescent="0.25">
      <c r="A645" s="29">
        <v>45861</v>
      </c>
      <c r="B645" s="47">
        <v>7</v>
      </c>
      <c r="C645" s="47">
        <v>3</v>
      </c>
      <c r="D645" s="47">
        <v>20</v>
      </c>
      <c r="E645" s="37">
        <v>33.689</v>
      </c>
      <c r="F645" s="47" t="str">
        <f>IF(AND(RTO__3[[#This Row],[Month]]&gt;4,RTO__3[[#This Row],[Month]]&lt;9,RTO__3[[#This Row],[Day of Week]]&lt;=5,RTO__3[[#This Row],[Hour]]&gt;=16,RTO__3[[#This Row],[Hour]]&lt;=19),"ON","OFF")</f>
        <v>OFF</v>
      </c>
      <c r="G645"/>
      <c r="H645"/>
      <c r="I645"/>
    </row>
    <row r="646" spans="1:9" x14ac:dyDescent="0.25">
      <c r="A646" s="29">
        <v>45861</v>
      </c>
      <c r="B646" s="47">
        <v>7</v>
      </c>
      <c r="C646" s="47">
        <v>3</v>
      </c>
      <c r="D646" s="47">
        <v>21</v>
      </c>
      <c r="E646" s="37">
        <v>37.394100000000002</v>
      </c>
      <c r="F646" s="47" t="str">
        <f>IF(AND(RTO__3[[#This Row],[Month]]&gt;4,RTO__3[[#This Row],[Month]]&lt;9,RTO__3[[#This Row],[Day of Week]]&lt;=5,RTO__3[[#This Row],[Hour]]&gt;=16,RTO__3[[#This Row],[Hour]]&lt;=19),"ON","OFF")</f>
        <v>OFF</v>
      </c>
      <c r="G646"/>
      <c r="H646"/>
      <c r="I646"/>
    </row>
    <row r="647" spans="1:9" x14ac:dyDescent="0.25">
      <c r="A647" s="29">
        <v>45861</v>
      </c>
      <c r="B647" s="47">
        <v>7</v>
      </c>
      <c r="C647" s="47">
        <v>3</v>
      </c>
      <c r="D647" s="47">
        <v>22</v>
      </c>
      <c r="E647" s="37">
        <v>31.269600000000001</v>
      </c>
      <c r="F647" s="47" t="str">
        <f>IF(AND(RTO__3[[#This Row],[Month]]&gt;4,RTO__3[[#This Row],[Month]]&lt;9,RTO__3[[#This Row],[Day of Week]]&lt;=5,RTO__3[[#This Row],[Hour]]&gt;=16,RTO__3[[#This Row],[Hour]]&lt;=19),"ON","OFF")</f>
        <v>OFF</v>
      </c>
      <c r="G647"/>
      <c r="H647"/>
      <c r="I647"/>
    </row>
    <row r="648" spans="1:9" x14ac:dyDescent="0.25">
      <c r="A648" s="29">
        <v>45861</v>
      </c>
      <c r="B648" s="47">
        <v>7</v>
      </c>
      <c r="C648" s="47">
        <v>3</v>
      </c>
      <c r="D648" s="47">
        <v>23</v>
      </c>
      <c r="E648" s="37">
        <v>31.650200000000002</v>
      </c>
      <c r="F648" s="47" t="str">
        <f>IF(AND(RTO__3[[#This Row],[Month]]&gt;4,RTO__3[[#This Row],[Month]]&lt;9,RTO__3[[#This Row],[Day of Week]]&lt;=5,RTO__3[[#This Row],[Hour]]&gt;=16,RTO__3[[#This Row],[Hour]]&lt;=19),"ON","OFF")</f>
        <v>OFF</v>
      </c>
      <c r="G648"/>
      <c r="H648"/>
      <c r="I648"/>
    </row>
    <row r="649" spans="1:9" x14ac:dyDescent="0.25">
      <c r="A649" s="29">
        <v>45861</v>
      </c>
      <c r="B649" s="47">
        <v>7</v>
      </c>
      <c r="C649" s="47">
        <v>3</v>
      </c>
      <c r="D649" s="47">
        <v>24</v>
      </c>
      <c r="E649" s="37">
        <v>28.623100000000001</v>
      </c>
      <c r="F649" s="47" t="str">
        <f>IF(AND(RTO__3[[#This Row],[Month]]&gt;4,RTO__3[[#This Row],[Month]]&lt;9,RTO__3[[#This Row],[Day of Week]]&lt;=5,RTO__3[[#This Row],[Hour]]&gt;=16,RTO__3[[#This Row],[Hour]]&lt;=19),"ON","OFF")</f>
        <v>OFF</v>
      </c>
      <c r="G649"/>
      <c r="H649"/>
      <c r="I649"/>
    </row>
    <row r="650" spans="1:9" x14ac:dyDescent="0.25">
      <c r="A650" s="29">
        <v>45862</v>
      </c>
      <c r="B650" s="47">
        <v>7</v>
      </c>
      <c r="C650" s="47">
        <v>4</v>
      </c>
      <c r="D650" s="47">
        <v>1</v>
      </c>
      <c r="E650" s="37">
        <v>29.8142</v>
      </c>
      <c r="F650" s="47" t="str">
        <f>IF(AND(RTO__3[[#This Row],[Month]]&gt;4,RTO__3[[#This Row],[Month]]&lt;9,RTO__3[[#This Row],[Day of Week]]&lt;=5,RTO__3[[#This Row],[Hour]]&gt;=16,RTO__3[[#This Row],[Hour]]&lt;=19),"ON","OFF")</f>
        <v>OFF</v>
      </c>
      <c r="G650"/>
      <c r="H650"/>
      <c r="I650"/>
    </row>
    <row r="651" spans="1:9" x14ac:dyDescent="0.25">
      <c r="A651" s="29">
        <v>45862</v>
      </c>
      <c r="B651" s="47">
        <v>7</v>
      </c>
      <c r="C651" s="47">
        <v>4</v>
      </c>
      <c r="D651" s="47">
        <v>2</v>
      </c>
      <c r="E651" s="37">
        <v>25.066400000000002</v>
      </c>
      <c r="F651" s="47" t="str">
        <f>IF(AND(RTO__3[[#This Row],[Month]]&gt;4,RTO__3[[#This Row],[Month]]&lt;9,RTO__3[[#This Row],[Day of Week]]&lt;=5,RTO__3[[#This Row],[Hour]]&gt;=16,RTO__3[[#This Row],[Hour]]&lt;=19),"ON","OFF")</f>
        <v>OFF</v>
      </c>
      <c r="G651"/>
      <c r="H651"/>
      <c r="I651"/>
    </row>
    <row r="652" spans="1:9" x14ac:dyDescent="0.25">
      <c r="A652" s="29">
        <v>45862</v>
      </c>
      <c r="B652" s="47">
        <v>7</v>
      </c>
      <c r="C652" s="47">
        <v>4</v>
      </c>
      <c r="D652" s="47">
        <v>3</v>
      </c>
      <c r="E652" s="37">
        <v>29.646100000000001</v>
      </c>
      <c r="F652" s="47" t="str">
        <f>IF(AND(RTO__3[[#This Row],[Month]]&gt;4,RTO__3[[#This Row],[Month]]&lt;9,RTO__3[[#This Row],[Day of Week]]&lt;=5,RTO__3[[#This Row],[Hour]]&gt;=16,RTO__3[[#This Row],[Hour]]&lt;=19),"ON","OFF")</f>
        <v>OFF</v>
      </c>
      <c r="G652"/>
      <c r="H652"/>
      <c r="I652"/>
    </row>
    <row r="653" spans="1:9" x14ac:dyDescent="0.25">
      <c r="A653" s="29">
        <v>45862</v>
      </c>
      <c r="B653" s="47">
        <v>7</v>
      </c>
      <c r="C653" s="47">
        <v>4</v>
      </c>
      <c r="D653" s="47">
        <v>4</v>
      </c>
      <c r="E653" s="37">
        <v>29.917300000000001</v>
      </c>
      <c r="F653" s="47" t="str">
        <f>IF(AND(RTO__3[[#This Row],[Month]]&gt;4,RTO__3[[#This Row],[Month]]&lt;9,RTO__3[[#This Row],[Day of Week]]&lt;=5,RTO__3[[#This Row],[Hour]]&gt;=16,RTO__3[[#This Row],[Hour]]&lt;=19),"ON","OFF")</f>
        <v>OFF</v>
      </c>
      <c r="G653"/>
      <c r="H653"/>
      <c r="I653"/>
    </row>
    <row r="654" spans="1:9" x14ac:dyDescent="0.25">
      <c r="A654" s="29">
        <v>45862</v>
      </c>
      <c r="B654" s="47">
        <v>7</v>
      </c>
      <c r="C654" s="47">
        <v>4</v>
      </c>
      <c r="D654" s="47">
        <v>5</v>
      </c>
      <c r="E654" s="37">
        <v>29.585799999999999</v>
      </c>
      <c r="F654" s="47" t="str">
        <f>IF(AND(RTO__3[[#This Row],[Month]]&gt;4,RTO__3[[#This Row],[Month]]&lt;9,RTO__3[[#This Row],[Day of Week]]&lt;=5,RTO__3[[#This Row],[Hour]]&gt;=16,RTO__3[[#This Row],[Hour]]&lt;=19),"ON","OFF")</f>
        <v>OFF</v>
      </c>
      <c r="G654"/>
      <c r="H654"/>
      <c r="I654"/>
    </row>
    <row r="655" spans="1:9" x14ac:dyDescent="0.25">
      <c r="A655" s="29">
        <v>45862</v>
      </c>
      <c r="B655" s="47">
        <v>7</v>
      </c>
      <c r="C655" s="47">
        <v>4</v>
      </c>
      <c r="D655" s="47">
        <v>6</v>
      </c>
      <c r="E655" s="37">
        <v>31.259499999999999</v>
      </c>
      <c r="F655" s="47" t="str">
        <f>IF(AND(RTO__3[[#This Row],[Month]]&gt;4,RTO__3[[#This Row],[Month]]&lt;9,RTO__3[[#This Row],[Day of Week]]&lt;=5,RTO__3[[#This Row],[Hour]]&gt;=16,RTO__3[[#This Row],[Hour]]&lt;=19),"ON","OFF")</f>
        <v>OFF</v>
      </c>
      <c r="G655"/>
      <c r="H655"/>
      <c r="I655"/>
    </row>
    <row r="656" spans="1:9" x14ac:dyDescent="0.25">
      <c r="A656" s="29">
        <v>45862</v>
      </c>
      <c r="B656" s="47">
        <v>7</v>
      </c>
      <c r="C656" s="47">
        <v>4</v>
      </c>
      <c r="D656" s="47">
        <v>7</v>
      </c>
      <c r="E656" s="37">
        <v>26.8931</v>
      </c>
      <c r="F656" s="47" t="str">
        <f>IF(AND(RTO__3[[#This Row],[Month]]&gt;4,RTO__3[[#This Row],[Month]]&lt;9,RTO__3[[#This Row],[Day of Week]]&lt;=5,RTO__3[[#This Row],[Hour]]&gt;=16,RTO__3[[#This Row],[Hour]]&lt;=19),"ON","OFF")</f>
        <v>OFF</v>
      </c>
      <c r="G656"/>
      <c r="H656"/>
      <c r="I656"/>
    </row>
    <row r="657" spans="1:9" x14ac:dyDescent="0.25">
      <c r="A657" s="29">
        <v>45862</v>
      </c>
      <c r="B657" s="47">
        <v>7</v>
      </c>
      <c r="C657" s="47">
        <v>4</v>
      </c>
      <c r="D657" s="47">
        <v>8</v>
      </c>
      <c r="E657" s="37">
        <v>17.7835</v>
      </c>
      <c r="F657" s="47" t="str">
        <f>IF(AND(RTO__3[[#This Row],[Month]]&gt;4,RTO__3[[#This Row],[Month]]&lt;9,RTO__3[[#This Row],[Day of Week]]&lt;=5,RTO__3[[#This Row],[Hour]]&gt;=16,RTO__3[[#This Row],[Hour]]&lt;=19),"ON","OFF")</f>
        <v>OFF</v>
      </c>
      <c r="G657"/>
      <c r="H657"/>
      <c r="I657"/>
    </row>
    <row r="658" spans="1:9" x14ac:dyDescent="0.25">
      <c r="A658" s="29">
        <v>45862</v>
      </c>
      <c r="B658" s="47">
        <v>7</v>
      </c>
      <c r="C658" s="47">
        <v>4</v>
      </c>
      <c r="D658" s="47">
        <v>9</v>
      </c>
      <c r="E658" s="37">
        <v>18.8034</v>
      </c>
      <c r="F658" s="47" t="str">
        <f>IF(AND(RTO__3[[#This Row],[Month]]&gt;4,RTO__3[[#This Row],[Month]]&lt;9,RTO__3[[#This Row],[Day of Week]]&lt;=5,RTO__3[[#This Row],[Hour]]&gt;=16,RTO__3[[#This Row],[Hour]]&lt;=19),"ON","OFF")</f>
        <v>OFF</v>
      </c>
      <c r="G658"/>
      <c r="H658"/>
      <c r="I658"/>
    </row>
    <row r="659" spans="1:9" x14ac:dyDescent="0.25">
      <c r="A659" s="29">
        <v>45862</v>
      </c>
      <c r="B659" s="47">
        <v>7</v>
      </c>
      <c r="C659" s="47">
        <v>4</v>
      </c>
      <c r="D659" s="47">
        <v>10</v>
      </c>
      <c r="E659" s="37">
        <v>20.592700000000001</v>
      </c>
      <c r="F659" s="47" t="str">
        <f>IF(AND(RTO__3[[#This Row],[Month]]&gt;4,RTO__3[[#This Row],[Month]]&lt;9,RTO__3[[#This Row],[Day of Week]]&lt;=5,RTO__3[[#This Row],[Hour]]&gt;=16,RTO__3[[#This Row],[Hour]]&lt;=19),"ON","OFF")</f>
        <v>OFF</v>
      </c>
      <c r="G659"/>
      <c r="H659"/>
      <c r="I659"/>
    </row>
    <row r="660" spans="1:9" x14ac:dyDescent="0.25">
      <c r="A660" s="29">
        <v>45862</v>
      </c>
      <c r="B660" s="47">
        <v>7</v>
      </c>
      <c r="C660" s="47">
        <v>4</v>
      </c>
      <c r="D660" s="47">
        <v>11</v>
      </c>
      <c r="E660" s="37">
        <v>21.576599999999999</v>
      </c>
      <c r="F660" s="47" t="str">
        <f>IF(AND(RTO__3[[#This Row],[Month]]&gt;4,RTO__3[[#This Row],[Month]]&lt;9,RTO__3[[#This Row],[Day of Week]]&lt;=5,RTO__3[[#This Row],[Hour]]&gt;=16,RTO__3[[#This Row],[Hour]]&lt;=19),"ON","OFF")</f>
        <v>OFF</v>
      </c>
      <c r="G660"/>
      <c r="H660"/>
      <c r="I660"/>
    </row>
    <row r="661" spans="1:9" x14ac:dyDescent="0.25">
      <c r="A661" s="29">
        <v>45862</v>
      </c>
      <c r="B661" s="47">
        <v>7</v>
      </c>
      <c r="C661" s="47">
        <v>4</v>
      </c>
      <c r="D661" s="47">
        <v>12</v>
      </c>
      <c r="E661" s="37">
        <v>23.279299999999999</v>
      </c>
      <c r="F661" s="47" t="str">
        <f>IF(AND(RTO__3[[#This Row],[Month]]&gt;4,RTO__3[[#This Row],[Month]]&lt;9,RTO__3[[#This Row],[Day of Week]]&lt;=5,RTO__3[[#This Row],[Hour]]&gt;=16,RTO__3[[#This Row],[Hour]]&lt;=19),"ON","OFF")</f>
        <v>OFF</v>
      </c>
      <c r="G661"/>
      <c r="H661"/>
      <c r="I661"/>
    </row>
    <row r="662" spans="1:9" x14ac:dyDescent="0.25">
      <c r="A662" s="29">
        <v>45862</v>
      </c>
      <c r="B662" s="47">
        <v>7</v>
      </c>
      <c r="C662" s="47">
        <v>4</v>
      </c>
      <c r="D662" s="47">
        <v>13</v>
      </c>
      <c r="E662" s="37">
        <v>23.5029</v>
      </c>
      <c r="F662" s="47" t="str">
        <f>IF(AND(RTO__3[[#This Row],[Month]]&gt;4,RTO__3[[#This Row],[Month]]&lt;9,RTO__3[[#This Row],[Day of Week]]&lt;=5,RTO__3[[#This Row],[Hour]]&gt;=16,RTO__3[[#This Row],[Hour]]&lt;=19),"ON","OFF")</f>
        <v>OFF</v>
      </c>
      <c r="G662"/>
      <c r="H662"/>
      <c r="I662"/>
    </row>
    <row r="663" spans="1:9" x14ac:dyDescent="0.25">
      <c r="A663" s="29">
        <v>45862</v>
      </c>
      <c r="B663" s="47">
        <v>7</v>
      </c>
      <c r="C663" s="47">
        <v>4</v>
      </c>
      <c r="D663" s="47">
        <v>14</v>
      </c>
      <c r="E663" s="37">
        <v>22.478400000000001</v>
      </c>
      <c r="F663" s="47" t="str">
        <f>IF(AND(RTO__3[[#This Row],[Month]]&gt;4,RTO__3[[#This Row],[Month]]&lt;9,RTO__3[[#This Row],[Day of Week]]&lt;=5,RTO__3[[#This Row],[Hour]]&gt;=16,RTO__3[[#This Row],[Hour]]&lt;=19),"ON","OFF")</f>
        <v>OFF</v>
      </c>
      <c r="G663"/>
      <c r="H663"/>
      <c r="I663"/>
    </row>
    <row r="664" spans="1:9" x14ac:dyDescent="0.25">
      <c r="A664" s="29">
        <v>45862</v>
      </c>
      <c r="B664" s="47">
        <v>7</v>
      </c>
      <c r="C664" s="47">
        <v>4</v>
      </c>
      <c r="D664" s="47">
        <v>15</v>
      </c>
      <c r="E664" s="37">
        <v>21.2212</v>
      </c>
      <c r="F664" s="47" t="str">
        <f>IF(AND(RTO__3[[#This Row],[Month]]&gt;4,RTO__3[[#This Row],[Month]]&lt;9,RTO__3[[#This Row],[Day of Week]]&lt;=5,RTO__3[[#This Row],[Hour]]&gt;=16,RTO__3[[#This Row],[Hour]]&lt;=19),"ON","OFF")</f>
        <v>OFF</v>
      </c>
      <c r="G664"/>
      <c r="H664"/>
      <c r="I664"/>
    </row>
    <row r="665" spans="1:9" x14ac:dyDescent="0.25">
      <c r="A665" s="29">
        <v>45862</v>
      </c>
      <c r="B665" s="47">
        <v>7</v>
      </c>
      <c r="C665" s="47">
        <v>4</v>
      </c>
      <c r="D665" s="47">
        <v>16</v>
      </c>
      <c r="E665" s="37">
        <v>23.026299999999999</v>
      </c>
      <c r="F665" s="47" t="str">
        <f>IF(AND(RTO__3[[#This Row],[Month]]&gt;4,RTO__3[[#This Row],[Month]]&lt;9,RTO__3[[#This Row],[Day of Week]]&lt;=5,RTO__3[[#This Row],[Hour]]&gt;=16,RTO__3[[#This Row],[Hour]]&lt;=19),"ON","OFF")</f>
        <v>ON</v>
      </c>
      <c r="G665"/>
      <c r="H665"/>
      <c r="I665"/>
    </row>
    <row r="666" spans="1:9" x14ac:dyDescent="0.25">
      <c r="A666" s="29">
        <v>45862</v>
      </c>
      <c r="B666" s="47">
        <v>7</v>
      </c>
      <c r="C666" s="47">
        <v>4</v>
      </c>
      <c r="D666" s="47">
        <v>17</v>
      </c>
      <c r="E666" s="37">
        <v>22.327100000000002</v>
      </c>
      <c r="F666" s="47" t="str">
        <f>IF(AND(RTO__3[[#This Row],[Month]]&gt;4,RTO__3[[#This Row],[Month]]&lt;9,RTO__3[[#This Row],[Day of Week]]&lt;=5,RTO__3[[#This Row],[Hour]]&gt;=16,RTO__3[[#This Row],[Hour]]&lt;=19),"ON","OFF")</f>
        <v>ON</v>
      </c>
      <c r="G666"/>
      <c r="H666"/>
      <c r="I666"/>
    </row>
    <row r="667" spans="1:9" x14ac:dyDescent="0.25">
      <c r="A667" s="29">
        <v>45862</v>
      </c>
      <c r="B667" s="47">
        <v>7</v>
      </c>
      <c r="C667" s="47">
        <v>4</v>
      </c>
      <c r="D667" s="47">
        <v>18</v>
      </c>
      <c r="E667" s="37">
        <v>31.6326</v>
      </c>
      <c r="F667" s="47" t="str">
        <f>IF(AND(RTO__3[[#This Row],[Month]]&gt;4,RTO__3[[#This Row],[Month]]&lt;9,RTO__3[[#This Row],[Day of Week]]&lt;=5,RTO__3[[#This Row],[Hour]]&gt;=16,RTO__3[[#This Row],[Hour]]&lt;=19),"ON","OFF")</f>
        <v>ON</v>
      </c>
      <c r="G667"/>
      <c r="H667"/>
      <c r="I667"/>
    </row>
    <row r="668" spans="1:9" x14ac:dyDescent="0.25">
      <c r="A668" s="29">
        <v>45862</v>
      </c>
      <c r="B668" s="47">
        <v>7</v>
      </c>
      <c r="C668" s="47">
        <v>4</v>
      </c>
      <c r="D668" s="47">
        <v>19</v>
      </c>
      <c r="E668" s="37">
        <v>41.3232</v>
      </c>
      <c r="F668" s="47" t="str">
        <f>IF(AND(RTO__3[[#This Row],[Month]]&gt;4,RTO__3[[#This Row],[Month]]&lt;9,RTO__3[[#This Row],[Day of Week]]&lt;=5,RTO__3[[#This Row],[Hour]]&gt;=16,RTO__3[[#This Row],[Hour]]&lt;=19),"ON","OFF")</f>
        <v>ON</v>
      </c>
      <c r="G668"/>
      <c r="H668"/>
      <c r="I668"/>
    </row>
    <row r="669" spans="1:9" x14ac:dyDescent="0.25">
      <c r="A669" s="29">
        <v>45862</v>
      </c>
      <c r="B669" s="47">
        <v>7</v>
      </c>
      <c r="C669" s="47">
        <v>4</v>
      </c>
      <c r="D669" s="47">
        <v>20</v>
      </c>
      <c r="E669" s="37">
        <v>36.655999999999999</v>
      </c>
      <c r="F669" s="47" t="str">
        <f>IF(AND(RTO__3[[#This Row],[Month]]&gt;4,RTO__3[[#This Row],[Month]]&lt;9,RTO__3[[#This Row],[Day of Week]]&lt;=5,RTO__3[[#This Row],[Hour]]&gt;=16,RTO__3[[#This Row],[Hour]]&lt;=19),"ON","OFF")</f>
        <v>OFF</v>
      </c>
      <c r="G669"/>
      <c r="H669"/>
      <c r="I669"/>
    </row>
    <row r="670" spans="1:9" x14ac:dyDescent="0.25">
      <c r="A670" s="29">
        <v>45862</v>
      </c>
      <c r="B670" s="47">
        <v>7</v>
      </c>
      <c r="C670" s="47">
        <v>4</v>
      </c>
      <c r="D670" s="47">
        <v>21</v>
      </c>
      <c r="E670" s="37">
        <v>28.997900000000001</v>
      </c>
      <c r="F670" s="47" t="str">
        <f>IF(AND(RTO__3[[#This Row],[Month]]&gt;4,RTO__3[[#This Row],[Month]]&lt;9,RTO__3[[#This Row],[Day of Week]]&lt;=5,RTO__3[[#This Row],[Hour]]&gt;=16,RTO__3[[#This Row],[Hour]]&lt;=19),"ON","OFF")</f>
        <v>OFF</v>
      </c>
      <c r="G670"/>
      <c r="H670"/>
      <c r="I670"/>
    </row>
    <row r="671" spans="1:9" x14ac:dyDescent="0.25">
      <c r="A671" s="29">
        <v>45862</v>
      </c>
      <c r="B671" s="47">
        <v>7</v>
      </c>
      <c r="C671" s="47">
        <v>4</v>
      </c>
      <c r="D671" s="47">
        <v>22</v>
      </c>
      <c r="E671" s="37">
        <v>25.989000000000001</v>
      </c>
      <c r="F671" s="47" t="str">
        <f>IF(AND(RTO__3[[#This Row],[Month]]&gt;4,RTO__3[[#This Row],[Month]]&lt;9,RTO__3[[#This Row],[Day of Week]]&lt;=5,RTO__3[[#This Row],[Hour]]&gt;=16,RTO__3[[#This Row],[Hour]]&lt;=19),"ON","OFF")</f>
        <v>OFF</v>
      </c>
      <c r="G671"/>
      <c r="H671"/>
      <c r="I671"/>
    </row>
    <row r="672" spans="1:9" x14ac:dyDescent="0.25">
      <c r="A672" s="29">
        <v>45862</v>
      </c>
      <c r="B672" s="47">
        <v>7</v>
      </c>
      <c r="C672" s="47">
        <v>4</v>
      </c>
      <c r="D672" s="47">
        <v>23</v>
      </c>
      <c r="E672" s="37">
        <v>28.876100000000001</v>
      </c>
      <c r="F672" s="47" t="str">
        <f>IF(AND(RTO__3[[#This Row],[Month]]&gt;4,RTO__3[[#This Row],[Month]]&lt;9,RTO__3[[#This Row],[Day of Week]]&lt;=5,RTO__3[[#This Row],[Hour]]&gt;=16,RTO__3[[#This Row],[Hour]]&lt;=19),"ON","OFF")</f>
        <v>OFF</v>
      </c>
      <c r="G672"/>
      <c r="H672"/>
      <c r="I672"/>
    </row>
    <row r="673" spans="1:9" x14ac:dyDescent="0.25">
      <c r="A673" s="29">
        <v>45862</v>
      </c>
      <c r="B673" s="47">
        <v>7</v>
      </c>
      <c r="C673" s="47">
        <v>4</v>
      </c>
      <c r="D673" s="47">
        <v>24</v>
      </c>
      <c r="E673" s="37">
        <v>27.103899999999999</v>
      </c>
      <c r="F673" s="47" t="str">
        <f>IF(AND(RTO__3[[#This Row],[Month]]&gt;4,RTO__3[[#This Row],[Month]]&lt;9,RTO__3[[#This Row],[Day of Week]]&lt;=5,RTO__3[[#This Row],[Hour]]&gt;=16,RTO__3[[#This Row],[Hour]]&lt;=19),"ON","OFF")</f>
        <v>OFF</v>
      </c>
      <c r="G673"/>
      <c r="H673"/>
      <c r="I673"/>
    </row>
    <row r="674" spans="1:9" x14ac:dyDescent="0.25">
      <c r="A674" s="29">
        <v>45863</v>
      </c>
      <c r="B674" s="47">
        <v>7</v>
      </c>
      <c r="C674" s="47">
        <v>5</v>
      </c>
      <c r="D674" s="47">
        <v>1</v>
      </c>
      <c r="E674" s="37">
        <v>27.582000000000001</v>
      </c>
      <c r="F674" s="47" t="str">
        <f>IF(AND(RTO__3[[#This Row],[Month]]&gt;4,RTO__3[[#This Row],[Month]]&lt;9,RTO__3[[#This Row],[Day of Week]]&lt;=5,RTO__3[[#This Row],[Hour]]&gt;=16,RTO__3[[#This Row],[Hour]]&lt;=19),"ON","OFF")</f>
        <v>OFF</v>
      </c>
      <c r="G674"/>
      <c r="H674"/>
      <c r="I674"/>
    </row>
    <row r="675" spans="1:9" x14ac:dyDescent="0.25">
      <c r="A675" s="29">
        <v>45863</v>
      </c>
      <c r="B675" s="47">
        <v>7</v>
      </c>
      <c r="C675" s="47">
        <v>5</v>
      </c>
      <c r="D675" s="47">
        <v>2</v>
      </c>
      <c r="E675" s="37">
        <v>25.198899999999998</v>
      </c>
      <c r="F675" s="47" t="str">
        <f>IF(AND(RTO__3[[#This Row],[Month]]&gt;4,RTO__3[[#This Row],[Month]]&lt;9,RTO__3[[#This Row],[Day of Week]]&lt;=5,RTO__3[[#This Row],[Hour]]&gt;=16,RTO__3[[#This Row],[Hour]]&lt;=19),"ON","OFF")</f>
        <v>OFF</v>
      </c>
      <c r="G675"/>
      <c r="H675"/>
      <c r="I675"/>
    </row>
    <row r="676" spans="1:9" x14ac:dyDescent="0.25">
      <c r="A676" s="29">
        <v>45863</v>
      </c>
      <c r="B676" s="47">
        <v>7</v>
      </c>
      <c r="C676" s="47">
        <v>5</v>
      </c>
      <c r="D676" s="47">
        <v>3</v>
      </c>
      <c r="E676" s="37">
        <v>25.3887</v>
      </c>
      <c r="F676" s="47" t="str">
        <f>IF(AND(RTO__3[[#This Row],[Month]]&gt;4,RTO__3[[#This Row],[Month]]&lt;9,RTO__3[[#This Row],[Day of Week]]&lt;=5,RTO__3[[#This Row],[Hour]]&gt;=16,RTO__3[[#This Row],[Hour]]&lt;=19),"ON","OFF")</f>
        <v>OFF</v>
      </c>
      <c r="G676"/>
      <c r="H676"/>
      <c r="I676"/>
    </row>
    <row r="677" spans="1:9" x14ac:dyDescent="0.25">
      <c r="A677" s="29">
        <v>45863</v>
      </c>
      <c r="B677" s="47">
        <v>7</v>
      </c>
      <c r="C677" s="47">
        <v>5</v>
      </c>
      <c r="D677" s="47">
        <v>4</v>
      </c>
      <c r="E677" s="37">
        <v>24.843</v>
      </c>
      <c r="F677" s="47" t="str">
        <f>IF(AND(RTO__3[[#This Row],[Month]]&gt;4,RTO__3[[#This Row],[Month]]&lt;9,RTO__3[[#This Row],[Day of Week]]&lt;=5,RTO__3[[#This Row],[Hour]]&gt;=16,RTO__3[[#This Row],[Hour]]&lt;=19),"ON","OFF")</f>
        <v>OFF</v>
      </c>
      <c r="G677"/>
      <c r="H677"/>
      <c r="I677"/>
    </row>
    <row r="678" spans="1:9" x14ac:dyDescent="0.25">
      <c r="A678" s="29">
        <v>45863</v>
      </c>
      <c r="B678" s="47">
        <v>7</v>
      </c>
      <c r="C678" s="47">
        <v>5</v>
      </c>
      <c r="D678" s="47">
        <v>5</v>
      </c>
      <c r="E678" s="37">
        <v>26.464500000000001</v>
      </c>
      <c r="F678" s="47" t="str">
        <f>IF(AND(RTO__3[[#This Row],[Month]]&gt;4,RTO__3[[#This Row],[Month]]&lt;9,RTO__3[[#This Row],[Day of Week]]&lt;=5,RTO__3[[#This Row],[Hour]]&gt;=16,RTO__3[[#This Row],[Hour]]&lt;=19),"ON","OFF")</f>
        <v>OFF</v>
      </c>
      <c r="G678"/>
      <c r="H678"/>
      <c r="I678"/>
    </row>
    <row r="679" spans="1:9" x14ac:dyDescent="0.25">
      <c r="A679" s="29">
        <v>45863</v>
      </c>
      <c r="B679" s="47">
        <v>7</v>
      </c>
      <c r="C679" s="47">
        <v>5</v>
      </c>
      <c r="D679" s="47">
        <v>6</v>
      </c>
      <c r="E679" s="37">
        <v>28.776599999999998</v>
      </c>
      <c r="F679" s="47" t="str">
        <f>IF(AND(RTO__3[[#This Row],[Month]]&gt;4,RTO__3[[#This Row],[Month]]&lt;9,RTO__3[[#This Row],[Day of Week]]&lt;=5,RTO__3[[#This Row],[Hour]]&gt;=16,RTO__3[[#This Row],[Hour]]&lt;=19),"ON","OFF")</f>
        <v>OFF</v>
      </c>
      <c r="G679"/>
      <c r="H679"/>
      <c r="I679"/>
    </row>
    <row r="680" spans="1:9" x14ac:dyDescent="0.25">
      <c r="A680" s="29">
        <v>45863</v>
      </c>
      <c r="B680" s="47">
        <v>7</v>
      </c>
      <c r="C680" s="47">
        <v>5</v>
      </c>
      <c r="D680" s="47">
        <v>7</v>
      </c>
      <c r="E680" s="37">
        <v>24.209800000000001</v>
      </c>
      <c r="F680" s="47" t="str">
        <f>IF(AND(RTO__3[[#This Row],[Month]]&gt;4,RTO__3[[#This Row],[Month]]&lt;9,RTO__3[[#This Row],[Day of Week]]&lt;=5,RTO__3[[#This Row],[Hour]]&gt;=16,RTO__3[[#This Row],[Hour]]&lt;=19),"ON","OFF")</f>
        <v>OFF</v>
      </c>
      <c r="G680"/>
      <c r="H680"/>
      <c r="I680"/>
    </row>
    <row r="681" spans="1:9" x14ac:dyDescent="0.25">
      <c r="A681" s="29">
        <v>45863</v>
      </c>
      <c r="B681" s="47">
        <v>7</v>
      </c>
      <c r="C681" s="47">
        <v>5</v>
      </c>
      <c r="D681" s="47">
        <v>8</v>
      </c>
      <c r="E681" s="37">
        <v>18.174299999999999</v>
      </c>
      <c r="F681" s="47" t="str">
        <f>IF(AND(RTO__3[[#This Row],[Month]]&gt;4,RTO__3[[#This Row],[Month]]&lt;9,RTO__3[[#This Row],[Day of Week]]&lt;=5,RTO__3[[#This Row],[Hour]]&gt;=16,RTO__3[[#This Row],[Hour]]&lt;=19),"ON","OFF")</f>
        <v>OFF</v>
      </c>
      <c r="G681"/>
      <c r="H681"/>
      <c r="I681"/>
    </row>
    <row r="682" spans="1:9" x14ac:dyDescent="0.25">
      <c r="A682" s="29">
        <v>45863</v>
      </c>
      <c r="B682" s="47">
        <v>7</v>
      </c>
      <c r="C682" s="47">
        <v>5</v>
      </c>
      <c r="D682" s="47">
        <v>9</v>
      </c>
      <c r="E682" s="37">
        <v>16.234400000000001</v>
      </c>
      <c r="F682" s="47" t="str">
        <f>IF(AND(RTO__3[[#This Row],[Month]]&gt;4,RTO__3[[#This Row],[Month]]&lt;9,RTO__3[[#This Row],[Day of Week]]&lt;=5,RTO__3[[#This Row],[Hour]]&gt;=16,RTO__3[[#This Row],[Hour]]&lt;=19),"ON","OFF")</f>
        <v>OFF</v>
      </c>
      <c r="G682"/>
      <c r="H682"/>
      <c r="I682"/>
    </row>
    <row r="683" spans="1:9" x14ac:dyDescent="0.25">
      <c r="A683" s="29">
        <v>45863</v>
      </c>
      <c r="B683" s="47">
        <v>7</v>
      </c>
      <c r="C683" s="47">
        <v>5</v>
      </c>
      <c r="D683" s="47">
        <v>10</v>
      </c>
      <c r="E683" s="37">
        <v>17.537700000000001</v>
      </c>
      <c r="F683" s="47" t="str">
        <f>IF(AND(RTO__3[[#This Row],[Month]]&gt;4,RTO__3[[#This Row],[Month]]&lt;9,RTO__3[[#This Row],[Day of Week]]&lt;=5,RTO__3[[#This Row],[Hour]]&gt;=16,RTO__3[[#This Row],[Hour]]&lt;=19),"ON","OFF")</f>
        <v>OFF</v>
      </c>
      <c r="G683"/>
      <c r="H683"/>
      <c r="I683"/>
    </row>
    <row r="684" spans="1:9" x14ac:dyDescent="0.25">
      <c r="A684" s="29">
        <v>45863</v>
      </c>
      <c r="B684" s="47">
        <v>7</v>
      </c>
      <c r="C684" s="47">
        <v>5</v>
      </c>
      <c r="D684" s="47">
        <v>11</v>
      </c>
      <c r="E684" s="37">
        <v>17.4665</v>
      </c>
      <c r="F684" s="47" t="str">
        <f>IF(AND(RTO__3[[#This Row],[Month]]&gt;4,RTO__3[[#This Row],[Month]]&lt;9,RTO__3[[#This Row],[Day of Week]]&lt;=5,RTO__3[[#This Row],[Hour]]&gt;=16,RTO__3[[#This Row],[Hour]]&lt;=19),"ON","OFF")</f>
        <v>OFF</v>
      </c>
      <c r="G684"/>
      <c r="H684"/>
      <c r="I684"/>
    </row>
    <row r="685" spans="1:9" x14ac:dyDescent="0.25">
      <c r="A685" s="29">
        <v>45863</v>
      </c>
      <c r="B685" s="47">
        <v>7</v>
      </c>
      <c r="C685" s="47">
        <v>5</v>
      </c>
      <c r="D685" s="47">
        <v>12</v>
      </c>
      <c r="E685" s="37">
        <v>17.023900000000001</v>
      </c>
      <c r="F685" s="47" t="str">
        <f>IF(AND(RTO__3[[#This Row],[Month]]&gt;4,RTO__3[[#This Row],[Month]]&lt;9,RTO__3[[#This Row],[Day of Week]]&lt;=5,RTO__3[[#This Row],[Hour]]&gt;=16,RTO__3[[#This Row],[Hour]]&lt;=19),"ON","OFF")</f>
        <v>OFF</v>
      </c>
      <c r="G685"/>
      <c r="H685"/>
      <c r="I685"/>
    </row>
    <row r="686" spans="1:9" x14ac:dyDescent="0.25">
      <c r="A686" s="29">
        <v>45863</v>
      </c>
      <c r="B686" s="47">
        <v>7</v>
      </c>
      <c r="C686" s="47">
        <v>5</v>
      </c>
      <c r="D686" s="47">
        <v>13</v>
      </c>
      <c r="E686" s="37">
        <v>16.406300000000002</v>
      </c>
      <c r="F686" s="47" t="str">
        <f>IF(AND(RTO__3[[#This Row],[Month]]&gt;4,RTO__3[[#This Row],[Month]]&lt;9,RTO__3[[#This Row],[Day of Week]]&lt;=5,RTO__3[[#This Row],[Hour]]&gt;=16,RTO__3[[#This Row],[Hour]]&lt;=19),"ON","OFF")</f>
        <v>OFF</v>
      </c>
      <c r="G686"/>
      <c r="H686"/>
      <c r="I686"/>
    </row>
    <row r="687" spans="1:9" x14ac:dyDescent="0.25">
      <c r="A687" s="29">
        <v>45863</v>
      </c>
      <c r="B687" s="47">
        <v>7</v>
      </c>
      <c r="C687" s="47">
        <v>5</v>
      </c>
      <c r="D687" s="47">
        <v>14</v>
      </c>
      <c r="E687" s="37">
        <v>15.956099999999999</v>
      </c>
      <c r="F687" s="47" t="str">
        <f>IF(AND(RTO__3[[#This Row],[Month]]&gt;4,RTO__3[[#This Row],[Month]]&lt;9,RTO__3[[#This Row],[Day of Week]]&lt;=5,RTO__3[[#This Row],[Hour]]&gt;=16,RTO__3[[#This Row],[Hour]]&lt;=19),"ON","OFF")</f>
        <v>OFF</v>
      </c>
      <c r="G687"/>
      <c r="H687"/>
      <c r="I687"/>
    </row>
    <row r="688" spans="1:9" x14ac:dyDescent="0.25">
      <c r="A688" s="29">
        <v>45863</v>
      </c>
      <c r="B688" s="47">
        <v>7</v>
      </c>
      <c r="C688" s="47">
        <v>5</v>
      </c>
      <c r="D688" s="47">
        <v>15</v>
      </c>
      <c r="E688" s="37">
        <v>18.186399999999999</v>
      </c>
      <c r="F688" s="47" t="str">
        <f>IF(AND(RTO__3[[#This Row],[Month]]&gt;4,RTO__3[[#This Row],[Month]]&lt;9,RTO__3[[#This Row],[Day of Week]]&lt;=5,RTO__3[[#This Row],[Hour]]&gt;=16,RTO__3[[#This Row],[Hour]]&lt;=19),"ON","OFF")</f>
        <v>OFF</v>
      </c>
      <c r="G688"/>
      <c r="H688"/>
      <c r="I688"/>
    </row>
    <row r="689" spans="1:9" x14ac:dyDescent="0.25">
      <c r="A689" s="29">
        <v>45863</v>
      </c>
      <c r="B689" s="47">
        <v>7</v>
      </c>
      <c r="C689" s="47">
        <v>5</v>
      </c>
      <c r="D689" s="47">
        <v>16</v>
      </c>
      <c r="E689" s="37">
        <v>22.666899999999998</v>
      </c>
      <c r="F689" s="47" t="str">
        <f>IF(AND(RTO__3[[#This Row],[Month]]&gt;4,RTO__3[[#This Row],[Month]]&lt;9,RTO__3[[#This Row],[Day of Week]]&lt;=5,RTO__3[[#This Row],[Hour]]&gt;=16,RTO__3[[#This Row],[Hour]]&lt;=19),"ON","OFF")</f>
        <v>ON</v>
      </c>
      <c r="G689"/>
      <c r="H689"/>
      <c r="I689"/>
    </row>
    <row r="690" spans="1:9" x14ac:dyDescent="0.25">
      <c r="A690" s="29">
        <v>45863</v>
      </c>
      <c r="B690" s="47">
        <v>7</v>
      </c>
      <c r="C690" s="47">
        <v>5</v>
      </c>
      <c r="D690" s="47">
        <v>17</v>
      </c>
      <c r="E690" s="37">
        <v>22.089700000000001</v>
      </c>
      <c r="F690" s="47" t="str">
        <f>IF(AND(RTO__3[[#This Row],[Month]]&gt;4,RTO__3[[#This Row],[Month]]&lt;9,RTO__3[[#This Row],[Day of Week]]&lt;=5,RTO__3[[#This Row],[Hour]]&gt;=16,RTO__3[[#This Row],[Hour]]&lt;=19),"ON","OFF")</f>
        <v>ON</v>
      </c>
      <c r="G690"/>
      <c r="H690"/>
      <c r="I690"/>
    </row>
    <row r="691" spans="1:9" x14ac:dyDescent="0.25">
      <c r="A691" s="29">
        <v>45863</v>
      </c>
      <c r="B691" s="47">
        <v>7</v>
      </c>
      <c r="C691" s="47">
        <v>5</v>
      </c>
      <c r="D691" s="47">
        <v>18</v>
      </c>
      <c r="E691" s="37">
        <v>27.044699999999999</v>
      </c>
      <c r="F691" s="47" t="str">
        <f>IF(AND(RTO__3[[#This Row],[Month]]&gt;4,RTO__3[[#This Row],[Month]]&lt;9,RTO__3[[#This Row],[Day of Week]]&lt;=5,RTO__3[[#This Row],[Hour]]&gt;=16,RTO__3[[#This Row],[Hour]]&lt;=19),"ON","OFF")</f>
        <v>ON</v>
      </c>
      <c r="G691"/>
      <c r="H691"/>
      <c r="I691"/>
    </row>
    <row r="692" spans="1:9" x14ac:dyDescent="0.25">
      <c r="A692" s="29">
        <v>45863</v>
      </c>
      <c r="B692" s="47">
        <v>7</v>
      </c>
      <c r="C692" s="47">
        <v>5</v>
      </c>
      <c r="D692" s="47">
        <v>19</v>
      </c>
      <c r="E692" s="37">
        <v>26.9253</v>
      </c>
      <c r="F692" s="47" t="str">
        <f>IF(AND(RTO__3[[#This Row],[Month]]&gt;4,RTO__3[[#This Row],[Month]]&lt;9,RTO__3[[#This Row],[Day of Week]]&lt;=5,RTO__3[[#This Row],[Hour]]&gt;=16,RTO__3[[#This Row],[Hour]]&lt;=19),"ON","OFF")</f>
        <v>ON</v>
      </c>
      <c r="G692"/>
      <c r="H692"/>
      <c r="I692"/>
    </row>
    <row r="693" spans="1:9" x14ac:dyDescent="0.25">
      <c r="A693" s="29">
        <v>45863</v>
      </c>
      <c r="B693" s="47">
        <v>7</v>
      </c>
      <c r="C693" s="47">
        <v>5</v>
      </c>
      <c r="D693" s="47">
        <v>20</v>
      </c>
      <c r="E693" s="37">
        <v>60.7468</v>
      </c>
      <c r="F693" s="47" t="str">
        <f>IF(AND(RTO__3[[#This Row],[Month]]&gt;4,RTO__3[[#This Row],[Month]]&lt;9,RTO__3[[#This Row],[Day of Week]]&lt;=5,RTO__3[[#This Row],[Hour]]&gt;=16,RTO__3[[#This Row],[Hour]]&lt;=19),"ON","OFF")</f>
        <v>OFF</v>
      </c>
      <c r="G693"/>
      <c r="H693"/>
      <c r="I693"/>
    </row>
    <row r="694" spans="1:9" x14ac:dyDescent="0.25">
      <c r="A694" s="29">
        <v>45863</v>
      </c>
      <c r="B694" s="47">
        <v>7</v>
      </c>
      <c r="C694" s="47">
        <v>5</v>
      </c>
      <c r="D694" s="47">
        <v>21</v>
      </c>
      <c r="E694" s="37">
        <v>25.504100000000001</v>
      </c>
      <c r="F694" s="47" t="str">
        <f>IF(AND(RTO__3[[#This Row],[Month]]&gt;4,RTO__3[[#This Row],[Month]]&lt;9,RTO__3[[#This Row],[Day of Week]]&lt;=5,RTO__3[[#This Row],[Hour]]&gt;=16,RTO__3[[#This Row],[Hour]]&lt;=19),"ON","OFF")</f>
        <v>OFF</v>
      </c>
      <c r="G694"/>
      <c r="H694"/>
      <c r="I694"/>
    </row>
    <row r="695" spans="1:9" x14ac:dyDescent="0.25">
      <c r="A695" s="29">
        <v>45863</v>
      </c>
      <c r="B695" s="47">
        <v>7</v>
      </c>
      <c r="C695" s="47">
        <v>5</v>
      </c>
      <c r="D695" s="47">
        <v>22</v>
      </c>
      <c r="E695" s="37">
        <v>23.332100000000001</v>
      </c>
      <c r="F695" s="47" t="str">
        <f>IF(AND(RTO__3[[#This Row],[Month]]&gt;4,RTO__3[[#This Row],[Month]]&lt;9,RTO__3[[#This Row],[Day of Week]]&lt;=5,RTO__3[[#This Row],[Hour]]&gt;=16,RTO__3[[#This Row],[Hour]]&lt;=19),"ON","OFF")</f>
        <v>OFF</v>
      </c>
      <c r="G695"/>
      <c r="H695"/>
      <c r="I695"/>
    </row>
    <row r="696" spans="1:9" x14ac:dyDescent="0.25">
      <c r="A696" s="29">
        <v>45863</v>
      </c>
      <c r="B696" s="47">
        <v>7</v>
      </c>
      <c r="C696" s="47">
        <v>5</v>
      </c>
      <c r="D696" s="47">
        <v>23</v>
      </c>
      <c r="E696" s="37">
        <v>27.652899999999999</v>
      </c>
      <c r="F696" s="47" t="str">
        <f>IF(AND(RTO__3[[#This Row],[Month]]&gt;4,RTO__3[[#This Row],[Month]]&lt;9,RTO__3[[#This Row],[Day of Week]]&lt;=5,RTO__3[[#This Row],[Hour]]&gt;=16,RTO__3[[#This Row],[Hour]]&lt;=19),"ON","OFF")</f>
        <v>OFF</v>
      </c>
      <c r="G696"/>
      <c r="H696"/>
      <c r="I696"/>
    </row>
    <row r="697" spans="1:9" x14ac:dyDescent="0.25">
      <c r="A697" s="29">
        <v>45863</v>
      </c>
      <c r="B697" s="47">
        <v>7</v>
      </c>
      <c r="C697" s="47">
        <v>5</v>
      </c>
      <c r="D697" s="47">
        <v>24</v>
      </c>
      <c r="E697" s="37">
        <v>28.771799999999999</v>
      </c>
      <c r="F697" s="47" t="str">
        <f>IF(AND(RTO__3[[#This Row],[Month]]&gt;4,RTO__3[[#This Row],[Month]]&lt;9,RTO__3[[#This Row],[Day of Week]]&lt;=5,RTO__3[[#This Row],[Hour]]&gt;=16,RTO__3[[#This Row],[Hour]]&lt;=19),"ON","OFF")</f>
        <v>OFF</v>
      </c>
      <c r="G697"/>
      <c r="H697"/>
      <c r="I697"/>
    </row>
    <row r="698" spans="1:9" x14ac:dyDescent="0.25">
      <c r="A698" s="29">
        <v>45864</v>
      </c>
      <c r="B698" s="47">
        <v>7</v>
      </c>
      <c r="C698" s="47">
        <v>6</v>
      </c>
      <c r="D698" s="47">
        <v>1</v>
      </c>
      <c r="E698" s="37">
        <v>25.222300000000001</v>
      </c>
      <c r="F698" s="47" t="str">
        <f>IF(AND(RTO__3[[#This Row],[Month]]&gt;4,RTO__3[[#This Row],[Month]]&lt;9,RTO__3[[#This Row],[Day of Week]]&lt;=5,RTO__3[[#This Row],[Hour]]&gt;=16,RTO__3[[#This Row],[Hour]]&lt;=19),"ON","OFF")</f>
        <v>OFF</v>
      </c>
      <c r="G698"/>
      <c r="H698"/>
      <c r="I698"/>
    </row>
    <row r="699" spans="1:9" x14ac:dyDescent="0.25">
      <c r="A699" s="29">
        <v>45864</v>
      </c>
      <c r="B699" s="47">
        <v>7</v>
      </c>
      <c r="C699" s="47">
        <v>6</v>
      </c>
      <c r="D699" s="47">
        <v>2</v>
      </c>
      <c r="E699" s="37">
        <v>24.898399999999999</v>
      </c>
      <c r="F699" s="47" t="str">
        <f>IF(AND(RTO__3[[#This Row],[Month]]&gt;4,RTO__3[[#This Row],[Month]]&lt;9,RTO__3[[#This Row],[Day of Week]]&lt;=5,RTO__3[[#This Row],[Hour]]&gt;=16,RTO__3[[#This Row],[Hour]]&lt;=19),"ON","OFF")</f>
        <v>OFF</v>
      </c>
      <c r="G699"/>
      <c r="H699"/>
      <c r="I699"/>
    </row>
    <row r="700" spans="1:9" x14ac:dyDescent="0.25">
      <c r="A700" s="29">
        <v>45864</v>
      </c>
      <c r="B700" s="47">
        <v>7</v>
      </c>
      <c r="C700" s="47">
        <v>6</v>
      </c>
      <c r="D700" s="47">
        <v>3</v>
      </c>
      <c r="E700" s="37">
        <v>25.686699999999998</v>
      </c>
      <c r="F700" s="47" t="str">
        <f>IF(AND(RTO__3[[#This Row],[Month]]&gt;4,RTO__3[[#This Row],[Month]]&lt;9,RTO__3[[#This Row],[Day of Week]]&lt;=5,RTO__3[[#This Row],[Hour]]&gt;=16,RTO__3[[#This Row],[Hour]]&lt;=19),"ON","OFF")</f>
        <v>OFF</v>
      </c>
      <c r="G700"/>
      <c r="H700"/>
      <c r="I700"/>
    </row>
    <row r="701" spans="1:9" x14ac:dyDescent="0.25">
      <c r="A701" s="29">
        <v>45864</v>
      </c>
      <c r="B701" s="47">
        <v>7</v>
      </c>
      <c r="C701" s="47">
        <v>6</v>
      </c>
      <c r="D701" s="47">
        <v>4</v>
      </c>
      <c r="E701" s="37">
        <v>17.450099999999999</v>
      </c>
      <c r="F701" s="47" t="str">
        <f>IF(AND(RTO__3[[#This Row],[Month]]&gt;4,RTO__3[[#This Row],[Month]]&lt;9,RTO__3[[#This Row],[Day of Week]]&lt;=5,RTO__3[[#This Row],[Hour]]&gt;=16,RTO__3[[#This Row],[Hour]]&lt;=19),"ON","OFF")</f>
        <v>OFF</v>
      </c>
      <c r="G701"/>
      <c r="H701"/>
      <c r="I701"/>
    </row>
    <row r="702" spans="1:9" x14ac:dyDescent="0.25">
      <c r="A702" s="29">
        <v>45864</v>
      </c>
      <c r="B702" s="47">
        <v>7</v>
      </c>
      <c r="C702" s="47">
        <v>6</v>
      </c>
      <c r="D702" s="47">
        <v>5</v>
      </c>
      <c r="E702" s="37">
        <v>24.1858</v>
      </c>
      <c r="F702" s="47" t="str">
        <f>IF(AND(RTO__3[[#This Row],[Month]]&gt;4,RTO__3[[#This Row],[Month]]&lt;9,RTO__3[[#This Row],[Day of Week]]&lt;=5,RTO__3[[#This Row],[Hour]]&gt;=16,RTO__3[[#This Row],[Hour]]&lt;=19),"ON","OFF")</f>
        <v>OFF</v>
      </c>
      <c r="G702"/>
      <c r="H702"/>
      <c r="I702"/>
    </row>
    <row r="703" spans="1:9" x14ac:dyDescent="0.25">
      <c r="A703" s="29">
        <v>45864</v>
      </c>
      <c r="B703" s="47">
        <v>7</v>
      </c>
      <c r="C703" s="47">
        <v>6</v>
      </c>
      <c r="D703" s="47">
        <v>6</v>
      </c>
      <c r="E703" s="37">
        <v>22.2148</v>
      </c>
      <c r="F703" s="47" t="str">
        <f>IF(AND(RTO__3[[#This Row],[Month]]&gt;4,RTO__3[[#This Row],[Month]]&lt;9,RTO__3[[#This Row],[Day of Week]]&lt;=5,RTO__3[[#This Row],[Hour]]&gt;=16,RTO__3[[#This Row],[Hour]]&lt;=19),"ON","OFF")</f>
        <v>OFF</v>
      </c>
      <c r="G703"/>
      <c r="H703"/>
      <c r="I703"/>
    </row>
    <row r="704" spans="1:9" x14ac:dyDescent="0.25">
      <c r="A704" s="29">
        <v>45864</v>
      </c>
      <c r="B704" s="47">
        <v>7</v>
      </c>
      <c r="C704" s="47">
        <v>6</v>
      </c>
      <c r="D704" s="47">
        <v>7</v>
      </c>
      <c r="E704" s="37">
        <v>18.968299999999999</v>
      </c>
      <c r="F704" s="47" t="str">
        <f>IF(AND(RTO__3[[#This Row],[Month]]&gt;4,RTO__3[[#This Row],[Month]]&lt;9,RTO__3[[#This Row],[Day of Week]]&lt;=5,RTO__3[[#This Row],[Hour]]&gt;=16,RTO__3[[#This Row],[Hour]]&lt;=19),"ON","OFF")</f>
        <v>OFF</v>
      </c>
      <c r="G704"/>
      <c r="H704"/>
      <c r="I704"/>
    </row>
    <row r="705" spans="1:9" x14ac:dyDescent="0.25">
      <c r="A705" s="29">
        <v>45864</v>
      </c>
      <c r="B705" s="47">
        <v>7</v>
      </c>
      <c r="C705" s="47">
        <v>6</v>
      </c>
      <c r="D705" s="47">
        <v>8</v>
      </c>
      <c r="E705" s="37">
        <v>12.005699999999999</v>
      </c>
      <c r="F705" s="47" t="str">
        <f>IF(AND(RTO__3[[#This Row],[Month]]&gt;4,RTO__3[[#This Row],[Month]]&lt;9,RTO__3[[#This Row],[Day of Week]]&lt;=5,RTO__3[[#This Row],[Hour]]&gt;=16,RTO__3[[#This Row],[Hour]]&lt;=19),"ON","OFF")</f>
        <v>OFF</v>
      </c>
      <c r="G705"/>
      <c r="H705"/>
      <c r="I705"/>
    </row>
    <row r="706" spans="1:9" x14ac:dyDescent="0.25">
      <c r="A706" s="29">
        <v>45864</v>
      </c>
      <c r="B706" s="47">
        <v>7</v>
      </c>
      <c r="C706" s="47">
        <v>6</v>
      </c>
      <c r="D706" s="47">
        <v>9</v>
      </c>
      <c r="E706" s="37">
        <v>8.7364999999999995</v>
      </c>
      <c r="F706" s="47" t="str">
        <f>IF(AND(RTO__3[[#This Row],[Month]]&gt;4,RTO__3[[#This Row],[Month]]&lt;9,RTO__3[[#This Row],[Day of Week]]&lt;=5,RTO__3[[#This Row],[Hour]]&gt;=16,RTO__3[[#This Row],[Hour]]&lt;=19),"ON","OFF")</f>
        <v>OFF</v>
      </c>
      <c r="G706"/>
      <c r="H706"/>
      <c r="I706"/>
    </row>
    <row r="707" spans="1:9" x14ac:dyDescent="0.25">
      <c r="A707" s="29">
        <v>45864</v>
      </c>
      <c r="B707" s="47">
        <v>7</v>
      </c>
      <c r="C707" s="47">
        <v>6</v>
      </c>
      <c r="D707" s="47">
        <v>10</v>
      </c>
      <c r="E707" s="37">
        <v>7.2697000000000003</v>
      </c>
      <c r="F707" s="47" t="str">
        <f>IF(AND(RTO__3[[#This Row],[Month]]&gt;4,RTO__3[[#This Row],[Month]]&lt;9,RTO__3[[#This Row],[Day of Week]]&lt;=5,RTO__3[[#This Row],[Hour]]&gt;=16,RTO__3[[#This Row],[Hour]]&lt;=19),"ON","OFF")</f>
        <v>OFF</v>
      </c>
      <c r="G707"/>
      <c r="H707"/>
      <c r="I707"/>
    </row>
    <row r="708" spans="1:9" x14ac:dyDescent="0.25">
      <c r="A708" s="29">
        <v>45864</v>
      </c>
      <c r="B708" s="47">
        <v>7</v>
      </c>
      <c r="C708" s="47">
        <v>6</v>
      </c>
      <c r="D708" s="47">
        <v>11</v>
      </c>
      <c r="E708" s="37">
        <v>11.0787</v>
      </c>
      <c r="F708" s="47" t="str">
        <f>IF(AND(RTO__3[[#This Row],[Month]]&gt;4,RTO__3[[#This Row],[Month]]&lt;9,RTO__3[[#This Row],[Day of Week]]&lt;=5,RTO__3[[#This Row],[Hour]]&gt;=16,RTO__3[[#This Row],[Hour]]&lt;=19),"ON","OFF")</f>
        <v>OFF</v>
      </c>
      <c r="G708"/>
      <c r="H708"/>
      <c r="I708"/>
    </row>
    <row r="709" spans="1:9" x14ac:dyDescent="0.25">
      <c r="A709" s="29">
        <v>45864</v>
      </c>
      <c r="B709" s="47">
        <v>7</v>
      </c>
      <c r="C709" s="47">
        <v>6</v>
      </c>
      <c r="D709" s="47">
        <v>12</v>
      </c>
      <c r="E709" s="37">
        <v>11.0525</v>
      </c>
      <c r="F709" s="47" t="str">
        <f>IF(AND(RTO__3[[#This Row],[Month]]&gt;4,RTO__3[[#This Row],[Month]]&lt;9,RTO__3[[#This Row],[Day of Week]]&lt;=5,RTO__3[[#This Row],[Hour]]&gt;=16,RTO__3[[#This Row],[Hour]]&lt;=19),"ON","OFF")</f>
        <v>OFF</v>
      </c>
      <c r="G709"/>
      <c r="H709"/>
      <c r="I709"/>
    </row>
    <row r="710" spans="1:9" x14ac:dyDescent="0.25">
      <c r="A710" s="29">
        <v>45864</v>
      </c>
      <c r="B710" s="47">
        <v>7</v>
      </c>
      <c r="C710" s="47">
        <v>6</v>
      </c>
      <c r="D710" s="47">
        <v>13</v>
      </c>
      <c r="E710" s="37">
        <v>11.7958</v>
      </c>
      <c r="F710" s="47" t="str">
        <f>IF(AND(RTO__3[[#This Row],[Month]]&gt;4,RTO__3[[#This Row],[Month]]&lt;9,RTO__3[[#This Row],[Day of Week]]&lt;=5,RTO__3[[#This Row],[Hour]]&gt;=16,RTO__3[[#This Row],[Hour]]&lt;=19),"ON","OFF")</f>
        <v>OFF</v>
      </c>
      <c r="G710"/>
      <c r="H710"/>
      <c r="I710"/>
    </row>
    <row r="711" spans="1:9" x14ac:dyDescent="0.25">
      <c r="A711" s="29">
        <v>45864</v>
      </c>
      <c r="B711" s="47">
        <v>7</v>
      </c>
      <c r="C711" s="47">
        <v>6</v>
      </c>
      <c r="D711" s="47">
        <v>14</v>
      </c>
      <c r="E711" s="37">
        <v>12.8962</v>
      </c>
      <c r="F711" s="47" t="str">
        <f>IF(AND(RTO__3[[#This Row],[Month]]&gt;4,RTO__3[[#This Row],[Month]]&lt;9,RTO__3[[#This Row],[Day of Week]]&lt;=5,RTO__3[[#This Row],[Hour]]&gt;=16,RTO__3[[#This Row],[Hour]]&lt;=19),"ON","OFF")</f>
        <v>OFF</v>
      </c>
      <c r="G711"/>
      <c r="H711"/>
      <c r="I711"/>
    </row>
    <row r="712" spans="1:9" x14ac:dyDescent="0.25">
      <c r="A712" s="29">
        <v>45864</v>
      </c>
      <c r="B712" s="47">
        <v>7</v>
      </c>
      <c r="C712" s="47">
        <v>6</v>
      </c>
      <c r="D712" s="47">
        <v>15</v>
      </c>
      <c r="E712" s="37">
        <v>11.9834</v>
      </c>
      <c r="F712" s="47" t="str">
        <f>IF(AND(RTO__3[[#This Row],[Month]]&gt;4,RTO__3[[#This Row],[Month]]&lt;9,RTO__3[[#This Row],[Day of Week]]&lt;=5,RTO__3[[#This Row],[Hour]]&gt;=16,RTO__3[[#This Row],[Hour]]&lt;=19),"ON","OFF")</f>
        <v>OFF</v>
      </c>
      <c r="G712"/>
      <c r="H712"/>
      <c r="I712"/>
    </row>
    <row r="713" spans="1:9" x14ac:dyDescent="0.25">
      <c r="A713" s="29">
        <v>45864</v>
      </c>
      <c r="B713" s="47">
        <v>7</v>
      </c>
      <c r="C713" s="47">
        <v>6</v>
      </c>
      <c r="D713" s="47">
        <v>16</v>
      </c>
      <c r="E713" s="37">
        <v>12.6601</v>
      </c>
      <c r="F713" s="47" t="str">
        <f>IF(AND(RTO__3[[#This Row],[Month]]&gt;4,RTO__3[[#This Row],[Month]]&lt;9,RTO__3[[#This Row],[Day of Week]]&lt;=5,RTO__3[[#This Row],[Hour]]&gt;=16,RTO__3[[#This Row],[Hour]]&lt;=19),"ON","OFF")</f>
        <v>OFF</v>
      </c>
      <c r="G713"/>
      <c r="H713"/>
      <c r="I713"/>
    </row>
    <row r="714" spans="1:9" x14ac:dyDescent="0.25">
      <c r="A714" s="29">
        <v>45864</v>
      </c>
      <c r="B714" s="47">
        <v>7</v>
      </c>
      <c r="C714" s="47">
        <v>6</v>
      </c>
      <c r="D714" s="47">
        <v>17</v>
      </c>
      <c r="E714" s="37">
        <v>13.741099999999999</v>
      </c>
      <c r="F714" s="47" t="str">
        <f>IF(AND(RTO__3[[#This Row],[Month]]&gt;4,RTO__3[[#This Row],[Month]]&lt;9,RTO__3[[#This Row],[Day of Week]]&lt;=5,RTO__3[[#This Row],[Hour]]&gt;=16,RTO__3[[#This Row],[Hour]]&lt;=19),"ON","OFF")</f>
        <v>OFF</v>
      </c>
      <c r="G714"/>
      <c r="H714"/>
      <c r="I714"/>
    </row>
    <row r="715" spans="1:9" x14ac:dyDescent="0.25">
      <c r="A715" s="29">
        <v>45864</v>
      </c>
      <c r="B715" s="47">
        <v>7</v>
      </c>
      <c r="C715" s="47">
        <v>6</v>
      </c>
      <c r="D715" s="47">
        <v>18</v>
      </c>
      <c r="E715" s="37">
        <v>17.174199999999999</v>
      </c>
      <c r="F715" s="47" t="str">
        <f>IF(AND(RTO__3[[#This Row],[Month]]&gt;4,RTO__3[[#This Row],[Month]]&lt;9,RTO__3[[#This Row],[Day of Week]]&lt;=5,RTO__3[[#This Row],[Hour]]&gt;=16,RTO__3[[#This Row],[Hour]]&lt;=19),"ON","OFF")</f>
        <v>OFF</v>
      </c>
      <c r="G715"/>
      <c r="H715"/>
      <c r="I715"/>
    </row>
    <row r="716" spans="1:9" x14ac:dyDescent="0.25">
      <c r="A716" s="29">
        <v>45864</v>
      </c>
      <c r="B716" s="47">
        <v>7</v>
      </c>
      <c r="C716" s="47">
        <v>6</v>
      </c>
      <c r="D716" s="47">
        <v>19</v>
      </c>
      <c r="E716" s="37">
        <v>34.268599999999999</v>
      </c>
      <c r="F716" s="47" t="str">
        <f>IF(AND(RTO__3[[#This Row],[Month]]&gt;4,RTO__3[[#This Row],[Month]]&lt;9,RTO__3[[#This Row],[Day of Week]]&lt;=5,RTO__3[[#This Row],[Hour]]&gt;=16,RTO__3[[#This Row],[Hour]]&lt;=19),"ON","OFF")</f>
        <v>OFF</v>
      </c>
      <c r="G716"/>
      <c r="H716"/>
      <c r="I716"/>
    </row>
    <row r="717" spans="1:9" x14ac:dyDescent="0.25">
      <c r="A717" s="29">
        <v>45864</v>
      </c>
      <c r="B717" s="47">
        <v>7</v>
      </c>
      <c r="C717" s="47">
        <v>6</v>
      </c>
      <c r="D717" s="47">
        <v>20</v>
      </c>
      <c r="E717" s="37">
        <v>29.4984</v>
      </c>
      <c r="F717" s="47" t="str">
        <f>IF(AND(RTO__3[[#This Row],[Month]]&gt;4,RTO__3[[#This Row],[Month]]&lt;9,RTO__3[[#This Row],[Day of Week]]&lt;=5,RTO__3[[#This Row],[Hour]]&gt;=16,RTO__3[[#This Row],[Hour]]&lt;=19),"ON","OFF")</f>
        <v>OFF</v>
      </c>
      <c r="G717"/>
      <c r="H717"/>
      <c r="I717"/>
    </row>
    <row r="718" spans="1:9" x14ac:dyDescent="0.25">
      <c r="A718" s="29">
        <v>45864</v>
      </c>
      <c r="B718" s="47">
        <v>7</v>
      </c>
      <c r="C718" s="47">
        <v>6</v>
      </c>
      <c r="D718" s="47">
        <v>21</v>
      </c>
      <c r="E718" s="37">
        <v>26.7102</v>
      </c>
      <c r="F718" s="47" t="str">
        <f>IF(AND(RTO__3[[#This Row],[Month]]&gt;4,RTO__3[[#This Row],[Month]]&lt;9,RTO__3[[#This Row],[Day of Week]]&lt;=5,RTO__3[[#This Row],[Hour]]&gt;=16,RTO__3[[#This Row],[Hour]]&lt;=19),"ON","OFF")</f>
        <v>OFF</v>
      </c>
      <c r="G718"/>
      <c r="H718"/>
      <c r="I718"/>
    </row>
    <row r="719" spans="1:9" x14ac:dyDescent="0.25">
      <c r="A719" s="29">
        <v>45864</v>
      </c>
      <c r="B719" s="47">
        <v>7</v>
      </c>
      <c r="C719" s="47">
        <v>6</v>
      </c>
      <c r="D719" s="47">
        <v>22</v>
      </c>
      <c r="E719" s="37">
        <v>25.1952</v>
      </c>
      <c r="F719" s="47" t="str">
        <f>IF(AND(RTO__3[[#This Row],[Month]]&gt;4,RTO__3[[#This Row],[Month]]&lt;9,RTO__3[[#This Row],[Day of Week]]&lt;=5,RTO__3[[#This Row],[Hour]]&gt;=16,RTO__3[[#This Row],[Hour]]&lt;=19),"ON","OFF")</f>
        <v>OFF</v>
      </c>
      <c r="G719"/>
      <c r="H719"/>
      <c r="I719"/>
    </row>
    <row r="720" spans="1:9" x14ac:dyDescent="0.25">
      <c r="A720" s="29">
        <v>45864</v>
      </c>
      <c r="B720" s="47">
        <v>7</v>
      </c>
      <c r="C720" s="47">
        <v>6</v>
      </c>
      <c r="D720" s="47">
        <v>23</v>
      </c>
      <c r="E720" s="37">
        <v>27.472200000000001</v>
      </c>
      <c r="F720" s="47" t="str">
        <f>IF(AND(RTO__3[[#This Row],[Month]]&gt;4,RTO__3[[#This Row],[Month]]&lt;9,RTO__3[[#This Row],[Day of Week]]&lt;=5,RTO__3[[#This Row],[Hour]]&gt;=16,RTO__3[[#This Row],[Hour]]&lt;=19),"ON","OFF")</f>
        <v>OFF</v>
      </c>
      <c r="G720"/>
      <c r="H720"/>
      <c r="I720"/>
    </row>
    <row r="721" spans="1:9" x14ac:dyDescent="0.25">
      <c r="A721" s="29">
        <v>45864</v>
      </c>
      <c r="B721" s="47">
        <v>7</v>
      </c>
      <c r="C721" s="47">
        <v>6</v>
      </c>
      <c r="D721" s="47">
        <v>24</v>
      </c>
      <c r="E721" s="37">
        <v>24.600899999999999</v>
      </c>
      <c r="F721" s="47" t="str">
        <f>IF(AND(RTO__3[[#This Row],[Month]]&gt;4,RTO__3[[#This Row],[Month]]&lt;9,RTO__3[[#This Row],[Day of Week]]&lt;=5,RTO__3[[#This Row],[Hour]]&gt;=16,RTO__3[[#This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40AE4-8B1F-451F-B081-B3DA6A1B8001}">
  <dimension ref="A1:AE64"/>
  <sheetViews>
    <sheetView zoomScale="90" zoomScaleNormal="90" workbookViewId="0">
      <selection activeCell="I38" sqref="I38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4" width="6.42578125" bestFit="1" customWidth="1"/>
    <col min="5" max="8" width="5.7109375" bestFit="1" customWidth="1"/>
    <col min="9" max="11" width="7.140625" bestFit="1" customWidth="1"/>
    <col min="12" max="12" width="6.7109375" bestFit="1" customWidth="1"/>
    <col min="13" max="13" width="7.140625" bestFit="1" customWidth="1"/>
    <col min="14" max="14" width="7.7109375" bestFit="1" customWidth="1"/>
    <col min="15" max="18" width="7.140625" bestFit="1" customWidth="1"/>
    <col min="19" max="19" width="6.7109375" bestFit="1" customWidth="1"/>
    <col min="20" max="20" width="7.140625" bestFit="1" customWidth="1"/>
    <col min="21" max="21" width="6.42578125" bestFit="1" customWidth="1"/>
    <col min="22" max="22" width="5.7109375" bestFit="1" customWidth="1"/>
    <col min="23" max="26" width="6.42578125" bestFit="1" customWidth="1"/>
    <col min="27" max="27" width="8.140625" hidden="1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1" x14ac:dyDescent="0.25">
      <c r="A3" s="32"/>
      <c r="B3" s="54">
        <v>46108</v>
      </c>
      <c r="C3" s="33">
        <v>22.804500000000001</v>
      </c>
      <c r="D3" s="33">
        <v>28.370899999999999</v>
      </c>
      <c r="E3" s="33">
        <v>27.459099999999999</v>
      </c>
      <c r="F3" s="33">
        <v>24.978200000000001</v>
      </c>
      <c r="G3" s="33">
        <v>25.2424</v>
      </c>
      <c r="H3" s="33">
        <v>40.777500000000003</v>
      </c>
      <c r="I3" s="33">
        <v>34.224299999999999</v>
      </c>
      <c r="J3" s="33">
        <v>15.785600000000001</v>
      </c>
      <c r="K3" s="33">
        <v>2.677</v>
      </c>
      <c r="L3" s="33">
        <v>-1.3309</v>
      </c>
      <c r="M3" s="33">
        <v>-0.99160000000000004</v>
      </c>
      <c r="N3" s="33">
        <v>-0.6764</v>
      </c>
      <c r="O3" s="33">
        <v>-1.8712</v>
      </c>
      <c r="P3" s="33">
        <v>-6.2866</v>
      </c>
      <c r="Q3" s="33">
        <v>-8.5151000000000003</v>
      </c>
      <c r="R3" s="33">
        <v>-7.1273999999999997</v>
      </c>
      <c r="S3" s="33">
        <v>-8.7302999999999997</v>
      </c>
      <c r="T3" s="33">
        <v>4.3597999999999999</v>
      </c>
      <c r="U3" s="33">
        <v>20.620999999999999</v>
      </c>
      <c r="V3" s="33">
        <v>20.620799999999999</v>
      </c>
      <c r="W3" s="33">
        <v>18.2209</v>
      </c>
      <c r="X3" s="33">
        <v>24.6876</v>
      </c>
      <c r="Y3" s="33">
        <v>24.513500000000001</v>
      </c>
      <c r="Z3" s="33">
        <v>22.505299999999998</v>
      </c>
    </row>
    <row r="4" spans="1:31" x14ac:dyDescent="0.25">
      <c r="A4" s="32"/>
      <c r="B4" s="54">
        <v>46109</v>
      </c>
      <c r="C4" s="33">
        <v>17.887899999999998</v>
      </c>
      <c r="D4" s="33">
        <v>15.8979</v>
      </c>
      <c r="E4" s="33">
        <v>19.0884</v>
      </c>
      <c r="F4" s="33">
        <v>20.231000000000002</v>
      </c>
      <c r="G4" s="33">
        <v>21.075600000000001</v>
      </c>
      <c r="H4" s="33">
        <v>17.734300000000001</v>
      </c>
      <c r="I4" s="33">
        <v>18.512599999999999</v>
      </c>
      <c r="J4" s="33">
        <v>14.68</v>
      </c>
      <c r="K4" s="33">
        <v>-0.68020000000000003</v>
      </c>
      <c r="L4" s="33">
        <v>-7.7766999999999999</v>
      </c>
      <c r="M4" s="33">
        <v>-9.7487999999999992</v>
      </c>
      <c r="N4" s="33">
        <v>-16.217700000000001</v>
      </c>
      <c r="O4" s="33">
        <v>-20.5261</v>
      </c>
      <c r="P4" s="33">
        <v>-20.4725</v>
      </c>
      <c r="Q4" s="33">
        <v>-21.134499999999999</v>
      </c>
      <c r="R4" s="33">
        <v>-23.3748</v>
      </c>
      <c r="S4" s="33">
        <v>-27.750499999999999</v>
      </c>
      <c r="T4" s="33">
        <v>6.4836999999999998</v>
      </c>
      <c r="U4" s="33">
        <v>19.508199999999999</v>
      </c>
      <c r="V4" s="33">
        <v>26.785799999999998</v>
      </c>
      <c r="W4" s="33">
        <v>26.026800000000001</v>
      </c>
      <c r="X4" s="33">
        <v>28.533799999999999</v>
      </c>
      <c r="Y4" s="33">
        <v>13.529500000000001</v>
      </c>
      <c r="Z4" s="33">
        <v>10.2232</v>
      </c>
    </row>
    <row r="5" spans="1:31" x14ac:dyDescent="0.25">
      <c r="A5" s="32"/>
      <c r="B5" s="54">
        <v>46110</v>
      </c>
      <c r="C5" s="33">
        <v>14.751799999999999</v>
      </c>
      <c r="D5" s="33">
        <v>13.651999999999999</v>
      </c>
      <c r="E5" s="33">
        <v>14.061299999999999</v>
      </c>
      <c r="F5" s="33">
        <v>11.933299999999999</v>
      </c>
      <c r="G5" s="33">
        <v>16.121300000000002</v>
      </c>
      <c r="H5" s="33">
        <v>16.5548</v>
      </c>
      <c r="I5" s="33">
        <v>27.464300000000001</v>
      </c>
      <c r="J5" s="33">
        <v>-7.3017000000000003</v>
      </c>
      <c r="K5" s="33">
        <v>-2.0901999999999998</v>
      </c>
      <c r="L5" s="33">
        <v>-8.9841999999999995</v>
      </c>
      <c r="M5" s="33">
        <v>-6.415</v>
      </c>
      <c r="N5" s="33">
        <v>-7.8277999999999999</v>
      </c>
      <c r="O5" s="33">
        <v>-7.4085000000000001</v>
      </c>
      <c r="P5" s="33">
        <v>-6.7172999999999998</v>
      </c>
      <c r="Q5" s="33">
        <v>-4.8254999999999999</v>
      </c>
      <c r="R5" s="33">
        <v>-6.9119000000000002</v>
      </c>
      <c r="S5" s="33">
        <v>-5.3423999999999996</v>
      </c>
      <c r="T5" s="33">
        <v>193.27969999999999</v>
      </c>
      <c r="U5" s="33">
        <v>17.360299999999999</v>
      </c>
      <c r="V5" s="33">
        <v>34.017899999999997</v>
      </c>
      <c r="W5" s="33">
        <v>25.2608</v>
      </c>
      <c r="X5" s="33">
        <v>26.7605</v>
      </c>
      <c r="Y5" s="33">
        <v>20.436499999999999</v>
      </c>
      <c r="Z5" s="33">
        <v>15.8432</v>
      </c>
    </row>
    <row r="6" spans="1:31" x14ac:dyDescent="0.25">
      <c r="A6" s="32"/>
      <c r="B6" s="54">
        <v>46111</v>
      </c>
      <c r="C6" s="33">
        <v>14.637</v>
      </c>
      <c r="D6" s="33">
        <v>14.645099999999999</v>
      </c>
      <c r="E6" s="33">
        <v>15.0487</v>
      </c>
      <c r="F6" s="33">
        <v>15.8809</v>
      </c>
      <c r="G6" s="33">
        <v>14.416499999999999</v>
      </c>
      <c r="H6" s="33">
        <v>16.8612</v>
      </c>
      <c r="I6" s="33">
        <v>27.200900000000001</v>
      </c>
      <c r="J6" s="33">
        <v>15.422599999999999</v>
      </c>
      <c r="K6" s="33">
        <v>8.5686999999999998</v>
      </c>
      <c r="L6" s="33">
        <v>8.0625</v>
      </c>
      <c r="M6" s="33">
        <v>8.1812000000000005</v>
      </c>
      <c r="N6" s="33">
        <v>7.1355000000000004</v>
      </c>
      <c r="O6" s="33">
        <v>9.0751000000000008</v>
      </c>
      <c r="P6" s="33">
        <v>12.5709</v>
      </c>
      <c r="Q6" s="33">
        <v>120.98139999999999</v>
      </c>
      <c r="R6" s="33">
        <v>13.5428</v>
      </c>
      <c r="S6" s="33">
        <v>12.5166</v>
      </c>
      <c r="T6" s="33">
        <v>66.1374</v>
      </c>
      <c r="U6" s="33">
        <v>17.783000000000001</v>
      </c>
      <c r="V6" s="33">
        <v>19.532699999999998</v>
      </c>
      <c r="W6" s="33">
        <v>24.899899999999999</v>
      </c>
      <c r="X6" s="33">
        <v>22.555099999999999</v>
      </c>
      <c r="Y6" s="33">
        <v>25.268999999999998</v>
      </c>
      <c r="Z6" s="33">
        <v>19.774699999999999</v>
      </c>
    </row>
    <row r="7" spans="1:31" x14ac:dyDescent="0.25">
      <c r="A7" s="32"/>
      <c r="B7" s="54">
        <v>46112</v>
      </c>
      <c r="C7" s="33">
        <v>16.403300000000002</v>
      </c>
      <c r="D7" s="33">
        <v>18.099399999999999</v>
      </c>
      <c r="E7" s="33">
        <v>20.325800000000001</v>
      </c>
      <c r="F7" s="33">
        <v>27.0641</v>
      </c>
      <c r="G7" s="33">
        <v>32.702300000000001</v>
      </c>
      <c r="H7" s="33">
        <v>31.828099999999999</v>
      </c>
      <c r="I7" s="33">
        <v>45.208500000000001</v>
      </c>
      <c r="J7" s="33">
        <v>348.55200000000002</v>
      </c>
      <c r="K7" s="33">
        <v>179.86949999999999</v>
      </c>
      <c r="L7" s="33">
        <v>54.142200000000003</v>
      </c>
      <c r="M7" s="33">
        <v>36.915799999999997</v>
      </c>
      <c r="N7" s="33">
        <v>35.390999999999998</v>
      </c>
      <c r="O7" s="33">
        <v>22.100200000000001</v>
      </c>
      <c r="P7" s="33">
        <v>33.540700000000001</v>
      </c>
      <c r="Q7" s="33">
        <v>30.695900000000002</v>
      </c>
      <c r="R7" s="33">
        <v>31.777999999999999</v>
      </c>
      <c r="S7" s="33">
        <v>55.185299999999998</v>
      </c>
      <c r="T7" s="33">
        <v>44.889400000000002</v>
      </c>
      <c r="U7" s="33">
        <v>26.009399999999999</v>
      </c>
      <c r="V7" s="33">
        <v>34.3568</v>
      </c>
      <c r="W7" s="33">
        <v>35.059899999999999</v>
      </c>
      <c r="X7" s="33">
        <v>32.055999999999997</v>
      </c>
      <c r="Y7" s="33">
        <v>30.416499999999999</v>
      </c>
      <c r="Z7" s="33">
        <v>19.327400000000001</v>
      </c>
    </row>
    <row r="8" spans="1:31" x14ac:dyDescent="0.25">
      <c r="A8" s="32"/>
      <c r="B8" s="54">
        <v>46113</v>
      </c>
      <c r="C8" s="33">
        <v>21.165900000000001</v>
      </c>
      <c r="D8" s="33">
        <v>25.660699999999999</v>
      </c>
      <c r="E8" s="33">
        <v>28.003299999999999</v>
      </c>
      <c r="F8" s="33">
        <v>34.867100000000001</v>
      </c>
      <c r="G8" s="33">
        <v>35.523899999999998</v>
      </c>
      <c r="H8" s="33">
        <v>34.8245</v>
      </c>
      <c r="I8" s="33">
        <v>33.431199999999997</v>
      </c>
      <c r="J8" s="33">
        <v>287.86099999999999</v>
      </c>
      <c r="K8" s="33">
        <v>8.8564000000000007</v>
      </c>
      <c r="L8" s="33">
        <v>3.3172999999999999</v>
      </c>
      <c r="M8" s="33">
        <v>2.1312000000000002</v>
      </c>
      <c r="N8" s="33">
        <v>2.7913000000000001</v>
      </c>
      <c r="O8" s="33">
        <v>5.1120999999999999</v>
      </c>
      <c r="P8" s="33">
        <v>7.3269000000000002</v>
      </c>
      <c r="Q8" s="33">
        <v>5.1101000000000001</v>
      </c>
      <c r="R8" s="33">
        <v>5.0644999999999998</v>
      </c>
      <c r="S8" s="33">
        <v>5.7823000000000002</v>
      </c>
      <c r="T8" s="33">
        <v>15.466799999999999</v>
      </c>
      <c r="U8" s="33">
        <v>27.356000000000002</v>
      </c>
      <c r="V8" s="33">
        <v>22.775400000000001</v>
      </c>
      <c r="W8" s="33">
        <v>15.677199999999999</v>
      </c>
      <c r="X8" s="33">
        <v>18.340199999999999</v>
      </c>
      <c r="Y8" s="33">
        <v>23.529199999999999</v>
      </c>
      <c r="Z8" s="33">
        <v>14.6854</v>
      </c>
    </row>
    <row r="9" spans="1:31" x14ac:dyDescent="0.25">
      <c r="A9" s="32"/>
      <c r="B9" s="54">
        <v>46114</v>
      </c>
      <c r="C9" s="33">
        <v>14.655799999999999</v>
      </c>
      <c r="D9" s="33">
        <v>10.748799999999999</v>
      </c>
      <c r="E9" s="33">
        <v>10.095499999999999</v>
      </c>
      <c r="F9" s="33">
        <v>9.6961999999999993</v>
      </c>
      <c r="G9" s="33">
        <v>10.0961</v>
      </c>
      <c r="H9" s="33">
        <v>9.7880000000000003</v>
      </c>
      <c r="I9" s="33">
        <v>14.103899999999999</v>
      </c>
      <c r="J9" s="33">
        <v>2.2778999999999998</v>
      </c>
      <c r="K9" s="33">
        <v>-7.5206</v>
      </c>
      <c r="L9" s="33">
        <v>-12.3872</v>
      </c>
      <c r="M9" s="33">
        <v>-11.748799999999999</v>
      </c>
      <c r="N9" s="33">
        <v>-9.7269000000000005</v>
      </c>
      <c r="O9" s="33">
        <v>-5.7138999999999998</v>
      </c>
      <c r="P9" s="33">
        <v>-11.1264</v>
      </c>
      <c r="Q9" s="33">
        <v>-8.3333999999999993</v>
      </c>
      <c r="R9" s="33">
        <v>-8.8559999999999999</v>
      </c>
      <c r="S9" s="33">
        <v>-10.4101</v>
      </c>
      <c r="T9" s="33">
        <v>-3.7128999999999999</v>
      </c>
      <c r="U9" s="33">
        <v>15.136900000000001</v>
      </c>
      <c r="V9" s="33">
        <v>11.6974</v>
      </c>
      <c r="W9" s="33">
        <v>9.7088000000000001</v>
      </c>
      <c r="X9" s="33">
        <v>8.7487999999999992</v>
      </c>
      <c r="Y9" s="33">
        <v>7.7171000000000003</v>
      </c>
      <c r="Z9" s="33">
        <v>6.2176</v>
      </c>
    </row>
    <row r="10" spans="1:31" x14ac:dyDescent="0.25">
      <c r="A10" s="32"/>
      <c r="B10" s="54">
        <v>46115</v>
      </c>
      <c r="C10" s="33">
        <v>-63.221400000000003</v>
      </c>
      <c r="D10" s="33">
        <v>5.9726999999999997</v>
      </c>
      <c r="E10" s="33">
        <v>6.4097999999999997</v>
      </c>
      <c r="F10" s="33">
        <v>5.3224</v>
      </c>
      <c r="G10" s="33">
        <v>5.6929999999999996</v>
      </c>
      <c r="H10" s="33">
        <v>6.9665999999999997</v>
      </c>
      <c r="I10" s="33">
        <v>6.8402000000000003</v>
      </c>
      <c r="J10" s="33">
        <v>-3.6953</v>
      </c>
      <c r="K10" s="33">
        <v>-12.635400000000001</v>
      </c>
      <c r="L10" s="33">
        <v>-14.2263</v>
      </c>
      <c r="M10" s="33">
        <v>-14.7644</v>
      </c>
      <c r="N10" s="33">
        <v>-16.212199999999999</v>
      </c>
      <c r="O10" s="33">
        <v>-16.964400000000001</v>
      </c>
      <c r="P10" s="33">
        <v>-17.546299999999999</v>
      </c>
      <c r="Q10" s="33">
        <v>-12.9709</v>
      </c>
      <c r="R10" s="33">
        <v>-16.586400000000001</v>
      </c>
      <c r="S10" s="33">
        <v>-16.069199999999999</v>
      </c>
      <c r="T10" s="33">
        <v>-11.009399999999999</v>
      </c>
      <c r="U10" s="33">
        <v>12.1166</v>
      </c>
      <c r="V10" s="33">
        <v>13.0913</v>
      </c>
      <c r="W10" s="33">
        <v>12.412599999999999</v>
      </c>
      <c r="X10" s="33">
        <v>9.4582999999999995</v>
      </c>
      <c r="Y10" s="33">
        <v>11.989100000000001</v>
      </c>
      <c r="Z10" s="33">
        <v>12.506600000000001</v>
      </c>
    </row>
    <row r="11" spans="1:31" x14ac:dyDescent="0.25">
      <c r="A11" s="32"/>
      <c r="B11" s="54">
        <v>46116</v>
      </c>
      <c r="C11" s="33">
        <v>12.0334</v>
      </c>
      <c r="D11" s="33">
        <v>13.4505</v>
      </c>
      <c r="E11" s="33">
        <v>10.5947</v>
      </c>
      <c r="F11" s="33">
        <v>12.117900000000001</v>
      </c>
      <c r="G11" s="33">
        <v>10.805899999999999</v>
      </c>
      <c r="H11" s="33">
        <v>13.2902</v>
      </c>
      <c r="I11" s="33">
        <v>17.6035</v>
      </c>
      <c r="J11" s="33">
        <v>-4.4057000000000004</v>
      </c>
      <c r="K11" s="33">
        <v>-12.2721</v>
      </c>
      <c r="L11" s="33">
        <v>-13.0366</v>
      </c>
      <c r="M11" s="33">
        <v>-12.581</v>
      </c>
      <c r="N11" s="33">
        <v>-11.875</v>
      </c>
      <c r="O11" s="33">
        <v>316.1046</v>
      </c>
      <c r="P11" s="33">
        <v>591.47799999999995</v>
      </c>
      <c r="Q11" s="33">
        <v>-13.8735</v>
      </c>
      <c r="R11" s="33">
        <v>-12.627800000000001</v>
      </c>
      <c r="S11" s="33">
        <v>-8.9699000000000009</v>
      </c>
      <c r="T11" s="33">
        <v>7.0936000000000003</v>
      </c>
      <c r="U11" s="33">
        <v>22.818999999999999</v>
      </c>
      <c r="V11" s="33">
        <v>20.068200000000001</v>
      </c>
      <c r="W11" s="33">
        <v>18.2134</v>
      </c>
      <c r="X11" s="33">
        <v>23.816600000000001</v>
      </c>
      <c r="Y11" s="33">
        <v>28.225999999999999</v>
      </c>
      <c r="Z11" s="33">
        <v>27.8339</v>
      </c>
    </row>
    <row r="12" spans="1:31" x14ac:dyDescent="0.25">
      <c r="A12" s="32"/>
      <c r="B12" s="54">
        <v>46117</v>
      </c>
      <c r="C12" s="33">
        <v>17.438400000000001</v>
      </c>
      <c r="D12" s="33">
        <v>16.2944</v>
      </c>
      <c r="E12" s="33">
        <v>16.538499999999999</v>
      </c>
      <c r="F12" s="33">
        <v>16.217500000000001</v>
      </c>
      <c r="G12" s="33">
        <v>17.142900000000001</v>
      </c>
      <c r="H12" s="33">
        <v>17.845400000000001</v>
      </c>
      <c r="I12" s="33">
        <v>14.716900000000001</v>
      </c>
      <c r="J12" s="33">
        <v>11.821</v>
      </c>
      <c r="K12" s="33">
        <v>-7.4916</v>
      </c>
      <c r="L12" s="33">
        <v>-15.9399</v>
      </c>
      <c r="M12" s="33">
        <v>-19.093800000000002</v>
      </c>
      <c r="N12" s="33">
        <v>-148.79320000000001</v>
      </c>
      <c r="O12" s="33">
        <v>-8.6798000000000002</v>
      </c>
      <c r="P12" s="33">
        <v>-8.6920999999999999</v>
      </c>
      <c r="Q12" s="33">
        <v>-9.9039999999999999</v>
      </c>
      <c r="R12" s="33">
        <v>-10.714399999999999</v>
      </c>
      <c r="S12" s="33">
        <v>-7.1916000000000002</v>
      </c>
      <c r="T12" s="33">
        <v>7.1577000000000002</v>
      </c>
      <c r="U12" s="33">
        <v>20.489000000000001</v>
      </c>
      <c r="V12" s="33">
        <v>16.064599999999999</v>
      </c>
      <c r="W12" s="33">
        <v>19.755299999999998</v>
      </c>
      <c r="X12" s="33">
        <v>8.3391999999999999</v>
      </c>
      <c r="Y12" s="33">
        <v>12.241199999999999</v>
      </c>
      <c r="Z12" s="33">
        <v>13.8781</v>
      </c>
    </row>
    <row r="13" spans="1:31" x14ac:dyDescent="0.25">
      <c r="A13" s="32"/>
      <c r="B13" s="54">
        <v>46118</v>
      </c>
      <c r="C13" s="33">
        <v>10.114800000000001</v>
      </c>
      <c r="D13" s="33">
        <v>11.2568</v>
      </c>
      <c r="E13" s="33">
        <v>11.818199999999999</v>
      </c>
      <c r="F13" s="33">
        <v>13.964499999999999</v>
      </c>
      <c r="G13" s="33">
        <v>14.868399999999999</v>
      </c>
      <c r="H13" s="33">
        <v>15.7699</v>
      </c>
      <c r="I13" s="33">
        <v>15.399800000000001</v>
      </c>
      <c r="J13" s="33">
        <v>18.111000000000001</v>
      </c>
      <c r="K13" s="33">
        <v>29.732600000000001</v>
      </c>
      <c r="L13" s="33">
        <v>-0.48199999999999998</v>
      </c>
      <c r="M13" s="33">
        <v>8.3755000000000006</v>
      </c>
      <c r="N13" s="33">
        <v>5.056</v>
      </c>
      <c r="O13" s="33">
        <v>7.8141999999999996</v>
      </c>
      <c r="P13" s="33">
        <v>3.9838</v>
      </c>
      <c r="Q13" s="33">
        <v>7.5101000000000004</v>
      </c>
      <c r="R13" s="33">
        <v>133.7824</v>
      </c>
      <c r="S13" s="33">
        <v>-1.3369</v>
      </c>
      <c r="T13" s="33">
        <v>1.6137999999999999</v>
      </c>
      <c r="U13" s="33">
        <v>14.420500000000001</v>
      </c>
      <c r="V13" s="33">
        <v>11.036799999999999</v>
      </c>
      <c r="W13" s="33">
        <v>7.7347000000000001</v>
      </c>
      <c r="X13" s="33">
        <v>9.9885999999999999</v>
      </c>
      <c r="Y13" s="33">
        <v>9.4019999999999992</v>
      </c>
      <c r="Z13" s="33">
        <v>10.7552</v>
      </c>
    </row>
    <row r="14" spans="1:31" x14ac:dyDescent="0.25">
      <c r="A14" s="32"/>
      <c r="B14" s="54">
        <v>46119</v>
      </c>
      <c r="C14" s="33">
        <v>4.7900999999999998</v>
      </c>
      <c r="D14" s="33">
        <v>4.5448000000000004</v>
      </c>
      <c r="E14" s="33">
        <v>4.5273000000000003</v>
      </c>
      <c r="F14" s="33">
        <v>4.5486000000000004</v>
      </c>
      <c r="G14" s="33">
        <v>11.388</v>
      </c>
      <c r="H14" s="33">
        <v>6.0438000000000001</v>
      </c>
      <c r="I14" s="33">
        <v>11.173400000000001</v>
      </c>
      <c r="J14" s="33">
        <v>-4.1841999999999997</v>
      </c>
      <c r="K14" s="33">
        <v>-11.300700000000001</v>
      </c>
      <c r="L14" s="33">
        <v>-14.356</v>
      </c>
      <c r="M14" s="33">
        <v>206.05889999999999</v>
      </c>
      <c r="N14" s="33">
        <v>-12.521699999999999</v>
      </c>
      <c r="O14" s="33">
        <v>-12.501300000000001</v>
      </c>
      <c r="P14" s="33">
        <v>-11.695600000000001</v>
      </c>
      <c r="Q14" s="33">
        <v>-11.991099999999999</v>
      </c>
      <c r="R14" s="33">
        <v>-12.357900000000001</v>
      </c>
      <c r="S14" s="33">
        <v>-11.8581</v>
      </c>
      <c r="T14" s="33">
        <v>-36.2502</v>
      </c>
      <c r="U14" s="33">
        <v>15.4262</v>
      </c>
      <c r="V14" s="33">
        <v>10.7455</v>
      </c>
      <c r="W14" s="33">
        <v>8.6491000000000007</v>
      </c>
      <c r="X14" s="33">
        <v>9.8856999999999999</v>
      </c>
      <c r="Y14" s="33">
        <v>11.928699999999999</v>
      </c>
      <c r="Z14" s="33">
        <v>12.4437</v>
      </c>
    </row>
    <row r="15" spans="1:31" x14ac:dyDescent="0.25">
      <c r="A15" s="32"/>
      <c r="B15" s="54">
        <v>46120</v>
      </c>
      <c r="C15" s="33">
        <v>9.8908000000000005</v>
      </c>
      <c r="D15" s="33">
        <v>7.6668000000000003</v>
      </c>
      <c r="E15" s="33">
        <v>8.4949999999999992</v>
      </c>
      <c r="F15" s="33">
        <v>8.7703000000000007</v>
      </c>
      <c r="G15" s="33">
        <v>10.1</v>
      </c>
      <c r="H15" s="33">
        <v>10.0197</v>
      </c>
      <c r="I15" s="33">
        <v>12.648</v>
      </c>
      <c r="J15" s="33">
        <v>1.0692999999999999</v>
      </c>
      <c r="K15" s="33">
        <v>-5.4077999999999999</v>
      </c>
      <c r="L15" s="33">
        <v>-9.2894000000000005</v>
      </c>
      <c r="M15" s="33">
        <v>-8.3164999999999996</v>
      </c>
      <c r="N15" s="33">
        <v>-5.7521000000000004</v>
      </c>
      <c r="O15" s="33">
        <v>-6.3019999999999996</v>
      </c>
      <c r="P15" s="33">
        <v>-5.6862000000000004</v>
      </c>
      <c r="Q15" s="33">
        <v>-4.6802000000000001</v>
      </c>
      <c r="R15" s="33">
        <v>-5.9161999999999999</v>
      </c>
      <c r="S15" s="33">
        <v>-5.3806000000000003</v>
      </c>
      <c r="T15" s="33">
        <v>7.7874999999999996</v>
      </c>
      <c r="U15" s="33">
        <v>24.0442</v>
      </c>
      <c r="V15" s="33">
        <v>21.0823</v>
      </c>
      <c r="W15" s="33">
        <v>15.8154</v>
      </c>
      <c r="X15" s="33">
        <v>17.8291</v>
      </c>
      <c r="Y15" s="33">
        <v>18.803599999999999</v>
      </c>
      <c r="Z15" s="33">
        <v>17.556799999999999</v>
      </c>
    </row>
    <row r="16" spans="1:31" x14ac:dyDescent="0.25">
      <c r="A16" s="32"/>
      <c r="B16" s="54">
        <v>46121</v>
      </c>
      <c r="C16" s="33">
        <v>19.2028</v>
      </c>
      <c r="D16" s="33">
        <v>18.860600000000002</v>
      </c>
      <c r="E16" s="33">
        <v>17.978200000000001</v>
      </c>
      <c r="F16" s="33">
        <v>19.150200000000002</v>
      </c>
      <c r="G16" s="33">
        <v>18.828199999999999</v>
      </c>
      <c r="H16" s="33">
        <v>14.9169</v>
      </c>
      <c r="I16" s="33">
        <v>17.758900000000001</v>
      </c>
      <c r="J16" s="33">
        <v>11.473599999999999</v>
      </c>
      <c r="K16" s="33">
        <v>4.8842999999999996</v>
      </c>
      <c r="L16" s="33">
        <v>3.7871000000000001</v>
      </c>
      <c r="M16" s="33">
        <v>5.1448999999999998</v>
      </c>
      <c r="N16" s="33">
        <v>6.3243</v>
      </c>
      <c r="O16" s="33">
        <v>2.5154000000000001</v>
      </c>
      <c r="P16" s="33">
        <v>1.0424</v>
      </c>
      <c r="Q16" s="33">
        <v>4.0336999999999996</v>
      </c>
      <c r="R16" s="33">
        <v>4.9778000000000002</v>
      </c>
      <c r="S16" s="33">
        <v>7.0755999999999997</v>
      </c>
      <c r="T16" s="33">
        <v>31.851500000000001</v>
      </c>
      <c r="U16" s="33">
        <v>13.934100000000001</v>
      </c>
      <c r="V16" s="33">
        <v>16.965800000000002</v>
      </c>
      <c r="W16" s="33">
        <v>17.514700000000001</v>
      </c>
      <c r="X16" s="33">
        <v>18.189900000000002</v>
      </c>
      <c r="Y16" s="33">
        <v>16.793199999999999</v>
      </c>
      <c r="Z16" s="33">
        <v>17.2471</v>
      </c>
    </row>
    <row r="17" spans="1:26" x14ac:dyDescent="0.25">
      <c r="A17" s="32"/>
      <c r="B17" s="54">
        <v>46122</v>
      </c>
      <c r="C17" s="33">
        <v>20.378900000000002</v>
      </c>
      <c r="D17" s="33">
        <v>24.3857</v>
      </c>
      <c r="E17" s="33">
        <v>28.37</v>
      </c>
      <c r="F17" s="33">
        <v>21.2318</v>
      </c>
      <c r="G17" s="33">
        <v>19.9861</v>
      </c>
      <c r="H17" s="33">
        <v>22.952100000000002</v>
      </c>
      <c r="I17" s="33">
        <v>29.346900000000002</v>
      </c>
      <c r="J17" s="33">
        <v>28.229099999999999</v>
      </c>
      <c r="K17" s="33">
        <v>19.474299999999999</v>
      </c>
      <c r="L17" s="33">
        <v>12.0464</v>
      </c>
      <c r="M17" s="33">
        <v>11.4468</v>
      </c>
      <c r="N17" s="33">
        <v>4.2236000000000002</v>
      </c>
      <c r="O17" s="33">
        <v>7.9006999999999996</v>
      </c>
      <c r="P17" s="33">
        <v>80.0976</v>
      </c>
      <c r="Q17" s="33">
        <v>8.1800999999999995</v>
      </c>
      <c r="R17" s="33">
        <v>-0.25650000000000001</v>
      </c>
      <c r="S17" s="33">
        <v>0.70240000000000002</v>
      </c>
      <c r="T17" s="33">
        <v>10.245900000000001</v>
      </c>
      <c r="U17" s="33">
        <v>24.365300000000001</v>
      </c>
      <c r="V17" s="33">
        <v>21.529199999999999</v>
      </c>
      <c r="W17" s="33">
        <v>22.394500000000001</v>
      </c>
      <c r="X17" s="33">
        <v>20.435199999999998</v>
      </c>
      <c r="Y17" s="33">
        <v>22.935400000000001</v>
      </c>
      <c r="Z17" s="33">
        <v>15.7226</v>
      </c>
    </row>
    <row r="18" spans="1:26" x14ac:dyDescent="0.25">
      <c r="A18" s="32"/>
      <c r="B18" s="54">
        <v>46123</v>
      </c>
      <c r="C18" s="33">
        <v>12.0136</v>
      </c>
      <c r="D18" s="33">
        <v>13.133900000000001</v>
      </c>
      <c r="E18" s="33">
        <v>13.3485</v>
      </c>
      <c r="F18" s="33">
        <v>16.945900000000002</v>
      </c>
      <c r="G18" s="33">
        <v>14.575799999999999</v>
      </c>
      <c r="H18" s="33">
        <v>16.9847</v>
      </c>
      <c r="I18" s="33">
        <v>12.932700000000001</v>
      </c>
      <c r="J18" s="33">
        <v>1.0861000000000001</v>
      </c>
      <c r="K18" s="33">
        <v>-9.1027000000000005</v>
      </c>
      <c r="L18" s="33">
        <v>-11.799899999999999</v>
      </c>
      <c r="M18" s="33">
        <v>-8.4966000000000008</v>
      </c>
      <c r="N18" s="33">
        <v>-13.377800000000001</v>
      </c>
      <c r="O18" s="33">
        <v>-14.9209</v>
      </c>
      <c r="P18" s="33">
        <v>-16.6998</v>
      </c>
      <c r="Q18" s="33">
        <v>-16.158000000000001</v>
      </c>
      <c r="R18" s="33">
        <v>-18.977399999999999</v>
      </c>
      <c r="S18" s="33">
        <v>-20.665700000000001</v>
      </c>
      <c r="T18" s="33">
        <v>-5.0926</v>
      </c>
      <c r="U18" s="33">
        <v>13.8424</v>
      </c>
      <c r="V18" s="33">
        <v>12.3203</v>
      </c>
      <c r="W18" s="33">
        <v>16.271100000000001</v>
      </c>
      <c r="X18" s="33">
        <v>10.9137</v>
      </c>
      <c r="Y18" s="33">
        <v>11.567500000000001</v>
      </c>
      <c r="Z18" s="33">
        <v>9.9269999999999996</v>
      </c>
    </row>
    <row r="19" spans="1:26" x14ac:dyDescent="0.25">
      <c r="A19" s="32"/>
      <c r="B19" s="54">
        <v>46124</v>
      </c>
      <c r="C19" s="33">
        <v>11.8489</v>
      </c>
      <c r="D19" s="33">
        <v>10.556100000000001</v>
      </c>
      <c r="E19" s="33">
        <v>10.4026</v>
      </c>
      <c r="F19" s="33">
        <v>9.6574000000000009</v>
      </c>
      <c r="G19" s="33">
        <v>9.2390000000000008</v>
      </c>
      <c r="H19" s="33">
        <v>8.4536999999999995</v>
      </c>
      <c r="I19" s="33">
        <v>5.7126000000000001</v>
      </c>
      <c r="J19" s="33">
        <v>1.133</v>
      </c>
      <c r="K19" s="33">
        <v>-4.8034999999999997</v>
      </c>
      <c r="L19" s="33">
        <v>-12.317299999999999</v>
      </c>
      <c r="M19" s="33">
        <v>-16.959700000000002</v>
      </c>
      <c r="N19" s="33">
        <v>-15.729799999999999</v>
      </c>
      <c r="O19" s="33">
        <v>-15.1174</v>
      </c>
      <c r="P19" s="33">
        <v>-14.075799999999999</v>
      </c>
      <c r="Q19" s="33">
        <v>-12.247400000000001</v>
      </c>
      <c r="R19" s="33">
        <v>-14.8614</v>
      </c>
      <c r="S19" s="33">
        <v>5.4927000000000001</v>
      </c>
      <c r="T19" s="33">
        <v>-2.06</v>
      </c>
      <c r="U19" s="33">
        <v>10.0471</v>
      </c>
      <c r="V19" s="33">
        <v>6.6227999999999998</v>
      </c>
      <c r="W19" s="33">
        <v>9.3588000000000005</v>
      </c>
      <c r="X19" s="33">
        <v>9.4437999999999995</v>
      </c>
      <c r="Y19" s="33">
        <v>11.219900000000001</v>
      </c>
      <c r="Z19" s="33">
        <v>9.7332999999999998</v>
      </c>
    </row>
    <row r="20" spans="1:26" x14ac:dyDescent="0.25">
      <c r="A20" s="32"/>
      <c r="B20" s="54">
        <v>46125</v>
      </c>
      <c r="C20" s="33">
        <v>12.4276</v>
      </c>
      <c r="D20" s="33">
        <v>9.3455999999999992</v>
      </c>
      <c r="E20" s="33">
        <v>9.0919000000000008</v>
      </c>
      <c r="F20" s="33">
        <v>9.1439000000000004</v>
      </c>
      <c r="G20" s="33">
        <v>8.1588999999999992</v>
      </c>
      <c r="H20" s="33">
        <v>9.3397000000000006</v>
      </c>
      <c r="I20" s="33">
        <v>9.2652999999999999</v>
      </c>
      <c r="J20" s="33">
        <v>573.59460000000001</v>
      </c>
      <c r="K20" s="33">
        <v>-3.0918000000000001</v>
      </c>
      <c r="L20" s="33">
        <v>-2.5619999999999998</v>
      </c>
      <c r="M20" s="33">
        <v>-9.4667999999999992</v>
      </c>
      <c r="N20" s="33">
        <v>-11.2592</v>
      </c>
      <c r="O20" s="33">
        <v>-10.838800000000001</v>
      </c>
      <c r="P20" s="33">
        <v>-10.0114</v>
      </c>
      <c r="Q20" s="33">
        <v>-8.9651999999999994</v>
      </c>
      <c r="R20" s="33">
        <v>-8.5161999999999995</v>
      </c>
      <c r="S20" s="33">
        <v>-7.2690000000000001</v>
      </c>
      <c r="T20" s="33">
        <v>-2.8835999999999999</v>
      </c>
      <c r="U20" s="33">
        <v>6.9184000000000001</v>
      </c>
      <c r="V20" s="33">
        <v>11.387600000000001</v>
      </c>
      <c r="W20" s="33">
        <v>8.5966000000000005</v>
      </c>
      <c r="X20" s="33">
        <v>8.5030999999999999</v>
      </c>
      <c r="Y20" s="33">
        <v>7.9977</v>
      </c>
      <c r="Z20" s="33">
        <v>6.5655999999999999</v>
      </c>
    </row>
    <row r="21" spans="1:26" x14ac:dyDescent="0.25">
      <c r="A21" s="32"/>
      <c r="B21" s="54">
        <v>46126</v>
      </c>
      <c r="C21" s="33">
        <v>8.3097999999999992</v>
      </c>
      <c r="D21" s="33">
        <v>8.4567999999999994</v>
      </c>
      <c r="E21" s="33">
        <v>8.2882999999999996</v>
      </c>
      <c r="F21" s="33">
        <v>8.4113000000000007</v>
      </c>
      <c r="G21" s="33">
        <v>9.1774000000000004</v>
      </c>
      <c r="H21" s="33">
        <v>8.5649999999999995</v>
      </c>
      <c r="I21" s="33">
        <v>9.4855999999999998</v>
      </c>
      <c r="J21" s="33">
        <v>-1.4663999999999999</v>
      </c>
      <c r="K21" s="33">
        <v>-9.6496999999999993</v>
      </c>
      <c r="L21" s="33">
        <v>-10.484</v>
      </c>
      <c r="M21" s="33">
        <v>-16.584700000000002</v>
      </c>
      <c r="N21" s="33">
        <v>-15.9587</v>
      </c>
      <c r="O21" s="33">
        <v>-11.4802</v>
      </c>
      <c r="P21" s="33">
        <v>-14.867000000000001</v>
      </c>
      <c r="Q21" s="33">
        <v>-12.954800000000001</v>
      </c>
      <c r="R21" s="33">
        <v>-9.3688000000000002</v>
      </c>
      <c r="S21" s="33">
        <v>-5.1348000000000003</v>
      </c>
      <c r="T21" s="33">
        <v>-4.8141999999999996</v>
      </c>
      <c r="U21" s="33">
        <v>6.9687000000000001</v>
      </c>
      <c r="V21" s="33">
        <v>16.000599999999999</v>
      </c>
      <c r="W21" s="33">
        <v>10.9238</v>
      </c>
      <c r="X21" s="33">
        <v>10.081899999999999</v>
      </c>
      <c r="Y21" s="33">
        <v>10.492699999999999</v>
      </c>
      <c r="Z21" s="33">
        <v>9.1226000000000003</v>
      </c>
    </row>
    <row r="22" spans="1:26" x14ac:dyDescent="0.25">
      <c r="A22" s="32"/>
      <c r="B22" s="54">
        <v>46127</v>
      </c>
      <c r="C22" s="33">
        <v>9.3935999999999993</v>
      </c>
      <c r="D22" s="33">
        <v>10.403700000000001</v>
      </c>
      <c r="E22" s="33">
        <v>9.1288999999999998</v>
      </c>
      <c r="F22" s="33">
        <v>9.8697999999999997</v>
      </c>
      <c r="G22" s="33">
        <v>9.0736000000000008</v>
      </c>
      <c r="H22" s="33">
        <v>11.836499999999999</v>
      </c>
      <c r="I22" s="33">
        <v>7.1022999999999996</v>
      </c>
      <c r="J22" s="33">
        <v>-0.84460000000000002</v>
      </c>
      <c r="K22" s="33">
        <v>-10.328200000000001</v>
      </c>
      <c r="L22" s="33">
        <v>-9.2952999999999992</v>
      </c>
      <c r="M22" s="33">
        <v>-17.406400000000001</v>
      </c>
      <c r="N22" s="33">
        <v>-27.957000000000001</v>
      </c>
      <c r="O22" s="33">
        <v>-29.418199999999999</v>
      </c>
      <c r="P22" s="33">
        <v>-18.013500000000001</v>
      </c>
      <c r="Q22" s="33">
        <v>-4.9816000000000003</v>
      </c>
      <c r="R22" s="33">
        <v>-24.900600000000001</v>
      </c>
      <c r="S22" s="33">
        <v>-20.086500000000001</v>
      </c>
      <c r="T22" s="33">
        <v>-0.80679999999999996</v>
      </c>
      <c r="U22" s="33">
        <v>16.0549</v>
      </c>
      <c r="V22" s="33">
        <v>9.4039000000000001</v>
      </c>
      <c r="W22" s="33">
        <v>8.4514999999999993</v>
      </c>
      <c r="X22" s="33">
        <v>9.2258999999999993</v>
      </c>
      <c r="Y22" s="33">
        <v>10.121499999999999</v>
      </c>
      <c r="Z22" s="33">
        <v>10.3003</v>
      </c>
    </row>
    <row r="23" spans="1:26" x14ac:dyDescent="0.25">
      <c r="A23" s="32"/>
      <c r="B23" s="54">
        <v>46128</v>
      </c>
      <c r="C23" s="33">
        <v>8.5274999999999999</v>
      </c>
      <c r="D23" s="33">
        <v>9.2004999999999999</v>
      </c>
      <c r="E23" s="33">
        <v>7.4633000000000003</v>
      </c>
      <c r="F23" s="33">
        <v>7.56</v>
      </c>
      <c r="G23" s="33">
        <v>7.4341999999999997</v>
      </c>
      <c r="H23" s="33">
        <v>9.7894000000000005</v>
      </c>
      <c r="I23" s="33">
        <v>9.6105999999999998</v>
      </c>
      <c r="J23" s="33">
        <v>14.821999999999999</v>
      </c>
      <c r="K23" s="33">
        <v>13.577400000000001</v>
      </c>
      <c r="L23" s="33">
        <v>-0.50629999999999997</v>
      </c>
      <c r="M23" s="33">
        <v>-2.6244000000000001</v>
      </c>
      <c r="N23" s="33">
        <v>-6.7154999999999996</v>
      </c>
      <c r="O23" s="33">
        <v>-8.3766999999999996</v>
      </c>
      <c r="P23" s="33">
        <v>-20.802</v>
      </c>
      <c r="Q23" s="33">
        <v>-24.307600000000001</v>
      </c>
      <c r="R23" s="33">
        <v>-16.66</v>
      </c>
      <c r="S23" s="33">
        <v>-11.5044</v>
      </c>
      <c r="T23" s="33">
        <v>-7.8948999999999998</v>
      </c>
      <c r="U23" s="33">
        <v>8.6433</v>
      </c>
      <c r="V23" s="33">
        <v>11.0846</v>
      </c>
      <c r="W23" s="33">
        <v>11.356299999999999</v>
      </c>
      <c r="X23" s="33">
        <v>12.662699999999999</v>
      </c>
      <c r="Y23" s="33">
        <v>7.8521000000000001</v>
      </c>
      <c r="Z23" s="33">
        <v>9.3884000000000007</v>
      </c>
    </row>
    <row r="24" spans="1:26" x14ac:dyDescent="0.25">
      <c r="A24" s="32"/>
      <c r="B24" s="54">
        <v>46129</v>
      </c>
      <c r="C24" s="33">
        <v>9.7767999999999997</v>
      </c>
      <c r="D24" s="33">
        <v>9.4840999999999998</v>
      </c>
      <c r="E24" s="33">
        <v>8.5076999999999998</v>
      </c>
      <c r="F24" s="33">
        <v>9.7101000000000006</v>
      </c>
      <c r="G24" s="33">
        <v>13.071</v>
      </c>
      <c r="H24" s="33">
        <v>15.576499999999999</v>
      </c>
      <c r="I24" s="33">
        <v>18.366099999999999</v>
      </c>
      <c r="J24" s="33">
        <v>-3.5366</v>
      </c>
      <c r="K24" s="33">
        <v>-2.7383999999999999</v>
      </c>
      <c r="L24" s="33">
        <v>-22.726900000000001</v>
      </c>
      <c r="M24" s="33">
        <v>-27.6798</v>
      </c>
      <c r="N24" s="33">
        <v>-27.258600000000001</v>
      </c>
      <c r="O24" s="33">
        <v>-27.1206</v>
      </c>
      <c r="P24" s="33">
        <v>-24.639099999999999</v>
      </c>
      <c r="Q24" s="33">
        <v>-19.921099999999999</v>
      </c>
      <c r="R24" s="33">
        <v>-14.0915</v>
      </c>
      <c r="S24" s="33">
        <v>-15.120799999999999</v>
      </c>
      <c r="T24" s="33">
        <v>-4.3212000000000002</v>
      </c>
      <c r="U24" s="33">
        <v>12.8268</v>
      </c>
      <c r="V24" s="33">
        <v>10.628500000000001</v>
      </c>
      <c r="W24" s="33">
        <v>15.683199999999999</v>
      </c>
      <c r="X24" s="33">
        <v>17.1813</v>
      </c>
      <c r="Y24" s="33">
        <v>20.100000000000001</v>
      </c>
      <c r="Z24" s="33">
        <v>17.0288</v>
      </c>
    </row>
    <row r="25" spans="1:26" x14ac:dyDescent="0.25">
      <c r="A25" s="32"/>
      <c r="B25" s="54">
        <v>46130</v>
      </c>
      <c r="C25" s="33">
        <v>16.386900000000001</v>
      </c>
      <c r="D25" s="33">
        <v>14.1625</v>
      </c>
      <c r="E25" s="33">
        <v>10.623100000000001</v>
      </c>
      <c r="F25" s="33">
        <v>15.6876</v>
      </c>
      <c r="G25" s="33">
        <v>15.8034</v>
      </c>
      <c r="H25" s="33">
        <v>19.519600000000001</v>
      </c>
      <c r="I25" s="33">
        <v>-7.0286</v>
      </c>
      <c r="J25" s="33">
        <v>-7.9157000000000002</v>
      </c>
      <c r="K25" s="33">
        <v>-10.783200000000001</v>
      </c>
      <c r="L25" s="33">
        <v>-13.504099999999999</v>
      </c>
      <c r="M25" s="33">
        <v>-12.773400000000001</v>
      </c>
      <c r="N25" s="33">
        <v>-12.387600000000001</v>
      </c>
      <c r="O25" s="33">
        <v>-12.6266</v>
      </c>
      <c r="P25" s="33">
        <v>-11.7552</v>
      </c>
      <c r="Q25" s="33">
        <v>-11.470599999999999</v>
      </c>
      <c r="R25" s="33">
        <v>-11.7178</v>
      </c>
      <c r="S25" s="33">
        <v>-9.5755999999999997</v>
      </c>
      <c r="T25" s="33">
        <v>-0.90529999999999999</v>
      </c>
      <c r="U25" s="33">
        <v>18.127600000000001</v>
      </c>
      <c r="V25" s="33">
        <v>27.700500000000002</v>
      </c>
      <c r="W25" s="33">
        <v>27.765499999999999</v>
      </c>
      <c r="X25" s="33">
        <v>25.103300000000001</v>
      </c>
      <c r="Y25" s="33">
        <v>26.226600000000001</v>
      </c>
      <c r="Z25" s="33">
        <v>27.5473</v>
      </c>
    </row>
    <row r="26" spans="1:26" x14ac:dyDescent="0.25">
      <c r="A26" s="32"/>
      <c r="B26" s="54">
        <v>46131</v>
      </c>
      <c r="C26" s="33">
        <v>28.7364</v>
      </c>
      <c r="D26" s="33">
        <v>28.627500000000001</v>
      </c>
      <c r="E26" s="33">
        <v>34.727699999999999</v>
      </c>
      <c r="F26" s="33">
        <v>44.357700000000001</v>
      </c>
      <c r="G26" s="33">
        <v>44.2121</v>
      </c>
      <c r="H26" s="33">
        <v>47.339599999999997</v>
      </c>
      <c r="I26" s="33">
        <v>26.152799999999999</v>
      </c>
      <c r="J26" s="33">
        <v>8.3056999999999999</v>
      </c>
      <c r="K26" s="33">
        <v>-6.6277999999999997</v>
      </c>
      <c r="L26" s="33">
        <v>-5.9076000000000004</v>
      </c>
      <c r="M26" s="33">
        <v>-8.6522000000000006</v>
      </c>
      <c r="N26" s="33">
        <v>-9.2926000000000002</v>
      </c>
      <c r="O26" s="33">
        <v>-3.0948000000000002</v>
      </c>
      <c r="P26" s="33">
        <v>-4.6811999999999996</v>
      </c>
      <c r="Q26" s="33">
        <v>-3.1825999999999999</v>
      </c>
      <c r="R26" s="33">
        <v>-1.9827999999999999</v>
      </c>
      <c r="S26" s="33">
        <v>-1.3385</v>
      </c>
      <c r="T26" s="33">
        <v>7.5890000000000004</v>
      </c>
      <c r="U26" s="33">
        <v>19.597300000000001</v>
      </c>
      <c r="V26" s="33">
        <v>21.9924</v>
      </c>
      <c r="W26" s="33">
        <v>24.208600000000001</v>
      </c>
      <c r="X26" s="33">
        <v>26.415500000000002</v>
      </c>
      <c r="Y26" s="33">
        <v>23.615500000000001</v>
      </c>
      <c r="Z26" s="33">
        <v>20.123799999999999</v>
      </c>
    </row>
    <row r="27" spans="1:26" x14ac:dyDescent="0.25">
      <c r="A27" s="32"/>
      <c r="B27" s="54">
        <v>46132</v>
      </c>
      <c r="C27" s="33">
        <v>15.1305</v>
      </c>
      <c r="D27" s="33">
        <v>12.9026</v>
      </c>
      <c r="E27" s="33">
        <v>11.8903</v>
      </c>
      <c r="F27" s="33">
        <v>12.6127</v>
      </c>
      <c r="G27" s="33">
        <v>11.9282</v>
      </c>
      <c r="H27" s="33">
        <v>14.214600000000001</v>
      </c>
      <c r="I27" s="33">
        <v>13.1363</v>
      </c>
      <c r="J27" s="33">
        <v>-0.8216</v>
      </c>
      <c r="K27" s="33">
        <v>-8.6765000000000008</v>
      </c>
      <c r="L27" s="33">
        <v>-5.5305</v>
      </c>
      <c r="M27" s="33">
        <v>-5.9306000000000001</v>
      </c>
      <c r="N27" s="33">
        <v>-3.7381000000000002</v>
      </c>
      <c r="O27" s="33">
        <v>-7.9241999999999999</v>
      </c>
      <c r="P27" s="33">
        <v>-10.865</v>
      </c>
      <c r="Q27" s="33">
        <v>-14.8178</v>
      </c>
      <c r="R27" s="33">
        <v>-8.2611000000000008</v>
      </c>
      <c r="S27" s="33">
        <v>-13.5349</v>
      </c>
      <c r="T27" s="33">
        <v>5.3094000000000001</v>
      </c>
      <c r="U27" s="33">
        <v>26.357399999999998</v>
      </c>
      <c r="V27" s="33">
        <v>19.596599999999999</v>
      </c>
      <c r="W27" s="33">
        <v>15.1416</v>
      </c>
      <c r="X27" s="33">
        <v>12.9003</v>
      </c>
      <c r="Y27" s="33">
        <v>15.014799999999999</v>
      </c>
      <c r="Z27" s="33">
        <v>14.3352</v>
      </c>
    </row>
    <row r="28" spans="1:26" x14ac:dyDescent="0.25">
      <c r="A28" s="32"/>
      <c r="B28" s="54">
        <v>46133</v>
      </c>
      <c r="C28" s="33">
        <v>9.1963000000000008</v>
      </c>
      <c r="D28" s="33">
        <v>11.768599999999999</v>
      </c>
      <c r="E28" s="33">
        <v>9.6431000000000004</v>
      </c>
      <c r="F28" s="33">
        <v>8.6334999999999997</v>
      </c>
      <c r="G28" s="33">
        <v>9.7616999999999994</v>
      </c>
      <c r="H28" s="33">
        <v>7.3132999999999999</v>
      </c>
      <c r="I28" s="33">
        <v>7.8414000000000001</v>
      </c>
      <c r="J28" s="33">
        <v>2.5194999999999999</v>
      </c>
      <c r="K28" s="33">
        <v>-4.1935000000000002</v>
      </c>
      <c r="L28" s="33">
        <v>-21.738399999999999</v>
      </c>
      <c r="M28" s="33">
        <v>-21.2852</v>
      </c>
      <c r="N28" s="33">
        <v>-17.168700000000001</v>
      </c>
      <c r="O28" s="33">
        <v>-7.1718999999999999</v>
      </c>
      <c r="P28" s="33">
        <v>-7.1936</v>
      </c>
      <c r="Q28" s="33">
        <v>-3.8784999999999998</v>
      </c>
      <c r="R28" s="33">
        <v>-9.7162000000000006</v>
      </c>
      <c r="S28" s="33">
        <v>-12.3363</v>
      </c>
      <c r="T28" s="33">
        <v>4.8331999999999997</v>
      </c>
      <c r="U28" s="33">
        <v>14.0662</v>
      </c>
      <c r="V28" s="33">
        <v>7.3189000000000002</v>
      </c>
      <c r="W28" s="33">
        <v>2.1320999999999999</v>
      </c>
      <c r="X28" s="33">
        <v>1.0658000000000001</v>
      </c>
      <c r="Y28" s="33">
        <v>7.0968999999999998</v>
      </c>
      <c r="Z28" s="33">
        <v>-0.67059999999999997</v>
      </c>
    </row>
    <row r="29" spans="1:26" x14ac:dyDescent="0.25">
      <c r="A29" s="32"/>
      <c r="B29" s="54">
        <v>46134</v>
      </c>
      <c r="C29" s="33">
        <v>-28.125900000000001</v>
      </c>
      <c r="D29" s="33">
        <v>3.78E-2</v>
      </c>
      <c r="E29" s="33">
        <v>2.0415999999999999</v>
      </c>
      <c r="F29" s="33">
        <v>2.5345</v>
      </c>
      <c r="G29" s="33">
        <v>0.2445</v>
      </c>
      <c r="H29" s="33">
        <v>0.93120000000000003</v>
      </c>
      <c r="I29" s="33">
        <v>-9.5883000000000003</v>
      </c>
      <c r="J29" s="33">
        <v>-0.1157</v>
      </c>
      <c r="K29" s="33">
        <v>-5.9642999999999997</v>
      </c>
      <c r="L29" s="33">
        <v>-10.2447</v>
      </c>
      <c r="M29" s="33">
        <v>-10.7623</v>
      </c>
      <c r="N29" s="33">
        <v>-12.5436</v>
      </c>
      <c r="O29" s="33">
        <v>-13.447800000000001</v>
      </c>
      <c r="P29" s="33">
        <v>-13.461399999999999</v>
      </c>
      <c r="Q29" s="33">
        <v>-12.106999999999999</v>
      </c>
      <c r="R29" s="33">
        <v>-11.287699999999999</v>
      </c>
      <c r="S29" s="33">
        <v>-14.6196</v>
      </c>
      <c r="T29" s="33">
        <v>-9.1571999999999996</v>
      </c>
      <c r="U29" s="33">
        <v>-26.040900000000001</v>
      </c>
      <c r="V29" s="33">
        <v>-0.94299999999999995</v>
      </c>
      <c r="W29" s="33">
        <v>-13.7812</v>
      </c>
      <c r="X29" s="33">
        <v>-23.299399999999999</v>
      </c>
      <c r="Y29" s="33">
        <v>-33.547800000000002</v>
      </c>
      <c r="Z29" s="33">
        <v>-33.057200000000002</v>
      </c>
    </row>
    <row r="30" spans="1:26" x14ac:dyDescent="0.25">
      <c r="A30" s="32"/>
      <c r="B30" s="54">
        <v>46135</v>
      </c>
      <c r="C30" s="33">
        <v>-54.436900000000001</v>
      </c>
      <c r="D30" s="33">
        <v>-10.817299999999999</v>
      </c>
      <c r="E30" s="33">
        <v>-2.3956</v>
      </c>
      <c r="F30" s="33">
        <v>-2.8595000000000002</v>
      </c>
      <c r="G30" s="33">
        <v>-3.3454999999999999</v>
      </c>
      <c r="H30" s="33">
        <v>-1.9749000000000001</v>
      </c>
      <c r="I30" s="33">
        <v>-7.1148999999999996</v>
      </c>
      <c r="J30" s="33">
        <v>-19.001200000000001</v>
      </c>
      <c r="K30" s="33">
        <v>-18.786300000000001</v>
      </c>
      <c r="L30" s="33">
        <v>-23.1311</v>
      </c>
      <c r="M30" s="33">
        <v>-29.462399999999999</v>
      </c>
      <c r="N30" s="33">
        <v>-31.096399999999999</v>
      </c>
      <c r="O30" s="33">
        <v>-26.950900000000001</v>
      </c>
      <c r="P30" s="33">
        <v>-22.8354</v>
      </c>
      <c r="Q30" s="33">
        <v>-19.156099999999999</v>
      </c>
      <c r="R30" s="33">
        <v>-19.225100000000001</v>
      </c>
      <c r="S30" s="33">
        <v>-14.9488</v>
      </c>
      <c r="T30" s="33">
        <v>-22.394300000000001</v>
      </c>
      <c r="U30" s="33">
        <v>-8.4762000000000004</v>
      </c>
      <c r="V30" s="33">
        <v>7.1275000000000004</v>
      </c>
      <c r="W30" s="33">
        <v>3.1240000000000001</v>
      </c>
      <c r="X30" s="33">
        <v>1.6077999999999999</v>
      </c>
      <c r="Y30" s="33">
        <v>-5.5399999999999998E-2</v>
      </c>
      <c r="Z30" s="33">
        <v>5.0007000000000001</v>
      </c>
    </row>
    <row r="31" spans="1:26" x14ac:dyDescent="0.25">
      <c r="A31" s="32"/>
      <c r="B31" s="54">
        <v>46136</v>
      </c>
      <c r="C31" s="33">
        <v>0.82689999999999997</v>
      </c>
      <c r="D31" s="33">
        <v>2.5608</v>
      </c>
      <c r="E31" s="33">
        <v>6.6578999999999997</v>
      </c>
      <c r="F31" s="33">
        <v>9.7034000000000002</v>
      </c>
      <c r="G31" s="33">
        <v>12.534700000000001</v>
      </c>
      <c r="H31" s="33">
        <v>13.0746</v>
      </c>
      <c r="I31" s="33">
        <v>5.4455</v>
      </c>
      <c r="J31" s="33">
        <v>1.8604000000000001</v>
      </c>
      <c r="K31" s="33">
        <v>-14.4193</v>
      </c>
      <c r="L31" s="33">
        <v>-17.395600000000002</v>
      </c>
      <c r="M31" s="33">
        <v>-12.812900000000001</v>
      </c>
      <c r="N31" s="33">
        <v>-11.181699999999999</v>
      </c>
      <c r="O31" s="33">
        <v>-10.410399999999999</v>
      </c>
      <c r="P31" s="33">
        <v>-11.1442</v>
      </c>
      <c r="Q31" s="33">
        <v>-11.4422</v>
      </c>
      <c r="R31" s="33">
        <v>28.6676</v>
      </c>
      <c r="S31" s="33">
        <v>7.0182000000000002</v>
      </c>
      <c r="T31" s="33">
        <v>-2.7734000000000001</v>
      </c>
      <c r="U31" s="33">
        <v>24.120999999999999</v>
      </c>
      <c r="V31" s="33">
        <v>13.107100000000001</v>
      </c>
      <c r="W31" s="33">
        <v>12.6877</v>
      </c>
      <c r="X31" s="33">
        <v>10.993499999999999</v>
      </c>
      <c r="Y31" s="33">
        <v>11.363799999999999</v>
      </c>
      <c r="Z31" s="33">
        <v>11.2768</v>
      </c>
    </row>
    <row r="32" spans="1:26" x14ac:dyDescent="0.25">
      <c r="A32" s="32"/>
      <c r="B32" s="54">
        <v>46137</v>
      </c>
      <c r="C32" s="33">
        <v>11.853899999999999</v>
      </c>
      <c r="D32" s="33">
        <v>9.6553000000000004</v>
      </c>
      <c r="E32" s="33">
        <v>8.8664000000000005</v>
      </c>
      <c r="F32" s="33">
        <v>10.0762</v>
      </c>
      <c r="G32" s="33">
        <v>9.8224</v>
      </c>
      <c r="H32" s="33">
        <v>9.7995999999999999</v>
      </c>
      <c r="I32" s="33">
        <v>378.25080000000003</v>
      </c>
      <c r="J32" s="33">
        <v>553.69849999999997</v>
      </c>
      <c r="K32" s="33">
        <v>1.0145999999999999</v>
      </c>
      <c r="L32" s="33">
        <v>-6.5867000000000004</v>
      </c>
      <c r="M32" s="33">
        <v>-4.444</v>
      </c>
      <c r="N32" s="33">
        <v>-3.9773000000000001</v>
      </c>
      <c r="O32" s="33">
        <v>1.716</v>
      </c>
      <c r="P32" s="33">
        <v>-2.8797000000000001</v>
      </c>
      <c r="Q32" s="33">
        <v>0.50160000000000005</v>
      </c>
      <c r="R32" s="33">
        <v>5.2625000000000002</v>
      </c>
      <c r="S32" s="33">
        <v>19.9359</v>
      </c>
      <c r="T32" s="33">
        <v>18.4435</v>
      </c>
      <c r="U32" s="33">
        <v>10.9573</v>
      </c>
      <c r="V32" s="33">
        <v>10.978300000000001</v>
      </c>
      <c r="W32" s="33">
        <v>14.915699999999999</v>
      </c>
      <c r="X32" s="33">
        <v>14.298</v>
      </c>
      <c r="Y32" s="33">
        <v>14.0968</v>
      </c>
      <c r="Z32" s="33">
        <v>15.617699999999999</v>
      </c>
    </row>
    <row r="34" spans="2:29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</sheetData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0456-5992-4C5D-ACE7-94827181EBC2}">
  <sheetPr codeName="Sheet36"/>
  <dimension ref="A1:AD64"/>
  <sheetViews>
    <sheetView zoomScale="85" zoomScaleNormal="85" workbookViewId="0">
      <selection activeCell="G39" sqref="G39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3" width="6.7109375" bestFit="1" customWidth="1"/>
    <col min="4" max="13" width="5.7109375" bestFit="1" customWidth="1"/>
    <col min="14" max="14" width="6.7109375" bestFit="1" customWidth="1"/>
    <col min="15" max="18" width="5.7109375" bestFit="1" customWidth="1"/>
    <col min="19" max="19" width="6.7109375" bestFit="1" customWidth="1"/>
    <col min="20" max="21" width="5.7109375" bestFit="1" customWidth="1"/>
    <col min="22" max="22" width="6.7109375" bestFit="1" customWidth="1"/>
    <col min="23" max="23" width="5.7109375" bestFit="1" customWidth="1"/>
    <col min="24" max="24" width="6.7109375" bestFit="1" customWidth="1"/>
    <col min="25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45835</v>
      </c>
      <c r="C3" s="33">
        <v>31.994199999999999</v>
      </c>
      <c r="D3" s="33">
        <v>31.851400000000002</v>
      </c>
      <c r="E3" s="33">
        <v>31.382400000000001</v>
      </c>
      <c r="F3" s="33">
        <v>27.9604</v>
      </c>
      <c r="G3" s="33">
        <v>31.6371</v>
      </c>
      <c r="H3" s="33">
        <v>31.061499999999999</v>
      </c>
      <c r="I3" s="33">
        <v>21.352</v>
      </c>
      <c r="J3" s="33">
        <v>18.546299999999999</v>
      </c>
      <c r="K3" s="33">
        <v>30.443000000000001</v>
      </c>
      <c r="L3" s="33">
        <v>30.799800000000001</v>
      </c>
      <c r="M3" s="33">
        <v>26.892800000000001</v>
      </c>
      <c r="N3" s="33">
        <v>30.670200000000001</v>
      </c>
      <c r="O3" s="33">
        <v>30.399699999999999</v>
      </c>
      <c r="P3" s="33">
        <v>35.8005</v>
      </c>
      <c r="Q3" s="33">
        <v>29.635300000000001</v>
      </c>
      <c r="R3" s="33">
        <v>35.688000000000002</v>
      </c>
      <c r="S3" s="33">
        <v>28.150500000000001</v>
      </c>
      <c r="T3" s="33">
        <v>31.284800000000001</v>
      </c>
      <c r="U3" s="33">
        <v>38.230200000000004</v>
      </c>
      <c r="V3" s="33">
        <v>36.29</v>
      </c>
      <c r="W3" s="33">
        <v>40.7607</v>
      </c>
      <c r="X3" s="33">
        <v>36.304099999999998</v>
      </c>
      <c r="Y3" s="33">
        <v>32.682699999999997</v>
      </c>
      <c r="Z3" s="33">
        <v>32.584400000000002</v>
      </c>
    </row>
    <row r="4" spans="1:30" x14ac:dyDescent="0.25">
      <c r="A4" s="32"/>
      <c r="B4" s="54">
        <v>45836</v>
      </c>
      <c r="C4" s="33">
        <v>31.5869</v>
      </c>
      <c r="D4" s="33">
        <v>30.917400000000001</v>
      </c>
      <c r="E4" s="33">
        <v>28.947399999999998</v>
      </c>
      <c r="F4" s="33">
        <v>27.888200000000001</v>
      </c>
      <c r="G4" s="33">
        <v>27.637599999999999</v>
      </c>
      <c r="H4" s="33">
        <v>27.895199999999999</v>
      </c>
      <c r="I4" s="33">
        <v>21.758299999999998</v>
      </c>
      <c r="J4" s="33">
        <v>22.175799999999999</v>
      </c>
      <c r="K4" s="33">
        <v>19.272400000000001</v>
      </c>
      <c r="L4" s="33">
        <v>19.7364</v>
      </c>
      <c r="M4" s="33">
        <v>20.424700000000001</v>
      </c>
      <c r="N4" s="33">
        <v>23.336600000000001</v>
      </c>
      <c r="O4" s="33">
        <v>23.125499999999999</v>
      </c>
      <c r="P4" s="33">
        <v>25.2987</v>
      </c>
      <c r="Q4" s="33">
        <v>29.849399999999999</v>
      </c>
      <c r="R4" s="33">
        <v>31.078700000000001</v>
      </c>
      <c r="S4" s="33">
        <v>29.307300000000001</v>
      </c>
      <c r="T4" s="33">
        <v>35.101900000000001</v>
      </c>
      <c r="U4" s="33">
        <v>54.510100000000001</v>
      </c>
      <c r="V4" s="33">
        <v>60.370399999999997</v>
      </c>
      <c r="W4" s="33">
        <v>39.318399999999997</v>
      </c>
      <c r="X4" s="33">
        <v>33.011000000000003</v>
      </c>
      <c r="Y4" s="33">
        <v>31.935700000000001</v>
      </c>
      <c r="Z4" s="33">
        <v>30.948499999999999</v>
      </c>
    </row>
    <row r="5" spans="1:30" x14ac:dyDescent="0.25">
      <c r="A5" s="32"/>
      <c r="B5" s="54">
        <v>45837</v>
      </c>
      <c r="C5" s="33">
        <v>28.685500000000001</v>
      </c>
      <c r="D5" s="33">
        <v>26.555299999999999</v>
      </c>
      <c r="E5" s="33">
        <v>28.820599999999999</v>
      </c>
      <c r="F5" s="33">
        <v>26.548200000000001</v>
      </c>
      <c r="G5" s="33">
        <v>27.620699999999999</v>
      </c>
      <c r="H5" s="33">
        <v>22.737300000000001</v>
      </c>
      <c r="I5" s="33">
        <v>21.524100000000001</v>
      </c>
      <c r="J5" s="33">
        <v>22.611899999999999</v>
      </c>
      <c r="K5" s="33">
        <v>25.242699999999999</v>
      </c>
      <c r="L5" s="33">
        <v>25.168299999999999</v>
      </c>
      <c r="M5" s="33">
        <v>25.855</v>
      </c>
      <c r="N5" s="33">
        <v>20.9526</v>
      </c>
      <c r="O5" s="33">
        <v>26.8249</v>
      </c>
      <c r="P5" s="33">
        <v>27.159800000000001</v>
      </c>
      <c r="Q5" s="33">
        <v>25.035900000000002</v>
      </c>
      <c r="R5" s="33">
        <v>23.638000000000002</v>
      </c>
      <c r="S5" s="33">
        <v>33.605800000000002</v>
      </c>
      <c r="T5" s="33">
        <v>38.015300000000003</v>
      </c>
      <c r="U5" s="33">
        <v>42.027900000000002</v>
      </c>
      <c r="V5" s="33">
        <v>39.118400000000001</v>
      </c>
      <c r="W5" s="33">
        <v>40.392899999999997</v>
      </c>
      <c r="X5" s="33">
        <v>39.257300000000001</v>
      </c>
      <c r="Y5" s="33">
        <v>39.430199999999999</v>
      </c>
      <c r="Z5" s="33">
        <v>33.312399999999997</v>
      </c>
    </row>
    <row r="6" spans="1:30" x14ac:dyDescent="0.25">
      <c r="A6" s="32"/>
      <c r="B6" s="54">
        <v>45838</v>
      </c>
      <c r="C6" s="33">
        <v>35.085599999999999</v>
      </c>
      <c r="D6" s="33">
        <v>32.699399999999997</v>
      </c>
      <c r="E6" s="33">
        <v>32.745100000000001</v>
      </c>
      <c r="F6" s="33">
        <v>33.064599999999999</v>
      </c>
      <c r="G6" s="33">
        <v>33.044600000000003</v>
      </c>
      <c r="H6" s="33">
        <v>37.730200000000004</v>
      </c>
      <c r="I6" s="33">
        <v>34.708399999999997</v>
      </c>
      <c r="J6" s="33">
        <v>25.613399999999999</v>
      </c>
      <c r="K6" s="33">
        <v>26.8231</v>
      </c>
      <c r="L6" s="33">
        <v>28.073599999999999</v>
      </c>
      <c r="M6" s="33">
        <v>27.397200000000002</v>
      </c>
      <c r="N6" s="33">
        <v>30.5472</v>
      </c>
      <c r="O6" s="33">
        <v>28.989699999999999</v>
      </c>
      <c r="P6" s="33">
        <v>33.105899999999998</v>
      </c>
      <c r="Q6" s="33">
        <v>39.054299999999998</v>
      </c>
      <c r="R6" s="33">
        <v>46.611699999999999</v>
      </c>
      <c r="S6" s="33">
        <v>43.779200000000003</v>
      </c>
      <c r="T6" s="33">
        <v>60.119300000000003</v>
      </c>
      <c r="U6" s="33">
        <v>61.877299999999998</v>
      </c>
      <c r="V6" s="33">
        <v>117.95140000000001</v>
      </c>
      <c r="W6" s="33">
        <v>57.347099999999998</v>
      </c>
      <c r="X6" s="33">
        <v>105.32859999999999</v>
      </c>
      <c r="Y6" s="33">
        <v>63.443800000000003</v>
      </c>
      <c r="Z6" s="33">
        <v>42.215200000000003</v>
      </c>
    </row>
    <row r="7" spans="1:30" x14ac:dyDescent="0.25">
      <c r="A7" s="32"/>
      <c r="B7" s="54">
        <v>45839</v>
      </c>
      <c r="C7" s="33">
        <v>36.446399999999997</v>
      </c>
      <c r="D7" s="33">
        <v>39.4848</v>
      </c>
      <c r="E7" s="33">
        <v>38.008800000000001</v>
      </c>
      <c r="F7" s="33">
        <v>43.3093</v>
      </c>
      <c r="G7" s="33">
        <v>38.940600000000003</v>
      </c>
      <c r="H7" s="33">
        <v>50.421900000000001</v>
      </c>
      <c r="I7" s="33">
        <v>30.143000000000001</v>
      </c>
      <c r="J7" s="33">
        <v>28.964400000000001</v>
      </c>
      <c r="K7" s="33">
        <v>35.945</v>
      </c>
      <c r="L7" s="33">
        <v>39.640900000000002</v>
      </c>
      <c r="M7" s="33">
        <v>22.1431</v>
      </c>
      <c r="N7" s="33">
        <v>41.0777</v>
      </c>
      <c r="O7" s="33">
        <v>38.128799999999998</v>
      </c>
      <c r="P7" s="33">
        <v>51.1892</v>
      </c>
      <c r="Q7" s="33">
        <v>54.019300000000001</v>
      </c>
      <c r="R7" s="33">
        <v>37.436500000000002</v>
      </c>
      <c r="S7" s="33">
        <v>38.356299999999997</v>
      </c>
      <c r="T7" s="33">
        <v>45.545699999999997</v>
      </c>
      <c r="U7" s="33">
        <v>40.818199999999997</v>
      </c>
      <c r="V7" s="33">
        <v>40.482500000000002</v>
      </c>
      <c r="W7" s="33">
        <v>39.0717</v>
      </c>
      <c r="X7" s="33">
        <v>44.353999999999999</v>
      </c>
      <c r="Y7" s="33">
        <v>40.493699999999997</v>
      </c>
      <c r="Z7" s="33">
        <v>40.950600000000001</v>
      </c>
    </row>
    <row r="8" spans="1:30" x14ac:dyDescent="0.25">
      <c r="A8" s="32"/>
      <c r="B8" s="54">
        <v>45840</v>
      </c>
      <c r="C8" s="33">
        <v>40.484299999999998</v>
      </c>
      <c r="D8" s="33">
        <v>32.120699999999999</v>
      </c>
      <c r="E8" s="33">
        <v>32.757399999999997</v>
      </c>
      <c r="F8" s="33">
        <v>34.802700000000002</v>
      </c>
      <c r="G8" s="33">
        <v>33.936599999999999</v>
      </c>
      <c r="H8" s="33">
        <v>32.473700000000001</v>
      </c>
      <c r="I8" s="33">
        <v>29.404299999999999</v>
      </c>
      <c r="J8" s="33">
        <v>27.944199999999999</v>
      </c>
      <c r="K8" s="33">
        <v>29.488199999999999</v>
      </c>
      <c r="L8" s="33">
        <v>30.022500000000001</v>
      </c>
      <c r="M8" s="33">
        <v>30.742699999999999</v>
      </c>
      <c r="N8" s="33">
        <v>31.160399999999999</v>
      </c>
      <c r="O8" s="33">
        <v>32.137099999999997</v>
      </c>
      <c r="P8" s="33">
        <v>34.302599999999998</v>
      </c>
      <c r="Q8" s="33">
        <v>30.2044</v>
      </c>
      <c r="R8" s="33">
        <v>32.758600000000001</v>
      </c>
      <c r="S8" s="33">
        <v>22.4343</v>
      </c>
      <c r="T8" s="33">
        <v>19.839700000000001</v>
      </c>
      <c r="U8" s="33">
        <v>24.060600000000001</v>
      </c>
      <c r="V8" s="33">
        <v>24.4193</v>
      </c>
      <c r="W8" s="33">
        <v>22.468</v>
      </c>
      <c r="X8" s="33">
        <v>21.605799999999999</v>
      </c>
      <c r="Y8" s="33">
        <v>27.366700000000002</v>
      </c>
      <c r="Z8" s="33">
        <v>27.988399999999999</v>
      </c>
    </row>
    <row r="9" spans="1:30" x14ac:dyDescent="0.25">
      <c r="A9" s="32"/>
      <c r="B9" s="54">
        <v>45841</v>
      </c>
      <c r="C9" s="33">
        <v>39.485900000000001</v>
      </c>
      <c r="D9" s="33">
        <v>30.2255</v>
      </c>
      <c r="E9" s="33">
        <v>31.393899999999999</v>
      </c>
      <c r="F9" s="33">
        <v>34.049300000000002</v>
      </c>
      <c r="G9" s="33">
        <v>35.043599999999998</v>
      </c>
      <c r="H9" s="33">
        <v>33.883400000000002</v>
      </c>
      <c r="I9" s="33">
        <v>22.475899999999999</v>
      </c>
      <c r="J9" s="33">
        <v>24.502600000000001</v>
      </c>
      <c r="K9" s="33">
        <v>23.151900000000001</v>
      </c>
      <c r="L9" s="33">
        <v>20.805499999999999</v>
      </c>
      <c r="M9" s="33">
        <v>21.478999999999999</v>
      </c>
      <c r="N9" s="33">
        <v>21.2531</v>
      </c>
      <c r="O9" s="33">
        <v>19.5947</v>
      </c>
      <c r="P9" s="33">
        <v>20.161100000000001</v>
      </c>
      <c r="Q9" s="33">
        <v>21.897300000000001</v>
      </c>
      <c r="R9" s="33">
        <v>22.863299999999999</v>
      </c>
      <c r="S9" s="33">
        <v>20.003</v>
      </c>
      <c r="T9" s="33">
        <v>22.537400000000002</v>
      </c>
      <c r="U9" s="33">
        <v>27.999099999999999</v>
      </c>
      <c r="V9" s="33">
        <v>25.758299999999998</v>
      </c>
      <c r="W9" s="33">
        <v>24.8261</v>
      </c>
      <c r="X9" s="33">
        <v>21.869900000000001</v>
      </c>
      <c r="Y9" s="33">
        <v>28.438400000000001</v>
      </c>
      <c r="Z9" s="33">
        <v>26.508500000000002</v>
      </c>
    </row>
    <row r="10" spans="1:30" x14ac:dyDescent="0.25">
      <c r="A10" s="32"/>
      <c r="B10" s="54">
        <v>45842</v>
      </c>
      <c r="C10" s="33">
        <v>27.6876</v>
      </c>
      <c r="D10" s="33">
        <v>30.314900000000002</v>
      </c>
      <c r="E10" s="33">
        <v>30.514500000000002</v>
      </c>
      <c r="F10" s="33">
        <v>31.335999999999999</v>
      </c>
      <c r="G10" s="33">
        <v>29.921800000000001</v>
      </c>
      <c r="H10" s="33">
        <v>31.7988</v>
      </c>
      <c r="I10" s="33">
        <v>24.124400000000001</v>
      </c>
      <c r="J10" s="33">
        <v>13.795199999999999</v>
      </c>
      <c r="K10" s="33">
        <v>8.5336999999999996</v>
      </c>
      <c r="L10" s="33">
        <v>7.7999000000000001</v>
      </c>
      <c r="M10" s="33">
        <v>1.2589999999999999</v>
      </c>
      <c r="N10" s="33">
        <v>13.4412</v>
      </c>
      <c r="O10" s="33">
        <v>14.8527</v>
      </c>
      <c r="P10" s="33">
        <v>15.311400000000001</v>
      </c>
      <c r="Q10" s="33">
        <v>15.622</v>
      </c>
      <c r="R10" s="33">
        <v>16.008600000000001</v>
      </c>
      <c r="S10" s="33">
        <v>16.6083</v>
      </c>
      <c r="T10" s="33">
        <v>24.017399999999999</v>
      </c>
      <c r="U10" s="33">
        <v>27.618600000000001</v>
      </c>
      <c r="V10" s="33">
        <v>28.251300000000001</v>
      </c>
      <c r="W10" s="33">
        <v>24.3584</v>
      </c>
      <c r="X10" s="33">
        <v>24.484400000000001</v>
      </c>
      <c r="Y10" s="33">
        <v>25.1205</v>
      </c>
      <c r="Z10" s="33">
        <v>25.559899999999999</v>
      </c>
    </row>
    <row r="11" spans="1:30" x14ac:dyDescent="0.25">
      <c r="A11" s="32"/>
      <c r="B11" s="54">
        <v>45843</v>
      </c>
      <c r="C11" s="33">
        <v>27.9605</v>
      </c>
      <c r="D11" s="33">
        <v>22.390599999999999</v>
      </c>
      <c r="E11" s="33">
        <v>21.720600000000001</v>
      </c>
      <c r="F11" s="33">
        <v>23.993200000000002</v>
      </c>
      <c r="G11" s="33">
        <v>25.4404</v>
      </c>
      <c r="H11" s="33">
        <v>22.672699999999999</v>
      </c>
      <c r="I11" s="33">
        <v>16.004100000000001</v>
      </c>
      <c r="J11" s="33">
        <v>10.686</v>
      </c>
      <c r="K11" s="33">
        <v>11.404199999999999</v>
      </c>
      <c r="L11" s="33">
        <v>6.7618999999999998</v>
      </c>
      <c r="M11" s="33">
        <v>10.214399999999999</v>
      </c>
      <c r="N11" s="33">
        <v>18.4297</v>
      </c>
      <c r="O11" s="33">
        <v>21.775700000000001</v>
      </c>
      <c r="P11" s="33">
        <v>23.682400000000001</v>
      </c>
      <c r="Q11" s="33">
        <v>23.492899999999999</v>
      </c>
      <c r="R11" s="33">
        <v>27.9009</v>
      </c>
      <c r="S11" s="33">
        <v>34.4054</v>
      </c>
      <c r="T11" s="33">
        <v>58.732900000000001</v>
      </c>
      <c r="U11" s="33">
        <v>87.756600000000006</v>
      </c>
      <c r="V11" s="33">
        <v>31.592600000000001</v>
      </c>
      <c r="W11" s="33">
        <v>29.3367</v>
      </c>
      <c r="X11" s="33">
        <v>29.066299999999998</v>
      </c>
      <c r="Y11" s="33">
        <v>27.052</v>
      </c>
      <c r="Z11" s="33">
        <v>24.027899999999999</v>
      </c>
    </row>
    <row r="12" spans="1:30" x14ac:dyDescent="0.25">
      <c r="A12" s="32"/>
      <c r="B12" s="54">
        <v>45844</v>
      </c>
      <c r="C12" s="33">
        <v>26.266999999999999</v>
      </c>
      <c r="D12" s="33">
        <v>25.573699999999999</v>
      </c>
      <c r="E12" s="33">
        <v>24.985800000000001</v>
      </c>
      <c r="F12" s="33">
        <v>24.0502</v>
      </c>
      <c r="G12" s="33">
        <v>25.602799999999998</v>
      </c>
      <c r="H12" s="33">
        <v>25.955400000000001</v>
      </c>
      <c r="I12" s="33">
        <v>22.377700000000001</v>
      </c>
      <c r="J12" s="33">
        <v>14.550599999999999</v>
      </c>
      <c r="K12" s="33">
        <v>17.542400000000001</v>
      </c>
      <c r="L12" s="33">
        <v>20.8887</v>
      </c>
      <c r="M12" s="33">
        <v>21.667400000000001</v>
      </c>
      <c r="N12" s="33">
        <v>23.798100000000002</v>
      </c>
      <c r="O12" s="33">
        <v>27.6966</v>
      </c>
      <c r="P12" s="33">
        <v>28.011600000000001</v>
      </c>
      <c r="Q12" s="33">
        <v>30.4862</v>
      </c>
      <c r="R12" s="33">
        <v>31.958100000000002</v>
      </c>
      <c r="S12" s="33">
        <v>34.5184</v>
      </c>
      <c r="T12" s="33">
        <v>34.091200000000001</v>
      </c>
      <c r="U12" s="33">
        <v>37.446199999999997</v>
      </c>
      <c r="V12" s="33">
        <v>41.394300000000001</v>
      </c>
      <c r="W12" s="33">
        <v>42.752699999999997</v>
      </c>
      <c r="X12" s="33">
        <v>35.0304</v>
      </c>
      <c r="Y12" s="33">
        <v>34.913899999999998</v>
      </c>
      <c r="Z12" s="33">
        <v>28.936599999999999</v>
      </c>
    </row>
    <row r="13" spans="1:30" x14ac:dyDescent="0.25">
      <c r="A13" s="32"/>
      <c r="B13" s="54">
        <v>45845</v>
      </c>
      <c r="C13" s="33">
        <v>30.915800000000001</v>
      </c>
      <c r="D13" s="33">
        <v>33.163600000000002</v>
      </c>
      <c r="E13" s="33">
        <v>29.334299999999999</v>
      </c>
      <c r="F13" s="33">
        <v>29.833600000000001</v>
      </c>
      <c r="G13" s="33">
        <v>32.656700000000001</v>
      </c>
      <c r="H13" s="33">
        <v>33.558399999999999</v>
      </c>
      <c r="I13" s="33">
        <v>21.977799999999998</v>
      </c>
      <c r="J13" s="33">
        <v>19.608699999999999</v>
      </c>
      <c r="K13" s="33">
        <v>20.697500000000002</v>
      </c>
      <c r="L13" s="33">
        <v>21.816199999999998</v>
      </c>
      <c r="M13" s="33">
        <v>26.684000000000001</v>
      </c>
      <c r="N13" s="33">
        <v>26.144600000000001</v>
      </c>
      <c r="O13" s="33">
        <v>23.5808</v>
      </c>
      <c r="P13" s="33">
        <v>28.6906</v>
      </c>
      <c r="Q13" s="33">
        <v>24.0809</v>
      </c>
      <c r="R13" s="33">
        <v>23.7163</v>
      </c>
      <c r="S13" s="33">
        <v>18.410399999999999</v>
      </c>
      <c r="T13" s="33">
        <v>17.317</v>
      </c>
      <c r="U13" s="33">
        <v>17.142299999999999</v>
      </c>
      <c r="V13" s="33">
        <v>18.4678</v>
      </c>
      <c r="W13" s="33">
        <v>18.9407</v>
      </c>
      <c r="X13" s="33">
        <v>19.604500000000002</v>
      </c>
      <c r="Y13" s="33">
        <v>43.274000000000001</v>
      </c>
      <c r="Z13" s="33">
        <v>47.244100000000003</v>
      </c>
    </row>
    <row r="14" spans="1:30" x14ac:dyDescent="0.25">
      <c r="A14" s="32"/>
      <c r="B14" s="54">
        <v>45846</v>
      </c>
      <c r="C14" s="33">
        <v>49.488199999999999</v>
      </c>
      <c r="D14" s="33">
        <v>37.229700000000001</v>
      </c>
      <c r="E14" s="33">
        <v>39.912399999999998</v>
      </c>
      <c r="F14" s="33">
        <v>33.331400000000002</v>
      </c>
      <c r="G14" s="33">
        <v>39.112200000000001</v>
      </c>
      <c r="H14" s="33">
        <v>33.268500000000003</v>
      </c>
      <c r="I14" s="33">
        <v>18.136900000000001</v>
      </c>
      <c r="J14" s="33">
        <v>19.673300000000001</v>
      </c>
      <c r="K14" s="33">
        <v>22.083600000000001</v>
      </c>
      <c r="L14" s="33">
        <v>31.667999999999999</v>
      </c>
      <c r="M14" s="33">
        <v>33.3476</v>
      </c>
      <c r="N14" s="33">
        <v>36.521000000000001</v>
      </c>
      <c r="O14" s="33">
        <v>31.600200000000001</v>
      </c>
      <c r="P14" s="33">
        <v>30.087499999999999</v>
      </c>
      <c r="Q14" s="33">
        <v>30.278199999999998</v>
      </c>
      <c r="R14" s="33">
        <v>29.130099999999999</v>
      </c>
      <c r="S14" s="33">
        <v>17.0914</v>
      </c>
      <c r="T14" s="33">
        <v>15.6675</v>
      </c>
      <c r="U14" s="33">
        <v>19.247399999999999</v>
      </c>
      <c r="V14" s="33">
        <v>49.059800000000003</v>
      </c>
      <c r="W14" s="33">
        <v>20.799700000000001</v>
      </c>
      <c r="X14" s="33">
        <v>22.109300000000001</v>
      </c>
      <c r="Y14" s="33">
        <v>39.796999999999997</v>
      </c>
      <c r="Z14" s="33">
        <v>24.661799999999999</v>
      </c>
    </row>
    <row r="15" spans="1:30" x14ac:dyDescent="0.25">
      <c r="A15" s="32"/>
      <c r="B15" s="54">
        <v>45847</v>
      </c>
      <c r="C15" s="33">
        <v>35.198799999999999</v>
      </c>
      <c r="D15" s="33">
        <v>33.036999999999999</v>
      </c>
      <c r="E15" s="33">
        <v>33.4861</v>
      </c>
      <c r="F15" s="33">
        <v>28.554600000000001</v>
      </c>
      <c r="G15" s="33">
        <v>29.652999999999999</v>
      </c>
      <c r="H15" s="33">
        <v>29.664000000000001</v>
      </c>
      <c r="I15" s="33">
        <v>19.037199999999999</v>
      </c>
      <c r="J15" s="33">
        <v>22.898299999999999</v>
      </c>
      <c r="K15" s="33">
        <v>25.669</v>
      </c>
      <c r="L15" s="33">
        <v>29.618200000000002</v>
      </c>
      <c r="M15" s="33">
        <v>33.389800000000001</v>
      </c>
      <c r="N15" s="33">
        <v>34.230899999999998</v>
      </c>
      <c r="O15" s="33">
        <v>33.606299999999997</v>
      </c>
      <c r="P15" s="33">
        <v>35.939900000000002</v>
      </c>
      <c r="Q15" s="33">
        <v>46.0608</v>
      </c>
      <c r="R15" s="33">
        <v>80.765900000000002</v>
      </c>
      <c r="S15" s="33">
        <v>50.7622</v>
      </c>
      <c r="T15" s="33">
        <v>36.7744</v>
      </c>
      <c r="U15" s="33">
        <v>39.0289</v>
      </c>
      <c r="V15" s="33">
        <v>43.200699999999998</v>
      </c>
      <c r="W15" s="33">
        <v>37.348599999999998</v>
      </c>
      <c r="X15" s="33">
        <v>37.622</v>
      </c>
      <c r="Y15" s="33">
        <v>44.763100000000001</v>
      </c>
      <c r="Z15" s="33">
        <v>36.569699999999997</v>
      </c>
    </row>
    <row r="16" spans="1:30" x14ac:dyDescent="0.25">
      <c r="A16" s="32"/>
      <c r="B16" s="54">
        <v>45848</v>
      </c>
      <c r="C16" s="33">
        <v>39.967199999999998</v>
      </c>
      <c r="D16" s="33">
        <v>35.9878</v>
      </c>
      <c r="E16" s="33">
        <v>30.180099999999999</v>
      </c>
      <c r="F16" s="33">
        <v>31.873999999999999</v>
      </c>
      <c r="G16" s="33">
        <v>33.575299999999999</v>
      </c>
      <c r="H16" s="33">
        <v>23.353400000000001</v>
      </c>
      <c r="I16" s="33">
        <v>17.366800000000001</v>
      </c>
      <c r="J16" s="33">
        <v>18.1128</v>
      </c>
      <c r="K16" s="33">
        <v>21.165199999999999</v>
      </c>
      <c r="L16" s="33">
        <v>27.6968</v>
      </c>
      <c r="M16" s="33">
        <v>30.431699999999999</v>
      </c>
      <c r="N16" s="33">
        <v>30.576799999999999</v>
      </c>
      <c r="O16" s="33">
        <v>31.616399999999999</v>
      </c>
      <c r="P16" s="33">
        <v>32.464500000000001</v>
      </c>
      <c r="Q16" s="33">
        <v>31.910299999999999</v>
      </c>
      <c r="R16" s="33">
        <v>29.377500000000001</v>
      </c>
      <c r="S16" s="33">
        <v>30.265499999999999</v>
      </c>
      <c r="T16" s="33">
        <v>29.594000000000001</v>
      </c>
      <c r="U16" s="33">
        <v>35.227499999999999</v>
      </c>
      <c r="V16" s="33">
        <v>38.854599999999998</v>
      </c>
      <c r="W16" s="33">
        <v>40.644300000000001</v>
      </c>
      <c r="X16" s="33">
        <v>38.563800000000001</v>
      </c>
      <c r="Y16" s="33">
        <v>38.302100000000003</v>
      </c>
      <c r="Z16" s="33">
        <v>32.091700000000003</v>
      </c>
    </row>
    <row r="17" spans="1:26" x14ac:dyDescent="0.25">
      <c r="A17" s="32"/>
      <c r="B17" s="54">
        <v>45849</v>
      </c>
      <c r="C17" s="33">
        <v>33.116999999999997</v>
      </c>
      <c r="D17" s="33">
        <v>33.7654</v>
      </c>
      <c r="E17" s="33">
        <v>31.311</v>
      </c>
      <c r="F17" s="33">
        <v>29.784600000000001</v>
      </c>
      <c r="G17" s="33">
        <v>31.8703</v>
      </c>
      <c r="H17" s="33">
        <v>33.562399999999997</v>
      </c>
      <c r="I17" s="33">
        <v>23.298999999999999</v>
      </c>
      <c r="J17" s="33">
        <v>23.574400000000001</v>
      </c>
      <c r="K17" s="33">
        <v>29.162099999999999</v>
      </c>
      <c r="L17" s="33">
        <v>32.857500000000002</v>
      </c>
      <c r="M17" s="33">
        <v>33.772100000000002</v>
      </c>
      <c r="N17" s="33">
        <v>41.937800000000003</v>
      </c>
      <c r="O17" s="33">
        <v>45.448</v>
      </c>
      <c r="P17" s="33">
        <v>41.904000000000003</v>
      </c>
      <c r="Q17" s="33">
        <v>45.258400000000002</v>
      </c>
      <c r="R17" s="33">
        <v>38.692100000000003</v>
      </c>
      <c r="S17" s="33">
        <v>36.465600000000002</v>
      </c>
      <c r="T17" s="33">
        <v>38.687600000000003</v>
      </c>
      <c r="U17" s="33">
        <v>51.517499999999998</v>
      </c>
      <c r="V17" s="33">
        <v>49.768799999999999</v>
      </c>
      <c r="W17" s="33">
        <v>41.678100000000001</v>
      </c>
      <c r="X17" s="33">
        <v>30.101700000000001</v>
      </c>
      <c r="Y17" s="33">
        <v>19.6327</v>
      </c>
      <c r="Z17" s="33">
        <v>26.907299999999999</v>
      </c>
    </row>
    <row r="18" spans="1:26" x14ac:dyDescent="0.25">
      <c r="A18" s="32"/>
      <c r="B18" s="54">
        <v>45850</v>
      </c>
      <c r="C18" s="33">
        <v>38.351599999999998</v>
      </c>
      <c r="D18" s="33">
        <v>32.7194</v>
      </c>
      <c r="E18" s="33">
        <v>31.984100000000002</v>
      </c>
      <c r="F18" s="33">
        <v>28.891100000000002</v>
      </c>
      <c r="G18" s="33">
        <v>29.555099999999999</v>
      </c>
      <c r="H18" s="33">
        <v>29.988</v>
      </c>
      <c r="I18" s="33">
        <v>25.494499999999999</v>
      </c>
      <c r="J18" s="33">
        <v>25.739000000000001</v>
      </c>
      <c r="K18" s="33">
        <v>25.8066</v>
      </c>
      <c r="L18" s="33">
        <v>28.887499999999999</v>
      </c>
      <c r="M18" s="33">
        <v>28.962199999999999</v>
      </c>
      <c r="N18" s="33">
        <v>29.107500000000002</v>
      </c>
      <c r="O18" s="33">
        <v>27.1539</v>
      </c>
      <c r="P18" s="33">
        <v>27.885400000000001</v>
      </c>
      <c r="Q18" s="33">
        <v>29.720700000000001</v>
      </c>
      <c r="R18" s="33">
        <v>31.9998</v>
      </c>
      <c r="S18" s="33">
        <v>34.306899999999999</v>
      </c>
      <c r="T18" s="33">
        <v>35.530900000000003</v>
      </c>
      <c r="U18" s="33">
        <v>37.481499999999997</v>
      </c>
      <c r="V18" s="33">
        <v>149.60050000000001</v>
      </c>
      <c r="W18" s="33">
        <v>34.3446</v>
      </c>
      <c r="X18" s="33">
        <v>29.0214</v>
      </c>
      <c r="Y18" s="33">
        <v>31.4512</v>
      </c>
      <c r="Z18" s="33">
        <v>31.0535</v>
      </c>
    </row>
    <row r="19" spans="1:26" x14ac:dyDescent="0.25">
      <c r="A19" s="32"/>
      <c r="B19" s="54">
        <v>45851</v>
      </c>
      <c r="C19" s="33">
        <v>37.535899999999998</v>
      </c>
      <c r="D19" s="33">
        <v>37.871499999999997</v>
      </c>
      <c r="E19" s="33">
        <v>36.5824</v>
      </c>
      <c r="F19" s="33">
        <v>35.789700000000003</v>
      </c>
      <c r="G19" s="33">
        <v>35.7059</v>
      </c>
      <c r="H19" s="33">
        <v>26.696100000000001</v>
      </c>
      <c r="I19" s="33">
        <v>29.699400000000001</v>
      </c>
      <c r="J19" s="33">
        <v>21.089500000000001</v>
      </c>
      <c r="K19" s="33">
        <v>26.503699999999998</v>
      </c>
      <c r="L19" s="33">
        <v>27.069299999999998</v>
      </c>
      <c r="M19" s="33">
        <v>28.860600000000002</v>
      </c>
      <c r="N19" s="33">
        <v>26.6538</v>
      </c>
      <c r="O19" s="33">
        <v>25.3003</v>
      </c>
      <c r="P19" s="33">
        <v>25.778199999999998</v>
      </c>
      <c r="Q19" s="33">
        <v>37.400599999999997</v>
      </c>
      <c r="R19" s="33">
        <v>35.648800000000001</v>
      </c>
      <c r="S19" s="33">
        <v>213.0658</v>
      </c>
      <c r="T19" s="33">
        <v>45.089799999999997</v>
      </c>
      <c r="U19" s="33">
        <v>54.532200000000003</v>
      </c>
      <c r="V19" s="33">
        <v>48.172600000000003</v>
      </c>
      <c r="W19" s="33">
        <v>39.4833</v>
      </c>
      <c r="X19" s="33">
        <v>41.993299999999998</v>
      </c>
      <c r="Y19" s="33">
        <v>41.249200000000002</v>
      </c>
      <c r="Z19" s="33">
        <v>33.584099999999999</v>
      </c>
    </row>
    <row r="20" spans="1:26" x14ac:dyDescent="0.25">
      <c r="A20" s="32"/>
      <c r="B20" s="54">
        <v>45852</v>
      </c>
      <c r="C20" s="33">
        <v>40.250100000000003</v>
      </c>
      <c r="D20" s="33">
        <v>27.823699999999999</v>
      </c>
      <c r="E20" s="33">
        <v>28.473299999999998</v>
      </c>
      <c r="F20" s="33">
        <v>25.567799999999998</v>
      </c>
      <c r="G20" s="33">
        <v>28.265799999999999</v>
      </c>
      <c r="H20" s="33">
        <v>35.107799999999997</v>
      </c>
      <c r="I20" s="33">
        <v>41.863300000000002</v>
      </c>
      <c r="J20" s="33">
        <v>29.653199999999998</v>
      </c>
      <c r="K20" s="33">
        <v>32.666400000000003</v>
      </c>
      <c r="L20" s="33">
        <v>35.068199999999997</v>
      </c>
      <c r="M20" s="33">
        <v>37.036099999999998</v>
      </c>
      <c r="N20" s="33">
        <v>34.770800000000001</v>
      </c>
      <c r="O20" s="33">
        <v>33.997399999999999</v>
      </c>
      <c r="P20" s="33">
        <v>35.683700000000002</v>
      </c>
      <c r="Q20" s="33">
        <v>33.788699999999999</v>
      </c>
      <c r="R20" s="33">
        <v>21.549499999999998</v>
      </c>
      <c r="S20" s="33">
        <v>15.648099999999999</v>
      </c>
      <c r="T20" s="33">
        <v>29.433599999999998</v>
      </c>
      <c r="U20" s="33">
        <v>38.232199999999999</v>
      </c>
      <c r="V20" s="33">
        <v>34.377499999999998</v>
      </c>
      <c r="W20" s="33">
        <v>30.705400000000001</v>
      </c>
      <c r="X20" s="33">
        <v>26.675699999999999</v>
      </c>
      <c r="Y20" s="33">
        <v>32.006399999999999</v>
      </c>
      <c r="Z20" s="33">
        <v>29.879899999999999</v>
      </c>
    </row>
    <row r="21" spans="1:26" x14ac:dyDescent="0.25">
      <c r="A21" s="32"/>
      <c r="B21" s="54">
        <v>45853</v>
      </c>
      <c r="C21" s="33">
        <v>33.487699999999997</v>
      </c>
      <c r="D21" s="33">
        <v>34.263399999999997</v>
      </c>
      <c r="E21" s="33">
        <v>31.5046</v>
      </c>
      <c r="F21" s="33">
        <v>31.383700000000001</v>
      </c>
      <c r="G21" s="33">
        <v>31.6357</v>
      </c>
      <c r="H21" s="33">
        <v>33.722900000000003</v>
      </c>
      <c r="I21" s="33">
        <v>22.805900000000001</v>
      </c>
      <c r="J21" s="33">
        <v>22.0108</v>
      </c>
      <c r="K21" s="33">
        <v>21.863299999999999</v>
      </c>
      <c r="L21" s="33">
        <v>23.243600000000001</v>
      </c>
      <c r="M21" s="33">
        <v>24.701599999999999</v>
      </c>
      <c r="N21" s="33">
        <v>27.924800000000001</v>
      </c>
      <c r="O21" s="33">
        <v>25.582699999999999</v>
      </c>
      <c r="P21" s="33">
        <v>25.338000000000001</v>
      </c>
      <c r="Q21" s="33">
        <v>27.830100000000002</v>
      </c>
      <c r="R21" s="33">
        <v>26.442699999999999</v>
      </c>
      <c r="S21" s="33">
        <v>33.671199999999999</v>
      </c>
      <c r="T21" s="33">
        <v>39.363399999999999</v>
      </c>
      <c r="U21" s="33">
        <v>34.998600000000003</v>
      </c>
      <c r="V21" s="33">
        <v>29.983000000000001</v>
      </c>
      <c r="W21" s="33">
        <v>30.989599999999999</v>
      </c>
      <c r="X21" s="33">
        <v>28.569400000000002</v>
      </c>
      <c r="Y21" s="33">
        <v>37.379399999999997</v>
      </c>
      <c r="Z21" s="33">
        <v>28.8614</v>
      </c>
    </row>
    <row r="22" spans="1:26" x14ac:dyDescent="0.25">
      <c r="A22" s="32"/>
      <c r="B22" s="54">
        <v>45854</v>
      </c>
      <c r="C22" s="33">
        <v>33.521700000000003</v>
      </c>
      <c r="D22" s="33">
        <v>32.410299999999999</v>
      </c>
      <c r="E22" s="33">
        <v>32.501800000000003</v>
      </c>
      <c r="F22" s="33">
        <v>30.712499999999999</v>
      </c>
      <c r="G22" s="33">
        <v>33.945099999999996</v>
      </c>
      <c r="H22" s="33">
        <v>36.066099999999999</v>
      </c>
      <c r="I22" s="33">
        <v>35.529699999999998</v>
      </c>
      <c r="J22" s="33">
        <v>36.358800000000002</v>
      </c>
      <c r="K22" s="33">
        <v>38.000900000000001</v>
      </c>
      <c r="L22" s="33">
        <v>35.426600000000001</v>
      </c>
      <c r="M22" s="33">
        <v>35.303699999999999</v>
      </c>
      <c r="N22" s="33">
        <v>33.610999999999997</v>
      </c>
      <c r="O22" s="33">
        <v>32.940199999999997</v>
      </c>
      <c r="P22" s="33">
        <v>32.428100000000001</v>
      </c>
      <c r="Q22" s="33">
        <v>31.074200000000001</v>
      </c>
      <c r="R22" s="33">
        <v>31.964500000000001</v>
      </c>
      <c r="S22" s="33">
        <v>33.553899999999999</v>
      </c>
      <c r="T22" s="33">
        <v>34.152000000000001</v>
      </c>
      <c r="U22" s="33">
        <v>36.029299999999999</v>
      </c>
      <c r="V22" s="33">
        <v>32.161000000000001</v>
      </c>
      <c r="W22" s="33">
        <v>32.161900000000003</v>
      </c>
      <c r="X22" s="33">
        <v>30.5961</v>
      </c>
      <c r="Y22" s="33">
        <v>37.176699999999997</v>
      </c>
      <c r="Z22" s="33">
        <v>33.956000000000003</v>
      </c>
    </row>
    <row r="23" spans="1:26" x14ac:dyDescent="0.25">
      <c r="A23" s="32"/>
      <c r="B23" s="54">
        <v>45855</v>
      </c>
      <c r="C23" s="33">
        <v>33.479399999999998</v>
      </c>
      <c r="D23" s="33">
        <v>35.524299999999997</v>
      </c>
      <c r="E23" s="33">
        <v>30.964600000000001</v>
      </c>
      <c r="F23" s="33">
        <v>31.691800000000001</v>
      </c>
      <c r="G23" s="33">
        <v>33.787500000000001</v>
      </c>
      <c r="H23" s="33">
        <v>34.193800000000003</v>
      </c>
      <c r="I23" s="33">
        <v>26.075600000000001</v>
      </c>
      <c r="J23" s="33">
        <v>29.997</v>
      </c>
      <c r="K23" s="33">
        <v>29.529</v>
      </c>
      <c r="L23" s="33">
        <v>30.403600000000001</v>
      </c>
      <c r="M23" s="33">
        <v>27.981999999999999</v>
      </c>
      <c r="N23" s="33">
        <v>144.62280000000001</v>
      </c>
      <c r="O23" s="33">
        <v>30.2987</v>
      </c>
      <c r="P23" s="33">
        <v>34.2104</v>
      </c>
      <c r="Q23" s="33">
        <v>46.075099999999999</v>
      </c>
      <c r="R23" s="33">
        <v>48.611800000000002</v>
      </c>
      <c r="S23" s="33">
        <v>47.524700000000003</v>
      </c>
      <c r="T23" s="33">
        <v>39.489199999999997</v>
      </c>
      <c r="U23" s="33">
        <v>33.872199999999999</v>
      </c>
      <c r="V23" s="33">
        <v>32.2956</v>
      </c>
      <c r="W23" s="33">
        <v>33.828200000000002</v>
      </c>
      <c r="X23" s="33">
        <v>31.497900000000001</v>
      </c>
      <c r="Y23" s="33">
        <v>32.738300000000002</v>
      </c>
      <c r="Z23" s="33">
        <v>30.463000000000001</v>
      </c>
    </row>
    <row r="24" spans="1:26" x14ac:dyDescent="0.25">
      <c r="A24" s="32"/>
      <c r="B24" s="54">
        <v>45856</v>
      </c>
      <c r="C24" s="33">
        <v>106.6056</v>
      </c>
      <c r="D24" s="33">
        <v>35.42</v>
      </c>
      <c r="E24" s="33">
        <v>32.401400000000002</v>
      </c>
      <c r="F24" s="33">
        <v>32.392400000000002</v>
      </c>
      <c r="G24" s="33">
        <v>32.753900000000002</v>
      </c>
      <c r="H24" s="33">
        <v>33.421700000000001</v>
      </c>
      <c r="I24" s="33">
        <v>29.714700000000001</v>
      </c>
      <c r="J24" s="33">
        <v>29.32</v>
      </c>
      <c r="K24" s="33">
        <v>31.599699999999999</v>
      </c>
      <c r="L24" s="33">
        <v>30.179099999999998</v>
      </c>
      <c r="M24" s="33">
        <v>32.055</v>
      </c>
      <c r="N24" s="33">
        <v>26.9846</v>
      </c>
      <c r="O24" s="33">
        <v>33.166600000000003</v>
      </c>
      <c r="P24" s="33">
        <v>35.235599999999998</v>
      </c>
      <c r="Q24" s="33">
        <v>46.322899999999997</v>
      </c>
      <c r="R24" s="33">
        <v>31.849399999999999</v>
      </c>
      <c r="S24" s="33">
        <v>32.884799999999998</v>
      </c>
      <c r="T24" s="33">
        <v>35.174700000000001</v>
      </c>
      <c r="U24" s="33">
        <v>38.071300000000001</v>
      </c>
      <c r="V24" s="33">
        <v>37.434600000000003</v>
      </c>
      <c r="W24" s="33">
        <v>30.745999999999999</v>
      </c>
      <c r="X24" s="33">
        <v>20.5656</v>
      </c>
      <c r="Y24" s="33">
        <v>28.515000000000001</v>
      </c>
      <c r="Z24" s="33">
        <v>30.078800000000001</v>
      </c>
    </row>
    <row r="25" spans="1:26" x14ac:dyDescent="0.25">
      <c r="A25" s="32"/>
      <c r="B25" s="54">
        <v>45857</v>
      </c>
      <c r="C25" s="33">
        <v>31.5609</v>
      </c>
      <c r="D25" s="33">
        <v>29.0703</v>
      </c>
      <c r="E25" s="33">
        <v>26.816400000000002</v>
      </c>
      <c r="F25" s="33">
        <v>26.938800000000001</v>
      </c>
      <c r="G25" s="33">
        <v>23.619800000000001</v>
      </c>
      <c r="H25" s="33">
        <v>23.9178</v>
      </c>
      <c r="I25" s="33">
        <v>24.052199999999999</v>
      </c>
      <c r="J25" s="33">
        <v>21.421800000000001</v>
      </c>
      <c r="K25" s="33">
        <v>20.2118</v>
      </c>
      <c r="L25" s="33">
        <v>21.2239</v>
      </c>
      <c r="M25" s="33">
        <v>20.165099999999999</v>
      </c>
      <c r="N25" s="33">
        <v>18.646100000000001</v>
      </c>
      <c r="O25" s="33">
        <v>19.893899999999999</v>
      </c>
      <c r="P25" s="33">
        <v>20.647200000000002</v>
      </c>
      <c r="Q25" s="33">
        <v>19.773599999999998</v>
      </c>
      <c r="R25" s="33">
        <v>24.411100000000001</v>
      </c>
      <c r="S25" s="33">
        <v>31.57</v>
      </c>
      <c r="T25" s="33">
        <v>35.158200000000001</v>
      </c>
      <c r="U25" s="33">
        <v>37.742100000000001</v>
      </c>
      <c r="V25" s="33">
        <v>31.267099999999999</v>
      </c>
      <c r="W25" s="33">
        <v>29.538399999999999</v>
      </c>
      <c r="X25" s="33">
        <v>27.660399999999999</v>
      </c>
      <c r="Y25" s="33">
        <v>29.477</v>
      </c>
      <c r="Z25" s="33">
        <v>27.721599999999999</v>
      </c>
    </row>
    <row r="26" spans="1:26" x14ac:dyDescent="0.25">
      <c r="A26" s="32"/>
      <c r="B26" s="54">
        <v>45858</v>
      </c>
      <c r="C26" s="33">
        <v>30.488299999999999</v>
      </c>
      <c r="D26" s="33">
        <v>28.8612</v>
      </c>
      <c r="E26" s="33">
        <v>27.877400000000002</v>
      </c>
      <c r="F26" s="33">
        <v>27.945799999999998</v>
      </c>
      <c r="G26" s="33">
        <v>28.299800000000001</v>
      </c>
      <c r="H26" s="33">
        <v>30.061399999999999</v>
      </c>
      <c r="I26" s="33">
        <v>27.460899999999999</v>
      </c>
      <c r="J26" s="33">
        <v>21.204999999999998</v>
      </c>
      <c r="K26" s="33">
        <v>20.640599999999999</v>
      </c>
      <c r="L26" s="33">
        <v>20.4526</v>
      </c>
      <c r="M26" s="33">
        <v>22.205300000000001</v>
      </c>
      <c r="N26" s="33">
        <v>22.184999999999999</v>
      </c>
      <c r="O26" s="33">
        <v>20.3202</v>
      </c>
      <c r="P26" s="33">
        <v>19.380500000000001</v>
      </c>
      <c r="Q26" s="33">
        <v>19.569099999999999</v>
      </c>
      <c r="R26" s="33">
        <v>23.328199999999999</v>
      </c>
      <c r="S26" s="33">
        <v>25.173300000000001</v>
      </c>
      <c r="T26" s="33">
        <v>23.4773</v>
      </c>
      <c r="U26" s="33">
        <v>31.275600000000001</v>
      </c>
      <c r="V26" s="33">
        <v>29.806899999999999</v>
      </c>
      <c r="W26" s="33">
        <v>29.0198</v>
      </c>
      <c r="X26" s="33">
        <v>29.0806</v>
      </c>
      <c r="Y26" s="33">
        <v>28.375499999999999</v>
      </c>
      <c r="Z26" s="33">
        <v>29.875499999999999</v>
      </c>
    </row>
    <row r="27" spans="1:26" x14ac:dyDescent="0.25">
      <c r="A27" s="32"/>
      <c r="B27" s="54">
        <v>45859</v>
      </c>
      <c r="C27" s="33">
        <v>34.098199999999999</v>
      </c>
      <c r="D27" s="33">
        <v>30.2668</v>
      </c>
      <c r="E27" s="33">
        <v>29.904599999999999</v>
      </c>
      <c r="F27" s="33">
        <v>28.494199999999999</v>
      </c>
      <c r="G27" s="33">
        <v>31.9895</v>
      </c>
      <c r="H27" s="33">
        <v>35.979300000000002</v>
      </c>
      <c r="I27" s="33">
        <v>34.562399999999997</v>
      </c>
      <c r="J27" s="33">
        <v>30.014199999999999</v>
      </c>
      <c r="K27" s="33">
        <v>24.3019</v>
      </c>
      <c r="L27" s="33">
        <v>20.679300000000001</v>
      </c>
      <c r="M27" s="33">
        <v>22.334900000000001</v>
      </c>
      <c r="N27" s="33">
        <v>16.143899999999999</v>
      </c>
      <c r="O27" s="33">
        <v>20.6965</v>
      </c>
      <c r="P27" s="33">
        <v>25.6068</v>
      </c>
      <c r="Q27" s="33">
        <v>23.251300000000001</v>
      </c>
      <c r="R27" s="33">
        <v>23.592700000000001</v>
      </c>
      <c r="S27" s="33">
        <v>22.472200000000001</v>
      </c>
      <c r="T27" s="33">
        <v>20.155899999999999</v>
      </c>
      <c r="U27" s="33">
        <v>36.158700000000003</v>
      </c>
      <c r="V27" s="33">
        <v>27.427099999999999</v>
      </c>
      <c r="W27" s="33">
        <v>30.977499999999999</v>
      </c>
      <c r="X27" s="33">
        <v>28.247599999999998</v>
      </c>
      <c r="Y27" s="33">
        <v>31.6859</v>
      </c>
      <c r="Z27" s="33">
        <v>31.483799999999999</v>
      </c>
    </row>
    <row r="28" spans="1:26" x14ac:dyDescent="0.25">
      <c r="A28" s="32"/>
      <c r="B28" s="54">
        <v>45860</v>
      </c>
      <c r="C28" s="33">
        <v>33.561999999999998</v>
      </c>
      <c r="D28" s="33">
        <v>31.263300000000001</v>
      </c>
      <c r="E28" s="33">
        <v>30.091999999999999</v>
      </c>
      <c r="F28" s="33">
        <v>30.8507</v>
      </c>
      <c r="G28" s="33">
        <v>33.790100000000002</v>
      </c>
      <c r="H28" s="33">
        <v>34.875100000000003</v>
      </c>
      <c r="I28" s="33">
        <v>23.934000000000001</v>
      </c>
      <c r="J28" s="33">
        <v>26.018699999999999</v>
      </c>
      <c r="K28" s="33">
        <v>21.146000000000001</v>
      </c>
      <c r="L28" s="33">
        <v>21.543900000000001</v>
      </c>
      <c r="M28" s="33">
        <v>21.6816</v>
      </c>
      <c r="N28" s="33">
        <v>22.829000000000001</v>
      </c>
      <c r="O28" s="33">
        <v>24.6111</v>
      </c>
      <c r="P28" s="33">
        <v>23.773399999999999</v>
      </c>
      <c r="Q28" s="33">
        <v>22.386700000000001</v>
      </c>
      <c r="R28" s="33">
        <v>25.114999999999998</v>
      </c>
      <c r="S28" s="33">
        <v>20.3581</v>
      </c>
      <c r="T28" s="33">
        <v>18.383500000000002</v>
      </c>
      <c r="U28" s="33">
        <v>24.8202</v>
      </c>
      <c r="V28" s="33">
        <v>29.326699999999999</v>
      </c>
      <c r="W28" s="33">
        <v>18.111899999999999</v>
      </c>
      <c r="X28" s="33">
        <v>18.6645</v>
      </c>
      <c r="Y28" s="33">
        <v>26.466200000000001</v>
      </c>
      <c r="Z28" s="33">
        <v>25.354700000000001</v>
      </c>
    </row>
    <row r="29" spans="1:26" x14ac:dyDescent="0.25">
      <c r="A29" s="32"/>
      <c r="B29" s="54">
        <v>45861</v>
      </c>
      <c r="C29" s="33">
        <v>30.715499999999999</v>
      </c>
      <c r="D29" s="33">
        <v>25.1706</v>
      </c>
      <c r="E29" s="33">
        <v>19.458200000000001</v>
      </c>
      <c r="F29" s="33">
        <v>23.374600000000001</v>
      </c>
      <c r="G29" s="33">
        <v>22.790600000000001</v>
      </c>
      <c r="H29" s="33">
        <v>32.4208</v>
      </c>
      <c r="I29" s="33">
        <v>27.9757</v>
      </c>
      <c r="J29" s="33">
        <v>21.3307</v>
      </c>
      <c r="K29" s="33">
        <v>21.7638</v>
      </c>
      <c r="L29" s="33">
        <v>18.7742</v>
      </c>
      <c r="M29" s="33">
        <v>19.127400000000002</v>
      </c>
      <c r="N29" s="33">
        <v>17.192900000000002</v>
      </c>
      <c r="O29" s="33">
        <v>19.010999999999999</v>
      </c>
      <c r="P29" s="33">
        <v>20.168500000000002</v>
      </c>
      <c r="Q29" s="33">
        <v>20.688199999999998</v>
      </c>
      <c r="R29" s="33">
        <v>18.3352</v>
      </c>
      <c r="S29" s="33">
        <v>18.935300000000002</v>
      </c>
      <c r="T29" s="33">
        <v>23.278300000000002</v>
      </c>
      <c r="U29" s="33">
        <v>36.693100000000001</v>
      </c>
      <c r="V29" s="33">
        <v>33.689</v>
      </c>
      <c r="W29" s="33">
        <v>37.394100000000002</v>
      </c>
      <c r="X29" s="33">
        <v>31.269600000000001</v>
      </c>
      <c r="Y29" s="33">
        <v>31.650200000000002</v>
      </c>
      <c r="Z29" s="33">
        <v>28.623100000000001</v>
      </c>
    </row>
    <row r="30" spans="1:26" x14ac:dyDescent="0.25">
      <c r="A30" s="32"/>
      <c r="B30" s="54">
        <v>45862</v>
      </c>
      <c r="C30" s="33">
        <v>29.8142</v>
      </c>
      <c r="D30" s="33">
        <v>25.066400000000002</v>
      </c>
      <c r="E30" s="33">
        <v>29.646100000000001</v>
      </c>
      <c r="F30" s="33">
        <v>29.917300000000001</v>
      </c>
      <c r="G30" s="33">
        <v>29.585799999999999</v>
      </c>
      <c r="H30" s="33">
        <v>31.259499999999999</v>
      </c>
      <c r="I30" s="33">
        <v>26.8931</v>
      </c>
      <c r="J30" s="33">
        <v>17.7835</v>
      </c>
      <c r="K30" s="33">
        <v>18.8034</v>
      </c>
      <c r="L30" s="33">
        <v>20.592700000000001</v>
      </c>
      <c r="M30" s="33">
        <v>21.576599999999999</v>
      </c>
      <c r="N30" s="33">
        <v>23.279299999999999</v>
      </c>
      <c r="O30" s="33">
        <v>23.5029</v>
      </c>
      <c r="P30" s="33">
        <v>22.478400000000001</v>
      </c>
      <c r="Q30" s="33">
        <v>21.2212</v>
      </c>
      <c r="R30" s="33">
        <v>23.026299999999999</v>
      </c>
      <c r="S30" s="33">
        <v>22.327100000000002</v>
      </c>
      <c r="T30" s="33">
        <v>31.6326</v>
      </c>
      <c r="U30" s="33">
        <v>41.3232</v>
      </c>
      <c r="V30" s="33">
        <v>36.655999999999999</v>
      </c>
      <c r="W30" s="33">
        <v>28.997900000000001</v>
      </c>
      <c r="X30" s="33">
        <v>25.989000000000001</v>
      </c>
      <c r="Y30" s="33">
        <v>28.876100000000001</v>
      </c>
      <c r="Z30" s="33">
        <v>27.103899999999999</v>
      </c>
    </row>
    <row r="31" spans="1:26" x14ac:dyDescent="0.25">
      <c r="A31" s="32"/>
      <c r="B31" s="54">
        <v>45863</v>
      </c>
      <c r="C31" s="33">
        <v>27.582000000000001</v>
      </c>
      <c r="D31" s="33">
        <v>25.198899999999998</v>
      </c>
      <c r="E31" s="33">
        <v>25.3887</v>
      </c>
      <c r="F31" s="33">
        <v>24.843</v>
      </c>
      <c r="G31" s="33">
        <v>26.464500000000001</v>
      </c>
      <c r="H31" s="33">
        <v>28.776599999999998</v>
      </c>
      <c r="I31" s="33">
        <v>24.209800000000001</v>
      </c>
      <c r="J31" s="33">
        <v>18.174299999999999</v>
      </c>
      <c r="K31" s="33">
        <v>16.234400000000001</v>
      </c>
      <c r="L31" s="33">
        <v>17.537700000000001</v>
      </c>
      <c r="M31" s="33">
        <v>17.4665</v>
      </c>
      <c r="N31" s="33">
        <v>17.023900000000001</v>
      </c>
      <c r="O31" s="33">
        <v>16.406300000000002</v>
      </c>
      <c r="P31" s="33">
        <v>15.956099999999999</v>
      </c>
      <c r="Q31" s="33">
        <v>18.186399999999999</v>
      </c>
      <c r="R31" s="33">
        <v>22.666899999999998</v>
      </c>
      <c r="S31" s="33">
        <v>22.089700000000001</v>
      </c>
      <c r="T31" s="33">
        <v>27.044699999999999</v>
      </c>
      <c r="U31" s="33">
        <v>26.9253</v>
      </c>
      <c r="V31" s="33">
        <v>60.7468</v>
      </c>
      <c r="W31" s="33">
        <v>25.504100000000001</v>
      </c>
      <c r="X31" s="33">
        <v>23.332100000000001</v>
      </c>
      <c r="Y31" s="33">
        <v>27.652899999999999</v>
      </c>
      <c r="Z31" s="33">
        <v>28.771799999999999</v>
      </c>
    </row>
    <row r="32" spans="1:26" x14ac:dyDescent="0.25">
      <c r="A32" s="32"/>
      <c r="B32" s="54">
        <v>45864</v>
      </c>
      <c r="C32" s="33">
        <v>25.222300000000001</v>
      </c>
      <c r="D32" s="33">
        <v>24.898399999999999</v>
      </c>
      <c r="E32" s="33">
        <v>25.686699999999998</v>
      </c>
      <c r="F32" s="33">
        <v>17.450099999999999</v>
      </c>
      <c r="G32" s="33">
        <v>24.1858</v>
      </c>
      <c r="H32" s="33">
        <v>22.2148</v>
      </c>
      <c r="I32" s="33">
        <v>18.968299999999999</v>
      </c>
      <c r="J32" s="33">
        <v>12.005699999999999</v>
      </c>
      <c r="K32" s="33">
        <v>8.7364999999999995</v>
      </c>
      <c r="L32" s="33">
        <v>7.2697000000000003</v>
      </c>
      <c r="M32" s="33">
        <v>11.0787</v>
      </c>
      <c r="N32" s="33">
        <v>11.0525</v>
      </c>
      <c r="O32" s="33">
        <v>11.7958</v>
      </c>
      <c r="P32" s="33">
        <v>12.8962</v>
      </c>
      <c r="Q32" s="33">
        <v>11.9834</v>
      </c>
      <c r="R32" s="33">
        <v>12.6601</v>
      </c>
      <c r="S32" s="33">
        <v>13.741099999999999</v>
      </c>
      <c r="T32" s="33">
        <v>17.174199999999999</v>
      </c>
      <c r="U32" s="33">
        <v>34.268599999999999</v>
      </c>
      <c r="V32" s="33">
        <v>29.4984</v>
      </c>
      <c r="W32" s="33">
        <v>26.7102</v>
      </c>
      <c r="X32" s="33">
        <v>25.1952</v>
      </c>
      <c r="Y32" s="33">
        <v>27.472200000000001</v>
      </c>
      <c r="Z32" s="33">
        <v>24.600899999999999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CC70-C4EC-4BDE-BA40-2121E7279EDB}">
  <sheetPr codeName="Sheet1"/>
  <dimension ref="A1:Q22"/>
  <sheetViews>
    <sheetView workbookViewId="0">
      <selection activeCell="M30" sqref="M30"/>
    </sheetView>
  </sheetViews>
  <sheetFormatPr defaultRowHeight="15" x14ac:dyDescent="0.25"/>
  <cols>
    <col min="1" max="1" width="6.42578125" customWidth="1"/>
    <col min="2" max="2" width="4.28515625" customWidth="1"/>
    <col min="3" max="3" width="23.42578125" bestFit="1" customWidth="1"/>
    <col min="4" max="4" width="4.28515625" customWidth="1"/>
    <col min="5" max="5" width="11.5703125" bestFit="1" customWidth="1"/>
    <col min="6" max="6" width="5.42578125" customWidth="1"/>
    <col min="7" max="7" width="17" bestFit="1" customWidth="1"/>
    <col min="8" max="8" width="3.85546875" customWidth="1"/>
    <col min="9" max="9" width="17" bestFit="1" customWidth="1"/>
    <col min="10" max="10" width="4" customWidth="1"/>
    <col min="11" max="11" width="18.42578125" bestFit="1" customWidth="1"/>
    <col min="12" max="12" width="4.42578125" customWidth="1"/>
    <col min="13" max="13" width="17" bestFit="1" customWidth="1"/>
    <col min="14" max="14" width="4.28515625" customWidth="1"/>
    <col min="15" max="15" width="17" bestFit="1" customWidth="1"/>
    <col min="16" max="16" width="3.7109375" customWidth="1"/>
    <col min="17" max="17" width="18.42578125" bestFit="1" customWidth="1"/>
  </cols>
  <sheetData>
    <row r="1" spans="1:17" ht="15.75" x14ac:dyDescent="0.25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</row>
    <row r="2" spans="1:17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</row>
    <row r="3" spans="1:17" ht="15.75" x14ac:dyDescent="0.25">
      <c r="A3" s="3" t="s">
        <v>70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</row>
    <row r="4" spans="1:17" ht="15.75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1"/>
      <c r="N4" s="11"/>
      <c r="O4" s="11"/>
      <c r="P4" s="11"/>
      <c r="Q4" s="11"/>
    </row>
    <row r="5" spans="1:17" ht="15.75" x14ac:dyDescent="0.25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L5" s="11"/>
      <c r="M5" s="6" t="s">
        <v>44</v>
      </c>
      <c r="N5" s="11"/>
      <c r="O5" s="6" t="s">
        <v>49</v>
      </c>
      <c r="P5" s="11"/>
      <c r="Q5" s="6" t="s">
        <v>48</v>
      </c>
    </row>
    <row r="6" spans="1:17" ht="15.75" x14ac:dyDescent="0.25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</row>
    <row r="7" spans="1:17" ht="15.75" x14ac:dyDescent="0.25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</row>
    <row r="8" spans="1:17" ht="15.75" x14ac:dyDescent="0.25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</row>
    <row r="9" spans="1:17" ht="18.75" x14ac:dyDescent="0.25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</row>
    <row r="10" spans="1:17" ht="15.75" x14ac:dyDescent="0.25">
      <c r="A10" s="1">
        <v>1</v>
      </c>
      <c r="B10" s="1"/>
      <c r="C10" s="1" t="s">
        <v>9</v>
      </c>
      <c r="D10" s="1"/>
      <c r="E10" s="25">
        <v>1</v>
      </c>
      <c r="F10" s="7"/>
      <c r="G10" s="8">
        <v>3.231322444444442E-2</v>
      </c>
      <c r="H10" s="42"/>
      <c r="I10" s="8">
        <v>4.481061250000002E-2</v>
      </c>
      <c r="J10" s="42"/>
      <c r="K10" s="8">
        <v>3.0573081803797478E-2</v>
      </c>
      <c r="L10" s="42"/>
      <c r="M10" s="8">
        <v>3.2313000000000001E-2</v>
      </c>
      <c r="N10" s="8"/>
      <c r="O10" s="8">
        <v>4.4810999999999997E-2</v>
      </c>
      <c r="P10" s="17"/>
      <c r="Q10" s="8">
        <v>3.0572999999999999E-2</v>
      </c>
    </row>
    <row r="11" spans="1:17" ht="15.75" x14ac:dyDescent="0.25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</row>
    <row r="12" spans="1:17" ht="15.75" x14ac:dyDescent="0.25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3.231322444444442E-2</v>
      </c>
      <c r="H12" s="43"/>
      <c r="I12" s="8">
        <v>4.481061250000002E-2</v>
      </c>
      <c r="J12" s="43"/>
      <c r="K12" s="8">
        <v>3.0573081803797478E-2</v>
      </c>
      <c r="L12" s="43"/>
      <c r="M12" s="8">
        <v>3.2483999999999999E-2</v>
      </c>
      <c r="N12" s="8"/>
      <c r="O12" s="8">
        <v>4.5047999999999998E-2</v>
      </c>
      <c r="P12" s="17"/>
      <c r="Q12" s="8">
        <v>3.0734999999999998E-2</v>
      </c>
    </row>
    <row r="13" spans="1:17" ht="15.75" x14ac:dyDescent="0.25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</row>
    <row r="14" spans="1:17" ht="15.75" x14ac:dyDescent="0.25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3.231322444444442E-2</v>
      </c>
      <c r="H14" s="8"/>
      <c r="I14" s="8">
        <v>4.481061250000002E-2</v>
      </c>
      <c r="J14" s="8"/>
      <c r="K14" s="8">
        <v>3.0573081803797478E-2</v>
      </c>
      <c r="L14" s="8"/>
      <c r="M14" s="8">
        <v>3.1662999999999997E-2</v>
      </c>
      <c r="N14" s="8"/>
      <c r="O14" s="8">
        <v>4.3908999999999997E-2</v>
      </c>
      <c r="P14" s="17"/>
      <c r="Q14" s="8">
        <v>2.9957999999999999E-2</v>
      </c>
    </row>
    <row r="15" spans="1:17" ht="15.75" x14ac:dyDescent="0.25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</row>
    <row r="16" spans="1:17" ht="15.75" x14ac:dyDescent="0.25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3.231322444444442E-2</v>
      </c>
      <c r="H16" s="8"/>
      <c r="I16" s="8">
        <v>4.481061250000002E-2</v>
      </c>
      <c r="J16" s="8"/>
      <c r="K16" s="8">
        <v>3.0573081803797478E-2</v>
      </c>
      <c r="L16" s="8"/>
      <c r="M16" s="8">
        <v>3.0998000000000001E-2</v>
      </c>
      <c r="N16" s="8"/>
      <c r="O16" s="8">
        <v>4.2986999999999997E-2</v>
      </c>
      <c r="P16" s="17"/>
      <c r="Q16" s="8">
        <v>2.9329000000000001E-2</v>
      </c>
    </row>
    <row r="17" spans="1:17" ht="15.75" x14ac:dyDescent="0.25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</row>
    <row r="18" spans="1:17" ht="15.75" x14ac:dyDescent="0.25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3.231322444444442E-2</v>
      </c>
      <c r="H18" s="8"/>
      <c r="I18" s="8">
        <v>4.481061250000002E-2</v>
      </c>
      <c r="J18" s="8"/>
      <c r="K18" s="8">
        <v>3.0573081803797478E-2</v>
      </c>
      <c r="L18" s="8"/>
      <c r="M18" s="8">
        <v>3.0924E-2</v>
      </c>
      <c r="N18" s="8"/>
      <c r="O18" s="8">
        <v>4.2883999999999999E-2</v>
      </c>
      <c r="P18" s="17"/>
      <c r="Q18" s="8">
        <v>2.9257999999999999E-2</v>
      </c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</row>
    <row r="20" spans="1:17" ht="15.75" x14ac:dyDescent="0.25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</row>
    <row r="21" spans="1:17" ht="15.75" x14ac:dyDescent="0.25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</row>
    <row r="22" spans="1:17" ht="15.75" x14ac:dyDescent="0.25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7008-9FC2-43E8-A898-C35C7FA4C721}">
  <sheetPr codeName="Sheet2"/>
  <dimension ref="A1:O721"/>
  <sheetViews>
    <sheetView workbookViewId="0">
      <selection activeCell="L10" sqref="L10"/>
    </sheetView>
  </sheetViews>
  <sheetFormatPr defaultRowHeight="15" x14ac:dyDescent="0.25"/>
  <cols>
    <col min="1" max="1" width="10.28515625" style="47" bestFit="1" customWidth="1"/>
    <col min="2" max="2" width="6.7109375" style="47" bestFit="1" customWidth="1"/>
    <col min="3" max="3" width="11.7109375" style="47" bestFit="1" customWidth="1"/>
    <col min="4" max="4" width="5.28515625" style="47" bestFit="1" customWidth="1"/>
    <col min="5" max="5" width="9.28515625" style="49" bestFit="1" customWidth="1"/>
    <col min="6" max="6" width="12.710937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45804</v>
      </c>
      <c r="B2" s="47">
        <v>5</v>
      </c>
      <c r="C2" s="47">
        <v>2</v>
      </c>
      <c r="D2" s="47">
        <v>1</v>
      </c>
      <c r="E2" s="37">
        <v>24.418700000000001</v>
      </c>
      <c r="F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"/>
      <c r="H2" s="45" t="s">
        <v>55</v>
      </c>
      <c r="I2" s="39">
        <f>AVERAGE(RTO__325[Pricing])</f>
        <v>32.313224444444423</v>
      </c>
      <c r="J2" s="30">
        <f>I2/1000</f>
        <v>3.231322444444442E-2</v>
      </c>
      <c r="L2" s="45" t="str">
        <f>UPPER(TEXT(EDATE(A721,1),"MMMM"))</f>
        <v>JULY</v>
      </c>
    </row>
    <row r="3" spans="1:15" x14ac:dyDescent="0.25">
      <c r="A3" s="29">
        <v>45804</v>
      </c>
      <c r="B3" s="47">
        <v>5</v>
      </c>
      <c r="C3" s="47">
        <v>2</v>
      </c>
      <c r="D3" s="47">
        <v>2</v>
      </c>
      <c r="E3" s="37">
        <v>24.688300000000002</v>
      </c>
      <c r="F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"/>
      <c r="H3" s="45" t="s">
        <v>61</v>
      </c>
      <c r="I3" s="40">
        <f>IFERROR(AVERAGEIF(RTO__325[On / Off-Peak],"ON",RTO__325[Pricing]),0)</f>
        <v>44.810612500000019</v>
      </c>
      <c r="J3" s="30">
        <f>IFERROR(I3/1000,0)</f>
        <v>4.481061250000002E-2</v>
      </c>
      <c r="L3" s="45" t="str">
        <f>TEXT(EDATE(A721,1),"YYYY")</f>
        <v>2025</v>
      </c>
    </row>
    <row r="4" spans="1:15" x14ac:dyDescent="0.25">
      <c r="A4" s="29">
        <v>45804</v>
      </c>
      <c r="B4" s="47">
        <v>5</v>
      </c>
      <c r="C4" s="47">
        <v>2</v>
      </c>
      <c r="D4" s="47">
        <v>3</v>
      </c>
      <c r="E4" s="37">
        <v>27.110800000000001</v>
      </c>
      <c r="F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"/>
      <c r="H4" s="45" t="s">
        <v>58</v>
      </c>
      <c r="I4" s="40">
        <f>IFERROR(AVERAGEIF(RTO__325[On / Off-Peak],"OFF",RTO__325[Pricing]),0)</f>
        <v>30.573081803797479</v>
      </c>
      <c r="J4" s="30">
        <f>IFERROR(I4/1000,0)</f>
        <v>3.0573081803797478E-2</v>
      </c>
      <c r="L4" s="28"/>
    </row>
    <row r="5" spans="1:15" x14ac:dyDescent="0.25">
      <c r="A5" s="29">
        <v>45804</v>
      </c>
      <c r="B5" s="47">
        <v>5</v>
      </c>
      <c r="C5" s="47">
        <v>2</v>
      </c>
      <c r="D5" s="47">
        <v>4</v>
      </c>
      <c r="E5" s="37">
        <v>27.705500000000001</v>
      </c>
      <c r="F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45804</v>
      </c>
      <c r="B6" s="47">
        <v>5</v>
      </c>
      <c r="C6" s="47">
        <v>2</v>
      </c>
      <c r="D6" s="47">
        <v>5</v>
      </c>
      <c r="E6" s="37">
        <v>28.328800000000001</v>
      </c>
      <c r="F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"/>
      <c r="H6" s="47"/>
      <c r="I6"/>
      <c r="L6" s="50" t="str">
        <f>TEXT(A2,"MMMM")</f>
        <v>May</v>
      </c>
      <c r="M6" s="50" t="str">
        <f>TEXT(A2,"dd")</f>
        <v>27</v>
      </c>
    </row>
    <row r="7" spans="1:15" x14ac:dyDescent="0.25">
      <c r="A7" s="29">
        <v>45804</v>
      </c>
      <c r="B7" s="47">
        <v>5</v>
      </c>
      <c r="C7" s="47">
        <v>2</v>
      </c>
      <c r="D7" s="47">
        <v>6</v>
      </c>
      <c r="E7" s="37">
        <v>27.855499999999999</v>
      </c>
      <c r="F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"/>
      <c r="H7" s="47"/>
      <c r="I7" s="29"/>
      <c r="L7" s="50" t="str">
        <f>TEXT(A721,"MMMM")</f>
        <v>June</v>
      </c>
      <c r="M7" s="45" t="str">
        <f>TEXT(A721,"dd")</f>
        <v>25</v>
      </c>
    </row>
    <row r="8" spans="1:15" x14ac:dyDescent="0.25">
      <c r="A8" s="29">
        <v>45804</v>
      </c>
      <c r="B8" s="47">
        <v>5</v>
      </c>
      <c r="C8" s="47">
        <v>2</v>
      </c>
      <c r="D8" s="47">
        <v>7</v>
      </c>
      <c r="E8" s="37">
        <v>9.4652999999999992</v>
      </c>
      <c r="F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45804</v>
      </c>
      <c r="B9" s="47">
        <v>5</v>
      </c>
      <c r="C9" s="47">
        <v>2</v>
      </c>
      <c r="D9" s="47">
        <v>8</v>
      </c>
      <c r="E9" s="37">
        <v>9.0900999999999996</v>
      </c>
      <c r="F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45804</v>
      </c>
      <c r="B10" s="47">
        <v>5</v>
      </c>
      <c r="C10" s="47">
        <v>2</v>
      </c>
      <c r="D10" s="47">
        <v>9</v>
      </c>
      <c r="E10" s="37">
        <v>10.648400000000001</v>
      </c>
      <c r="F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45804</v>
      </c>
      <c r="B11" s="47">
        <v>5</v>
      </c>
      <c r="C11" s="47">
        <v>2</v>
      </c>
      <c r="D11" s="47">
        <v>10</v>
      </c>
      <c r="E11" s="37">
        <v>6.4977</v>
      </c>
      <c r="F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"/>
      <c r="H11" s="47"/>
      <c r="I11"/>
    </row>
    <row r="12" spans="1:15" x14ac:dyDescent="0.25">
      <c r="A12" s="29">
        <v>45804</v>
      </c>
      <c r="B12" s="47">
        <v>5</v>
      </c>
      <c r="C12" s="47">
        <v>2</v>
      </c>
      <c r="D12" s="47">
        <v>11</v>
      </c>
      <c r="E12" s="37">
        <v>6.0304000000000002</v>
      </c>
      <c r="F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"/>
      <c r="H12" s="47"/>
      <c r="I12"/>
    </row>
    <row r="13" spans="1:15" x14ac:dyDescent="0.25">
      <c r="A13" s="29">
        <v>45804</v>
      </c>
      <c r="B13" s="47">
        <v>5</v>
      </c>
      <c r="C13" s="47">
        <v>2</v>
      </c>
      <c r="D13" s="47">
        <v>12</v>
      </c>
      <c r="E13" s="37">
        <v>7.1973000000000003</v>
      </c>
      <c r="F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"/>
      <c r="H13" s="47"/>
      <c r="I13"/>
    </row>
    <row r="14" spans="1:15" x14ac:dyDescent="0.25">
      <c r="A14" s="29">
        <v>45804</v>
      </c>
      <c r="B14" s="47">
        <v>5</v>
      </c>
      <c r="C14" s="47">
        <v>2</v>
      </c>
      <c r="D14" s="47">
        <v>13</v>
      </c>
      <c r="E14" s="37">
        <v>10.024699999999999</v>
      </c>
      <c r="F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"/>
      <c r="H14" s="47"/>
      <c r="I14"/>
    </row>
    <row r="15" spans="1:15" x14ac:dyDescent="0.25">
      <c r="A15" s="29">
        <v>45804</v>
      </c>
      <c r="B15" s="47">
        <v>5</v>
      </c>
      <c r="C15" s="47">
        <v>2</v>
      </c>
      <c r="D15" s="47">
        <v>14</v>
      </c>
      <c r="E15" s="37">
        <v>5.4324000000000003</v>
      </c>
      <c r="F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"/>
      <c r="H15"/>
      <c r="I15"/>
    </row>
    <row r="16" spans="1:15" x14ac:dyDescent="0.25">
      <c r="A16" s="29">
        <v>45804</v>
      </c>
      <c r="B16" s="47">
        <v>5</v>
      </c>
      <c r="C16" s="47">
        <v>2</v>
      </c>
      <c r="D16" s="47">
        <v>15</v>
      </c>
      <c r="E16" s="37">
        <v>6.8791000000000002</v>
      </c>
      <c r="F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"/>
      <c r="H16"/>
      <c r="I16"/>
    </row>
    <row r="17" spans="1:9" x14ac:dyDescent="0.25">
      <c r="A17" s="29">
        <v>45804</v>
      </c>
      <c r="B17" s="47">
        <v>5</v>
      </c>
      <c r="C17" s="47">
        <v>2</v>
      </c>
      <c r="D17" s="47">
        <v>16</v>
      </c>
      <c r="E17" s="37">
        <v>11.675800000000001</v>
      </c>
      <c r="F1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7"/>
      <c r="H17"/>
      <c r="I17"/>
    </row>
    <row r="18" spans="1:9" x14ac:dyDescent="0.25">
      <c r="A18" s="29">
        <v>45804</v>
      </c>
      <c r="B18" s="47">
        <v>5</v>
      </c>
      <c r="C18" s="47">
        <v>2</v>
      </c>
      <c r="D18" s="47">
        <v>17</v>
      </c>
      <c r="E18" s="37">
        <v>11.7148</v>
      </c>
      <c r="F1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"/>
      <c r="H18"/>
      <c r="I18"/>
    </row>
    <row r="19" spans="1:9" x14ac:dyDescent="0.25">
      <c r="A19" s="29">
        <v>45804</v>
      </c>
      <c r="B19" s="47">
        <v>5</v>
      </c>
      <c r="C19" s="47">
        <v>2</v>
      </c>
      <c r="D19" s="47">
        <v>18</v>
      </c>
      <c r="E19" s="37">
        <v>33.607599999999998</v>
      </c>
      <c r="F1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9"/>
      <c r="H19"/>
      <c r="I19"/>
    </row>
    <row r="20" spans="1:9" x14ac:dyDescent="0.25">
      <c r="A20" s="29">
        <v>45804</v>
      </c>
      <c r="B20" s="47">
        <v>5</v>
      </c>
      <c r="C20" s="47">
        <v>2</v>
      </c>
      <c r="D20" s="47">
        <v>19</v>
      </c>
      <c r="E20" s="37">
        <v>42.891599999999997</v>
      </c>
      <c r="F2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0"/>
      <c r="H20"/>
      <c r="I20"/>
    </row>
    <row r="21" spans="1:9" x14ac:dyDescent="0.25">
      <c r="A21" s="29">
        <v>45804</v>
      </c>
      <c r="B21" s="47">
        <v>5</v>
      </c>
      <c r="C21" s="47">
        <v>2</v>
      </c>
      <c r="D21" s="47">
        <v>20</v>
      </c>
      <c r="E21" s="37">
        <v>48.411999999999999</v>
      </c>
      <c r="F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"/>
      <c r="H21"/>
      <c r="I21"/>
    </row>
    <row r="22" spans="1:9" x14ac:dyDescent="0.25">
      <c r="A22" s="29">
        <v>45804</v>
      </c>
      <c r="B22" s="47">
        <v>5</v>
      </c>
      <c r="C22" s="47">
        <v>2</v>
      </c>
      <c r="D22" s="47">
        <v>21</v>
      </c>
      <c r="E22" s="37">
        <v>45.594200000000001</v>
      </c>
      <c r="F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"/>
      <c r="H22"/>
      <c r="I22"/>
    </row>
    <row r="23" spans="1:9" x14ac:dyDescent="0.25">
      <c r="A23" s="29">
        <v>45804</v>
      </c>
      <c r="B23" s="47">
        <v>5</v>
      </c>
      <c r="C23" s="47">
        <v>2</v>
      </c>
      <c r="D23" s="47">
        <v>22</v>
      </c>
      <c r="E23" s="37">
        <v>74.273600000000002</v>
      </c>
      <c r="F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"/>
      <c r="H23"/>
      <c r="I23"/>
    </row>
    <row r="24" spans="1:9" x14ac:dyDescent="0.25">
      <c r="A24" s="29">
        <v>45804</v>
      </c>
      <c r="B24" s="47">
        <v>5</v>
      </c>
      <c r="C24" s="47">
        <v>2</v>
      </c>
      <c r="D24" s="47">
        <v>23</v>
      </c>
      <c r="E24" s="37">
        <v>91.150499999999994</v>
      </c>
      <c r="F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"/>
      <c r="H24"/>
      <c r="I24"/>
    </row>
    <row r="25" spans="1:9" x14ac:dyDescent="0.25">
      <c r="A25" s="29">
        <v>45804</v>
      </c>
      <c r="B25" s="47">
        <v>5</v>
      </c>
      <c r="C25" s="47">
        <v>2</v>
      </c>
      <c r="D25" s="47">
        <v>24</v>
      </c>
      <c r="E25" s="37">
        <v>90.403099999999995</v>
      </c>
      <c r="F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"/>
      <c r="H25"/>
      <c r="I25"/>
    </row>
    <row r="26" spans="1:9" x14ac:dyDescent="0.25">
      <c r="A26" s="29">
        <v>45805</v>
      </c>
      <c r="B26" s="47">
        <v>5</v>
      </c>
      <c r="C26" s="47">
        <v>3</v>
      </c>
      <c r="D26" s="47">
        <v>1</v>
      </c>
      <c r="E26" s="37">
        <v>95.422899999999998</v>
      </c>
      <c r="F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"/>
      <c r="H26"/>
      <c r="I26"/>
    </row>
    <row r="27" spans="1:9" x14ac:dyDescent="0.25">
      <c r="A27" s="29">
        <v>45805</v>
      </c>
      <c r="B27" s="47">
        <v>5</v>
      </c>
      <c r="C27" s="47">
        <v>3</v>
      </c>
      <c r="D27" s="47">
        <v>2</v>
      </c>
      <c r="E27" s="37">
        <v>99.674700000000001</v>
      </c>
      <c r="F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"/>
      <c r="H27"/>
      <c r="I27"/>
    </row>
    <row r="28" spans="1:9" x14ac:dyDescent="0.25">
      <c r="A28" s="29">
        <v>45805</v>
      </c>
      <c r="B28" s="47">
        <v>5</v>
      </c>
      <c r="C28" s="47">
        <v>3</v>
      </c>
      <c r="D28" s="47">
        <v>3</v>
      </c>
      <c r="E28" s="37">
        <v>94.273700000000005</v>
      </c>
      <c r="F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"/>
      <c r="H28"/>
      <c r="I28"/>
    </row>
    <row r="29" spans="1:9" x14ac:dyDescent="0.25">
      <c r="A29" s="29">
        <v>45805</v>
      </c>
      <c r="B29" s="47">
        <v>5</v>
      </c>
      <c r="C29" s="47">
        <v>3</v>
      </c>
      <c r="D29" s="47">
        <v>4</v>
      </c>
      <c r="E29" s="37">
        <v>78.247600000000006</v>
      </c>
      <c r="F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"/>
      <c r="H29"/>
      <c r="I29"/>
    </row>
    <row r="30" spans="1:9" x14ac:dyDescent="0.25">
      <c r="A30" s="29">
        <v>45805</v>
      </c>
      <c r="B30" s="47">
        <v>5</v>
      </c>
      <c r="C30" s="47">
        <v>3</v>
      </c>
      <c r="D30" s="47">
        <v>5</v>
      </c>
      <c r="E30" s="37">
        <v>29.047799999999999</v>
      </c>
      <c r="F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"/>
      <c r="H30"/>
      <c r="I30"/>
    </row>
    <row r="31" spans="1:9" x14ac:dyDescent="0.25">
      <c r="A31" s="29">
        <v>45805</v>
      </c>
      <c r="B31" s="47">
        <v>5</v>
      </c>
      <c r="C31" s="47">
        <v>3</v>
      </c>
      <c r="D31" s="47">
        <v>6</v>
      </c>
      <c r="E31" s="37">
        <v>32.084699999999998</v>
      </c>
      <c r="F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"/>
      <c r="H31"/>
      <c r="I31"/>
    </row>
    <row r="32" spans="1:9" x14ac:dyDescent="0.25">
      <c r="A32" s="29">
        <v>45805</v>
      </c>
      <c r="B32" s="47">
        <v>5</v>
      </c>
      <c r="C32" s="47">
        <v>3</v>
      </c>
      <c r="D32" s="47">
        <v>7</v>
      </c>
      <c r="E32" s="37">
        <v>24.366099999999999</v>
      </c>
      <c r="F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"/>
      <c r="H32"/>
      <c r="I32"/>
    </row>
    <row r="33" spans="1:9" x14ac:dyDescent="0.25">
      <c r="A33" s="29">
        <v>45805</v>
      </c>
      <c r="B33" s="47">
        <v>5</v>
      </c>
      <c r="C33" s="47">
        <v>3</v>
      </c>
      <c r="D33" s="47">
        <v>8</v>
      </c>
      <c r="E33" s="37">
        <v>15.493600000000001</v>
      </c>
      <c r="F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"/>
      <c r="H33"/>
      <c r="I33"/>
    </row>
    <row r="34" spans="1:9" x14ac:dyDescent="0.25">
      <c r="A34" s="29">
        <v>45805</v>
      </c>
      <c r="B34" s="47">
        <v>5</v>
      </c>
      <c r="C34" s="47">
        <v>3</v>
      </c>
      <c r="D34" s="47">
        <v>9</v>
      </c>
      <c r="E34" s="37">
        <v>13.3607</v>
      </c>
      <c r="F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"/>
      <c r="H34"/>
      <c r="I34"/>
    </row>
    <row r="35" spans="1:9" x14ac:dyDescent="0.25">
      <c r="A35" s="29">
        <v>45805</v>
      </c>
      <c r="B35" s="47">
        <v>5</v>
      </c>
      <c r="C35" s="47">
        <v>3</v>
      </c>
      <c r="D35" s="47">
        <v>10</v>
      </c>
      <c r="E35" s="37">
        <v>9.8582999999999998</v>
      </c>
      <c r="F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"/>
      <c r="H35"/>
      <c r="I35"/>
    </row>
    <row r="36" spans="1:9" x14ac:dyDescent="0.25">
      <c r="A36" s="29">
        <v>45805</v>
      </c>
      <c r="B36" s="47">
        <v>5</v>
      </c>
      <c r="C36" s="47">
        <v>3</v>
      </c>
      <c r="D36" s="47">
        <v>11</v>
      </c>
      <c r="E36" s="37">
        <v>14.351100000000001</v>
      </c>
      <c r="F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"/>
      <c r="H36"/>
      <c r="I36"/>
    </row>
    <row r="37" spans="1:9" x14ac:dyDescent="0.25">
      <c r="A37" s="29">
        <v>45805</v>
      </c>
      <c r="B37" s="47">
        <v>5</v>
      </c>
      <c r="C37" s="47">
        <v>3</v>
      </c>
      <c r="D37" s="47">
        <v>12</v>
      </c>
      <c r="E37" s="37">
        <v>20.218800000000002</v>
      </c>
      <c r="F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"/>
      <c r="H37"/>
      <c r="I37"/>
    </row>
    <row r="38" spans="1:9" x14ac:dyDescent="0.25">
      <c r="A38" s="29">
        <v>45805</v>
      </c>
      <c r="B38" s="47">
        <v>5</v>
      </c>
      <c r="C38" s="47">
        <v>3</v>
      </c>
      <c r="D38" s="47">
        <v>13</v>
      </c>
      <c r="E38" s="37">
        <v>23.4969</v>
      </c>
      <c r="F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"/>
      <c r="H38"/>
      <c r="I38"/>
    </row>
    <row r="39" spans="1:9" x14ac:dyDescent="0.25">
      <c r="A39" s="29">
        <v>45805</v>
      </c>
      <c r="B39" s="47">
        <v>5</v>
      </c>
      <c r="C39" s="47">
        <v>3</v>
      </c>
      <c r="D39" s="47">
        <v>14</v>
      </c>
      <c r="E39" s="37">
        <v>28.0838</v>
      </c>
      <c r="F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"/>
      <c r="H39"/>
      <c r="I39"/>
    </row>
    <row r="40" spans="1:9" x14ac:dyDescent="0.25">
      <c r="A40" s="29">
        <v>45805</v>
      </c>
      <c r="B40" s="47">
        <v>5</v>
      </c>
      <c r="C40" s="47">
        <v>3</v>
      </c>
      <c r="D40" s="47">
        <v>15</v>
      </c>
      <c r="E40" s="37">
        <v>15.6646</v>
      </c>
      <c r="F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"/>
      <c r="H40"/>
      <c r="I40"/>
    </row>
    <row r="41" spans="1:9" x14ac:dyDescent="0.25">
      <c r="A41" s="29">
        <v>45805</v>
      </c>
      <c r="B41" s="47">
        <v>5</v>
      </c>
      <c r="C41" s="47">
        <v>3</v>
      </c>
      <c r="D41" s="47">
        <v>16</v>
      </c>
      <c r="E41" s="37">
        <v>11.2592</v>
      </c>
      <c r="F4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1"/>
      <c r="H41"/>
      <c r="I41"/>
    </row>
    <row r="42" spans="1:9" x14ac:dyDescent="0.25">
      <c r="A42" s="29">
        <v>45805</v>
      </c>
      <c r="B42" s="47">
        <v>5</v>
      </c>
      <c r="C42" s="47">
        <v>3</v>
      </c>
      <c r="D42" s="47">
        <v>17</v>
      </c>
      <c r="E42" s="37">
        <v>13.017799999999999</v>
      </c>
      <c r="F4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"/>
      <c r="H42"/>
      <c r="I42"/>
    </row>
    <row r="43" spans="1:9" x14ac:dyDescent="0.25">
      <c r="A43" s="29">
        <v>45805</v>
      </c>
      <c r="B43" s="47">
        <v>5</v>
      </c>
      <c r="C43" s="47">
        <v>3</v>
      </c>
      <c r="D43" s="47">
        <v>18</v>
      </c>
      <c r="E43" s="37">
        <v>16.409600000000001</v>
      </c>
      <c r="F4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3"/>
      <c r="H43"/>
      <c r="I43"/>
    </row>
    <row r="44" spans="1:9" x14ac:dyDescent="0.25">
      <c r="A44" s="29">
        <v>45805</v>
      </c>
      <c r="B44" s="47">
        <v>5</v>
      </c>
      <c r="C44" s="47">
        <v>3</v>
      </c>
      <c r="D44" s="47">
        <v>19</v>
      </c>
      <c r="E44" s="37">
        <v>19.846599999999999</v>
      </c>
      <c r="F4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4"/>
      <c r="H44"/>
      <c r="I44"/>
    </row>
    <row r="45" spans="1:9" x14ac:dyDescent="0.25">
      <c r="A45" s="29">
        <v>45805</v>
      </c>
      <c r="B45" s="47">
        <v>5</v>
      </c>
      <c r="C45" s="47">
        <v>3</v>
      </c>
      <c r="D45" s="47">
        <v>20</v>
      </c>
      <c r="E45" s="37">
        <v>11.723000000000001</v>
      </c>
      <c r="F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"/>
      <c r="H45"/>
      <c r="I45"/>
    </row>
    <row r="46" spans="1:9" x14ac:dyDescent="0.25">
      <c r="A46" s="29">
        <v>45805</v>
      </c>
      <c r="B46" s="47">
        <v>5</v>
      </c>
      <c r="C46" s="47">
        <v>3</v>
      </c>
      <c r="D46" s="47">
        <v>21</v>
      </c>
      <c r="E46" s="37">
        <v>26.1051</v>
      </c>
      <c r="F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"/>
      <c r="H46"/>
      <c r="I46"/>
    </row>
    <row r="47" spans="1:9" x14ac:dyDescent="0.25">
      <c r="A47" s="29">
        <v>45805</v>
      </c>
      <c r="B47" s="47">
        <v>5</v>
      </c>
      <c r="C47" s="47">
        <v>3</v>
      </c>
      <c r="D47" s="47">
        <v>22</v>
      </c>
      <c r="E47" s="37">
        <v>10.592599999999999</v>
      </c>
      <c r="F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"/>
      <c r="H47"/>
      <c r="I47"/>
    </row>
    <row r="48" spans="1:9" x14ac:dyDescent="0.25">
      <c r="A48" s="29">
        <v>45805</v>
      </c>
      <c r="B48" s="47">
        <v>5</v>
      </c>
      <c r="C48" s="47">
        <v>3</v>
      </c>
      <c r="D48" s="47">
        <v>23</v>
      </c>
      <c r="E48" s="37">
        <v>17.660699999999999</v>
      </c>
      <c r="F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"/>
      <c r="H48"/>
      <c r="I48"/>
    </row>
    <row r="49" spans="1:9" x14ac:dyDescent="0.25">
      <c r="A49" s="29">
        <v>45805</v>
      </c>
      <c r="B49" s="47">
        <v>5</v>
      </c>
      <c r="C49" s="47">
        <v>3</v>
      </c>
      <c r="D49" s="47">
        <v>24</v>
      </c>
      <c r="E49" s="37">
        <v>22.2319</v>
      </c>
      <c r="F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"/>
      <c r="H49"/>
      <c r="I49"/>
    </row>
    <row r="50" spans="1:9" x14ac:dyDescent="0.25">
      <c r="A50" s="29">
        <v>45806</v>
      </c>
      <c r="B50" s="47">
        <v>5</v>
      </c>
      <c r="C50" s="47">
        <v>4</v>
      </c>
      <c r="D50" s="47">
        <v>1</v>
      </c>
      <c r="E50" s="37">
        <v>17.805499999999999</v>
      </c>
      <c r="F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"/>
      <c r="H50"/>
      <c r="I50"/>
    </row>
    <row r="51" spans="1:9" x14ac:dyDescent="0.25">
      <c r="A51" s="29">
        <v>45806</v>
      </c>
      <c r="B51" s="47">
        <v>5</v>
      </c>
      <c r="C51" s="47">
        <v>4</v>
      </c>
      <c r="D51" s="47">
        <v>2</v>
      </c>
      <c r="E51" s="37">
        <v>11.315099999999999</v>
      </c>
      <c r="F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"/>
      <c r="H51"/>
      <c r="I51"/>
    </row>
    <row r="52" spans="1:9" x14ac:dyDescent="0.25">
      <c r="A52" s="29">
        <v>45806</v>
      </c>
      <c r="B52" s="47">
        <v>5</v>
      </c>
      <c r="C52" s="47">
        <v>4</v>
      </c>
      <c r="D52" s="47">
        <v>3</v>
      </c>
      <c r="E52" s="37">
        <v>12.6294</v>
      </c>
      <c r="F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"/>
      <c r="H52"/>
      <c r="I52"/>
    </row>
    <row r="53" spans="1:9" x14ac:dyDescent="0.25">
      <c r="A53" s="29">
        <v>45806</v>
      </c>
      <c r="B53" s="47">
        <v>5</v>
      </c>
      <c r="C53" s="47">
        <v>4</v>
      </c>
      <c r="D53" s="47">
        <v>4</v>
      </c>
      <c r="E53" s="37">
        <v>13.8309</v>
      </c>
      <c r="F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"/>
      <c r="H53"/>
      <c r="I53"/>
    </row>
    <row r="54" spans="1:9" x14ac:dyDescent="0.25">
      <c r="A54" s="29">
        <v>45806</v>
      </c>
      <c r="B54" s="47">
        <v>5</v>
      </c>
      <c r="C54" s="47">
        <v>4</v>
      </c>
      <c r="D54" s="47">
        <v>5</v>
      </c>
      <c r="E54" s="37">
        <v>17.773299999999999</v>
      </c>
      <c r="F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"/>
      <c r="H54"/>
      <c r="I54"/>
    </row>
    <row r="55" spans="1:9" x14ac:dyDescent="0.25">
      <c r="A55" s="29">
        <v>45806</v>
      </c>
      <c r="B55" s="47">
        <v>5</v>
      </c>
      <c r="C55" s="47">
        <v>4</v>
      </c>
      <c r="D55" s="47">
        <v>6</v>
      </c>
      <c r="E55" s="37">
        <v>23.989699999999999</v>
      </c>
      <c r="F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"/>
      <c r="H55"/>
      <c r="I55"/>
    </row>
    <row r="56" spans="1:9" x14ac:dyDescent="0.25">
      <c r="A56" s="29">
        <v>45806</v>
      </c>
      <c r="B56" s="47">
        <v>5</v>
      </c>
      <c r="C56" s="47">
        <v>4</v>
      </c>
      <c r="D56" s="47">
        <v>7</v>
      </c>
      <c r="E56" s="37">
        <v>16.984100000000002</v>
      </c>
      <c r="F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"/>
      <c r="H56"/>
      <c r="I56"/>
    </row>
    <row r="57" spans="1:9" x14ac:dyDescent="0.25">
      <c r="A57" s="29">
        <v>45806</v>
      </c>
      <c r="B57" s="47">
        <v>5</v>
      </c>
      <c r="C57" s="47">
        <v>4</v>
      </c>
      <c r="D57" s="47">
        <v>8</v>
      </c>
      <c r="E57" s="37">
        <v>19.301600000000001</v>
      </c>
      <c r="F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"/>
      <c r="H57"/>
      <c r="I57"/>
    </row>
    <row r="58" spans="1:9" x14ac:dyDescent="0.25">
      <c r="A58" s="29">
        <v>45806</v>
      </c>
      <c r="B58" s="47">
        <v>5</v>
      </c>
      <c r="C58" s="47">
        <v>4</v>
      </c>
      <c r="D58" s="47">
        <v>9</v>
      </c>
      <c r="E58" s="37">
        <v>23.204599999999999</v>
      </c>
      <c r="F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"/>
      <c r="H58"/>
      <c r="I58"/>
    </row>
    <row r="59" spans="1:9" x14ac:dyDescent="0.25">
      <c r="A59" s="29">
        <v>45806</v>
      </c>
      <c r="B59" s="47">
        <v>5</v>
      </c>
      <c r="C59" s="47">
        <v>4</v>
      </c>
      <c r="D59" s="47">
        <v>10</v>
      </c>
      <c r="E59" s="37">
        <v>21.908200000000001</v>
      </c>
      <c r="F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"/>
      <c r="H59"/>
      <c r="I59"/>
    </row>
    <row r="60" spans="1:9" x14ac:dyDescent="0.25">
      <c r="A60" s="29">
        <v>45806</v>
      </c>
      <c r="B60" s="47">
        <v>5</v>
      </c>
      <c r="C60" s="47">
        <v>4</v>
      </c>
      <c r="D60" s="47">
        <v>11</v>
      </c>
      <c r="E60" s="37">
        <v>24.275300000000001</v>
      </c>
      <c r="F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"/>
      <c r="H60"/>
      <c r="I60"/>
    </row>
    <row r="61" spans="1:9" x14ac:dyDescent="0.25">
      <c r="A61" s="29">
        <v>45806</v>
      </c>
      <c r="B61" s="47">
        <v>5</v>
      </c>
      <c r="C61" s="47">
        <v>4</v>
      </c>
      <c r="D61" s="47">
        <v>12</v>
      </c>
      <c r="E61" s="37">
        <v>26.141500000000001</v>
      </c>
      <c r="F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"/>
      <c r="H61"/>
      <c r="I61"/>
    </row>
    <row r="62" spans="1:9" x14ac:dyDescent="0.25">
      <c r="A62" s="29">
        <v>45806</v>
      </c>
      <c r="B62" s="47">
        <v>5</v>
      </c>
      <c r="C62" s="47">
        <v>4</v>
      </c>
      <c r="D62" s="47">
        <v>13</v>
      </c>
      <c r="E62" s="37">
        <v>28.2957</v>
      </c>
      <c r="F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"/>
      <c r="H62"/>
      <c r="I62"/>
    </row>
    <row r="63" spans="1:9" x14ac:dyDescent="0.25">
      <c r="A63" s="29">
        <v>45806</v>
      </c>
      <c r="B63" s="47">
        <v>5</v>
      </c>
      <c r="C63" s="47">
        <v>4</v>
      </c>
      <c r="D63" s="47">
        <v>14</v>
      </c>
      <c r="E63" s="37">
        <v>23.894200000000001</v>
      </c>
      <c r="F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"/>
      <c r="H63"/>
      <c r="I63"/>
    </row>
    <row r="64" spans="1:9" x14ac:dyDescent="0.25">
      <c r="A64" s="29">
        <v>45806</v>
      </c>
      <c r="B64" s="47">
        <v>5</v>
      </c>
      <c r="C64" s="47">
        <v>4</v>
      </c>
      <c r="D64" s="47">
        <v>15</v>
      </c>
      <c r="E64" s="37">
        <v>20.5139</v>
      </c>
      <c r="F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"/>
      <c r="H64"/>
      <c r="I64"/>
    </row>
    <row r="65" spans="1:9" x14ac:dyDescent="0.25">
      <c r="A65" s="29">
        <v>45806</v>
      </c>
      <c r="B65" s="47">
        <v>5</v>
      </c>
      <c r="C65" s="47">
        <v>4</v>
      </c>
      <c r="D65" s="47">
        <v>16</v>
      </c>
      <c r="E65" s="37">
        <v>23.327500000000001</v>
      </c>
      <c r="F6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5"/>
      <c r="H65"/>
      <c r="I65"/>
    </row>
    <row r="66" spans="1:9" x14ac:dyDescent="0.25">
      <c r="A66" s="29">
        <v>45806</v>
      </c>
      <c r="B66" s="47">
        <v>5</v>
      </c>
      <c r="C66" s="47">
        <v>4</v>
      </c>
      <c r="D66" s="47">
        <v>17</v>
      </c>
      <c r="E66" s="37">
        <v>26.609000000000002</v>
      </c>
      <c r="F6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"/>
      <c r="H66"/>
      <c r="I66"/>
    </row>
    <row r="67" spans="1:9" x14ac:dyDescent="0.25">
      <c r="A67" s="29">
        <v>45806</v>
      </c>
      <c r="B67" s="47">
        <v>5</v>
      </c>
      <c r="C67" s="47">
        <v>4</v>
      </c>
      <c r="D67" s="47">
        <v>18</v>
      </c>
      <c r="E67" s="37">
        <v>144.76740000000001</v>
      </c>
      <c r="F6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7"/>
      <c r="H67"/>
      <c r="I67"/>
    </row>
    <row r="68" spans="1:9" x14ac:dyDescent="0.25">
      <c r="A68" s="29">
        <v>45806</v>
      </c>
      <c r="B68" s="47">
        <v>5</v>
      </c>
      <c r="C68" s="47">
        <v>4</v>
      </c>
      <c r="D68" s="47">
        <v>19</v>
      </c>
      <c r="E68" s="37">
        <v>58.168399999999998</v>
      </c>
      <c r="F6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8"/>
      <c r="H68"/>
      <c r="I68"/>
    </row>
    <row r="69" spans="1:9" x14ac:dyDescent="0.25">
      <c r="A69" s="29">
        <v>45806</v>
      </c>
      <c r="B69" s="47">
        <v>5</v>
      </c>
      <c r="C69" s="47">
        <v>4</v>
      </c>
      <c r="D69" s="47">
        <v>20</v>
      </c>
      <c r="E69" s="37">
        <v>37.430199999999999</v>
      </c>
      <c r="F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"/>
      <c r="H69"/>
      <c r="I69"/>
    </row>
    <row r="70" spans="1:9" x14ac:dyDescent="0.25">
      <c r="A70" s="29">
        <v>45806</v>
      </c>
      <c r="B70" s="47">
        <v>5</v>
      </c>
      <c r="C70" s="47">
        <v>4</v>
      </c>
      <c r="D70" s="47">
        <v>21</v>
      </c>
      <c r="E70" s="37">
        <v>31.3858</v>
      </c>
      <c r="F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"/>
      <c r="H70"/>
      <c r="I70"/>
    </row>
    <row r="71" spans="1:9" x14ac:dyDescent="0.25">
      <c r="A71" s="29">
        <v>45806</v>
      </c>
      <c r="B71" s="47">
        <v>5</v>
      </c>
      <c r="C71" s="47">
        <v>4</v>
      </c>
      <c r="D71" s="47">
        <v>22</v>
      </c>
      <c r="E71" s="37">
        <v>28.760899999999999</v>
      </c>
      <c r="F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"/>
      <c r="H71"/>
      <c r="I71"/>
    </row>
    <row r="72" spans="1:9" x14ac:dyDescent="0.25">
      <c r="A72" s="29">
        <v>45806</v>
      </c>
      <c r="B72" s="47">
        <v>5</v>
      </c>
      <c r="C72" s="47">
        <v>4</v>
      </c>
      <c r="D72" s="47">
        <v>23</v>
      </c>
      <c r="E72" s="37">
        <v>29.794599999999999</v>
      </c>
      <c r="F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"/>
      <c r="H72"/>
      <c r="I72"/>
    </row>
    <row r="73" spans="1:9" x14ac:dyDescent="0.25">
      <c r="A73" s="29">
        <v>45806</v>
      </c>
      <c r="B73" s="47">
        <v>5</v>
      </c>
      <c r="C73" s="47">
        <v>4</v>
      </c>
      <c r="D73" s="47">
        <v>24</v>
      </c>
      <c r="E73" s="37">
        <v>27.793700000000001</v>
      </c>
      <c r="F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3"/>
      <c r="H73"/>
      <c r="I73"/>
    </row>
    <row r="74" spans="1:9" x14ac:dyDescent="0.25">
      <c r="A74" s="29">
        <v>45807</v>
      </c>
      <c r="B74" s="47">
        <v>5</v>
      </c>
      <c r="C74" s="47">
        <v>5</v>
      </c>
      <c r="D74" s="47">
        <v>1</v>
      </c>
      <c r="E74" s="37">
        <v>28.708400000000001</v>
      </c>
      <c r="F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4"/>
      <c r="H74"/>
      <c r="I74"/>
    </row>
    <row r="75" spans="1:9" x14ac:dyDescent="0.25">
      <c r="A75" s="29">
        <v>45807</v>
      </c>
      <c r="B75" s="47">
        <v>5</v>
      </c>
      <c r="C75" s="47">
        <v>5</v>
      </c>
      <c r="D75" s="47">
        <v>2</v>
      </c>
      <c r="E75" s="37">
        <v>30.741099999999999</v>
      </c>
      <c r="F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5"/>
      <c r="H75"/>
      <c r="I75"/>
    </row>
    <row r="76" spans="1:9" x14ac:dyDescent="0.25">
      <c r="A76" s="29">
        <v>45807</v>
      </c>
      <c r="B76" s="47">
        <v>5</v>
      </c>
      <c r="C76" s="47">
        <v>5</v>
      </c>
      <c r="D76" s="47">
        <v>3</v>
      </c>
      <c r="E76" s="37">
        <v>29.700600000000001</v>
      </c>
      <c r="F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6"/>
      <c r="H76"/>
      <c r="I76"/>
    </row>
    <row r="77" spans="1:9" x14ac:dyDescent="0.25">
      <c r="A77" s="29">
        <v>45807</v>
      </c>
      <c r="B77" s="47">
        <v>5</v>
      </c>
      <c r="C77" s="47">
        <v>5</v>
      </c>
      <c r="D77" s="47">
        <v>4</v>
      </c>
      <c r="E77" s="37">
        <v>28.471599999999999</v>
      </c>
      <c r="F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7"/>
      <c r="H77"/>
      <c r="I77"/>
    </row>
    <row r="78" spans="1:9" x14ac:dyDescent="0.25">
      <c r="A78" s="29">
        <v>45807</v>
      </c>
      <c r="B78" s="47">
        <v>5</v>
      </c>
      <c r="C78" s="47">
        <v>5</v>
      </c>
      <c r="D78" s="47">
        <v>5</v>
      </c>
      <c r="E78" s="37">
        <v>27.930299999999999</v>
      </c>
      <c r="F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8"/>
      <c r="H78"/>
      <c r="I78"/>
    </row>
    <row r="79" spans="1:9" x14ac:dyDescent="0.25">
      <c r="A79" s="29">
        <v>45807</v>
      </c>
      <c r="B79" s="47">
        <v>5</v>
      </c>
      <c r="C79" s="47">
        <v>5</v>
      </c>
      <c r="D79" s="47">
        <v>6</v>
      </c>
      <c r="E79" s="37">
        <v>27.492100000000001</v>
      </c>
      <c r="F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9"/>
      <c r="H79"/>
      <c r="I79"/>
    </row>
    <row r="80" spans="1:9" x14ac:dyDescent="0.25">
      <c r="A80" s="29">
        <v>45807</v>
      </c>
      <c r="B80" s="47">
        <v>5</v>
      </c>
      <c r="C80" s="47">
        <v>5</v>
      </c>
      <c r="D80" s="47">
        <v>7</v>
      </c>
      <c r="E80" s="37">
        <v>11.522600000000001</v>
      </c>
      <c r="F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0"/>
      <c r="H80"/>
      <c r="I80"/>
    </row>
    <row r="81" spans="1:9" x14ac:dyDescent="0.25">
      <c r="A81" s="29">
        <v>45807</v>
      </c>
      <c r="B81" s="47">
        <v>5</v>
      </c>
      <c r="C81" s="47">
        <v>5</v>
      </c>
      <c r="D81" s="47">
        <v>8</v>
      </c>
      <c r="E81" s="37">
        <v>8.0521999999999991</v>
      </c>
      <c r="F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1"/>
      <c r="H81"/>
      <c r="I81"/>
    </row>
    <row r="82" spans="1:9" x14ac:dyDescent="0.25">
      <c r="A82" s="29">
        <v>45807</v>
      </c>
      <c r="B82" s="47">
        <v>5</v>
      </c>
      <c r="C82" s="47">
        <v>5</v>
      </c>
      <c r="D82" s="47">
        <v>9</v>
      </c>
      <c r="E82" s="37">
        <v>16.581299999999999</v>
      </c>
      <c r="F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2"/>
      <c r="H82"/>
      <c r="I82"/>
    </row>
    <row r="83" spans="1:9" x14ac:dyDescent="0.25">
      <c r="A83" s="29">
        <v>45807</v>
      </c>
      <c r="B83" s="47">
        <v>5</v>
      </c>
      <c r="C83" s="47">
        <v>5</v>
      </c>
      <c r="D83" s="47">
        <v>10</v>
      </c>
      <c r="E83" s="37">
        <v>17.015599999999999</v>
      </c>
      <c r="F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3"/>
      <c r="H83"/>
      <c r="I83"/>
    </row>
    <row r="84" spans="1:9" x14ac:dyDescent="0.25">
      <c r="A84" s="29">
        <v>45807</v>
      </c>
      <c r="B84" s="47">
        <v>5</v>
      </c>
      <c r="C84" s="47">
        <v>5</v>
      </c>
      <c r="D84" s="47">
        <v>11</v>
      </c>
      <c r="E84" s="37">
        <v>16.965199999999999</v>
      </c>
      <c r="F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4"/>
      <c r="H84"/>
      <c r="I84"/>
    </row>
    <row r="85" spans="1:9" x14ac:dyDescent="0.25">
      <c r="A85" s="29">
        <v>45807</v>
      </c>
      <c r="B85" s="47">
        <v>5</v>
      </c>
      <c r="C85" s="47">
        <v>5</v>
      </c>
      <c r="D85" s="47">
        <v>12</v>
      </c>
      <c r="E85" s="37">
        <v>38.402700000000003</v>
      </c>
      <c r="F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5"/>
      <c r="H85"/>
      <c r="I85"/>
    </row>
    <row r="86" spans="1:9" x14ac:dyDescent="0.25">
      <c r="A86" s="29">
        <v>45807</v>
      </c>
      <c r="B86" s="47">
        <v>5</v>
      </c>
      <c r="C86" s="47">
        <v>5</v>
      </c>
      <c r="D86" s="47">
        <v>13</v>
      </c>
      <c r="E86" s="37">
        <v>22.659400000000002</v>
      </c>
      <c r="F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6"/>
      <c r="H86"/>
      <c r="I86"/>
    </row>
    <row r="87" spans="1:9" x14ac:dyDescent="0.25">
      <c r="A87" s="29">
        <v>45807</v>
      </c>
      <c r="B87" s="47">
        <v>5</v>
      </c>
      <c r="C87" s="47">
        <v>5</v>
      </c>
      <c r="D87" s="47">
        <v>14</v>
      </c>
      <c r="E87" s="37">
        <v>22.092199999999998</v>
      </c>
      <c r="F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7"/>
      <c r="H87"/>
      <c r="I87"/>
    </row>
    <row r="88" spans="1:9" x14ac:dyDescent="0.25">
      <c r="A88" s="29">
        <v>45807</v>
      </c>
      <c r="B88" s="47">
        <v>5</v>
      </c>
      <c r="C88" s="47">
        <v>5</v>
      </c>
      <c r="D88" s="47">
        <v>15</v>
      </c>
      <c r="E88" s="37">
        <v>22.9008</v>
      </c>
      <c r="F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8"/>
      <c r="H88"/>
      <c r="I88"/>
    </row>
    <row r="89" spans="1:9" x14ac:dyDescent="0.25">
      <c r="A89" s="29">
        <v>45807</v>
      </c>
      <c r="B89" s="47">
        <v>5</v>
      </c>
      <c r="C89" s="47">
        <v>5</v>
      </c>
      <c r="D89" s="47">
        <v>16</v>
      </c>
      <c r="E89" s="37">
        <v>28.5105</v>
      </c>
      <c r="F8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89"/>
      <c r="H89"/>
      <c r="I89"/>
    </row>
    <row r="90" spans="1:9" x14ac:dyDescent="0.25">
      <c r="A90" s="29">
        <v>45807</v>
      </c>
      <c r="B90" s="47">
        <v>5</v>
      </c>
      <c r="C90" s="47">
        <v>5</v>
      </c>
      <c r="D90" s="47">
        <v>17</v>
      </c>
      <c r="E90" s="37">
        <v>29.703099999999999</v>
      </c>
      <c r="F9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0"/>
      <c r="H90"/>
      <c r="I90"/>
    </row>
    <row r="91" spans="1:9" x14ac:dyDescent="0.25">
      <c r="A91" s="29">
        <v>45807</v>
      </c>
      <c r="B91" s="47">
        <v>5</v>
      </c>
      <c r="C91" s="47">
        <v>5</v>
      </c>
      <c r="D91" s="47">
        <v>18</v>
      </c>
      <c r="E91" s="37">
        <v>38.619700000000002</v>
      </c>
      <c r="F9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1"/>
      <c r="H91"/>
      <c r="I91"/>
    </row>
    <row r="92" spans="1:9" x14ac:dyDescent="0.25">
      <c r="A92" s="29">
        <v>45807</v>
      </c>
      <c r="B92" s="47">
        <v>5</v>
      </c>
      <c r="C92" s="47">
        <v>5</v>
      </c>
      <c r="D92" s="47">
        <v>19</v>
      </c>
      <c r="E92" s="37">
        <v>50.73</v>
      </c>
      <c r="F9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2"/>
      <c r="H92"/>
      <c r="I92"/>
    </row>
    <row r="93" spans="1:9" x14ac:dyDescent="0.25">
      <c r="A93" s="29">
        <v>45807</v>
      </c>
      <c r="B93" s="47">
        <v>5</v>
      </c>
      <c r="C93" s="47">
        <v>5</v>
      </c>
      <c r="D93" s="47">
        <v>20</v>
      </c>
      <c r="E93" s="37">
        <v>60.257800000000003</v>
      </c>
      <c r="F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3"/>
      <c r="H93"/>
      <c r="I93"/>
    </row>
    <row r="94" spans="1:9" x14ac:dyDescent="0.25">
      <c r="A94" s="29">
        <v>45807</v>
      </c>
      <c r="B94" s="47">
        <v>5</v>
      </c>
      <c r="C94" s="47">
        <v>5</v>
      </c>
      <c r="D94" s="47">
        <v>21</v>
      </c>
      <c r="E94" s="37">
        <v>20.363</v>
      </c>
      <c r="F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4"/>
      <c r="H94"/>
      <c r="I94"/>
    </row>
    <row r="95" spans="1:9" x14ac:dyDescent="0.25">
      <c r="A95" s="29">
        <v>45807</v>
      </c>
      <c r="B95" s="47">
        <v>5</v>
      </c>
      <c r="C95" s="47">
        <v>5</v>
      </c>
      <c r="D95" s="47">
        <v>22</v>
      </c>
      <c r="E95" s="37">
        <v>39.834499999999998</v>
      </c>
      <c r="F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5"/>
      <c r="H95"/>
      <c r="I95"/>
    </row>
    <row r="96" spans="1:9" x14ac:dyDescent="0.25">
      <c r="A96" s="29">
        <v>45807</v>
      </c>
      <c r="B96" s="47">
        <v>5</v>
      </c>
      <c r="C96" s="47">
        <v>5</v>
      </c>
      <c r="D96" s="47">
        <v>23</v>
      </c>
      <c r="E96" s="37">
        <v>29.423200000000001</v>
      </c>
      <c r="F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6"/>
      <c r="H96"/>
      <c r="I96"/>
    </row>
    <row r="97" spans="1:9" x14ac:dyDescent="0.25">
      <c r="A97" s="29">
        <v>45807</v>
      </c>
      <c r="B97" s="47">
        <v>5</v>
      </c>
      <c r="C97" s="47">
        <v>5</v>
      </c>
      <c r="D97" s="47">
        <v>24</v>
      </c>
      <c r="E97" s="37">
        <v>35.581099999999999</v>
      </c>
      <c r="F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7"/>
      <c r="H97"/>
      <c r="I97"/>
    </row>
    <row r="98" spans="1:9" x14ac:dyDescent="0.25">
      <c r="A98" s="29">
        <v>45808</v>
      </c>
      <c r="B98" s="47">
        <v>5</v>
      </c>
      <c r="C98" s="47">
        <v>6</v>
      </c>
      <c r="D98" s="47">
        <v>1</v>
      </c>
      <c r="E98" s="37">
        <v>35.441699999999997</v>
      </c>
      <c r="F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8"/>
      <c r="H98"/>
      <c r="I98"/>
    </row>
    <row r="99" spans="1:9" x14ac:dyDescent="0.25">
      <c r="A99" s="29">
        <v>45808</v>
      </c>
      <c r="B99" s="47">
        <v>5</v>
      </c>
      <c r="C99" s="47">
        <v>6</v>
      </c>
      <c r="D99" s="47">
        <v>2</v>
      </c>
      <c r="E99" s="37">
        <v>31.811399999999999</v>
      </c>
      <c r="F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9"/>
      <c r="H99"/>
      <c r="I99"/>
    </row>
    <row r="100" spans="1:9" x14ac:dyDescent="0.25">
      <c r="A100" s="29">
        <v>45808</v>
      </c>
      <c r="B100" s="47">
        <v>5</v>
      </c>
      <c r="C100" s="47">
        <v>6</v>
      </c>
      <c r="D100" s="47">
        <v>3</v>
      </c>
      <c r="E100" s="37">
        <v>33.296999999999997</v>
      </c>
      <c r="F1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0"/>
      <c r="H100"/>
      <c r="I100"/>
    </row>
    <row r="101" spans="1:9" x14ac:dyDescent="0.25">
      <c r="A101" s="29">
        <v>45808</v>
      </c>
      <c r="B101" s="47">
        <v>5</v>
      </c>
      <c r="C101" s="47">
        <v>6</v>
      </c>
      <c r="D101" s="47">
        <v>4</v>
      </c>
      <c r="E101" s="37">
        <v>32.423299999999998</v>
      </c>
      <c r="F1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1"/>
      <c r="H101"/>
      <c r="I101"/>
    </row>
    <row r="102" spans="1:9" x14ac:dyDescent="0.25">
      <c r="A102" s="29">
        <v>45808</v>
      </c>
      <c r="B102" s="47">
        <v>5</v>
      </c>
      <c r="C102" s="47">
        <v>6</v>
      </c>
      <c r="D102" s="47">
        <v>5</v>
      </c>
      <c r="E102" s="37">
        <v>32.8063</v>
      </c>
      <c r="F1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2"/>
      <c r="H102"/>
      <c r="I102"/>
    </row>
    <row r="103" spans="1:9" x14ac:dyDescent="0.25">
      <c r="A103" s="29">
        <v>45808</v>
      </c>
      <c r="B103" s="47">
        <v>5</v>
      </c>
      <c r="C103" s="47">
        <v>6</v>
      </c>
      <c r="D103" s="47">
        <v>6</v>
      </c>
      <c r="E103" s="37">
        <v>37.101500000000001</v>
      </c>
      <c r="F1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3"/>
      <c r="H103"/>
      <c r="I103"/>
    </row>
    <row r="104" spans="1:9" x14ac:dyDescent="0.25">
      <c r="A104" s="29">
        <v>45808</v>
      </c>
      <c r="B104" s="47">
        <v>5</v>
      </c>
      <c r="C104" s="47">
        <v>6</v>
      </c>
      <c r="D104" s="47">
        <v>7</v>
      </c>
      <c r="E104" s="37">
        <v>24.997699999999998</v>
      </c>
      <c r="F1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4"/>
      <c r="H104"/>
      <c r="I104"/>
    </row>
    <row r="105" spans="1:9" x14ac:dyDescent="0.25">
      <c r="A105" s="29">
        <v>45808</v>
      </c>
      <c r="B105" s="47">
        <v>5</v>
      </c>
      <c r="C105" s="47">
        <v>6</v>
      </c>
      <c r="D105" s="47">
        <v>8</v>
      </c>
      <c r="E105" s="37">
        <v>20.3307</v>
      </c>
      <c r="F1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5"/>
      <c r="H105"/>
      <c r="I105"/>
    </row>
    <row r="106" spans="1:9" x14ac:dyDescent="0.25">
      <c r="A106" s="29">
        <v>45808</v>
      </c>
      <c r="B106" s="47">
        <v>5</v>
      </c>
      <c r="C106" s="47">
        <v>6</v>
      </c>
      <c r="D106" s="47">
        <v>9</v>
      </c>
      <c r="E106" s="37">
        <v>21.688500000000001</v>
      </c>
      <c r="F1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6"/>
      <c r="H106"/>
      <c r="I106"/>
    </row>
    <row r="107" spans="1:9" x14ac:dyDescent="0.25">
      <c r="A107" s="29">
        <v>45808</v>
      </c>
      <c r="B107" s="47">
        <v>5</v>
      </c>
      <c r="C107" s="47">
        <v>6</v>
      </c>
      <c r="D107" s="47">
        <v>10</v>
      </c>
      <c r="E107" s="37">
        <v>21.095400000000001</v>
      </c>
      <c r="F1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7"/>
      <c r="H107"/>
      <c r="I107"/>
    </row>
    <row r="108" spans="1:9" x14ac:dyDescent="0.25">
      <c r="A108" s="29">
        <v>45808</v>
      </c>
      <c r="B108" s="47">
        <v>5</v>
      </c>
      <c r="C108" s="47">
        <v>6</v>
      </c>
      <c r="D108" s="47">
        <v>11</v>
      </c>
      <c r="E108" s="37">
        <v>20.180900000000001</v>
      </c>
      <c r="F1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8"/>
      <c r="H108"/>
      <c r="I108"/>
    </row>
    <row r="109" spans="1:9" x14ac:dyDescent="0.25">
      <c r="A109" s="29">
        <v>45808</v>
      </c>
      <c r="B109" s="47">
        <v>5</v>
      </c>
      <c r="C109" s="47">
        <v>6</v>
      </c>
      <c r="D109" s="47">
        <v>12</v>
      </c>
      <c r="E109" s="37">
        <v>22.4346</v>
      </c>
      <c r="F1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9"/>
      <c r="H109"/>
      <c r="I109"/>
    </row>
    <row r="110" spans="1:9" x14ac:dyDescent="0.25">
      <c r="A110" s="29">
        <v>45808</v>
      </c>
      <c r="B110" s="47">
        <v>5</v>
      </c>
      <c r="C110" s="47">
        <v>6</v>
      </c>
      <c r="D110" s="47">
        <v>13</v>
      </c>
      <c r="E110" s="37">
        <v>17.141200000000001</v>
      </c>
      <c r="F1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0"/>
      <c r="H110"/>
      <c r="I110"/>
    </row>
    <row r="111" spans="1:9" x14ac:dyDescent="0.25">
      <c r="A111" s="29">
        <v>45808</v>
      </c>
      <c r="B111" s="47">
        <v>5</v>
      </c>
      <c r="C111" s="47">
        <v>6</v>
      </c>
      <c r="D111" s="47">
        <v>14</v>
      </c>
      <c r="E111" s="37">
        <v>19.617999999999999</v>
      </c>
      <c r="F1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1"/>
      <c r="H111"/>
      <c r="I111"/>
    </row>
    <row r="112" spans="1:9" x14ac:dyDescent="0.25">
      <c r="A112" s="29">
        <v>45808</v>
      </c>
      <c r="B112" s="47">
        <v>5</v>
      </c>
      <c r="C112" s="47">
        <v>6</v>
      </c>
      <c r="D112" s="47">
        <v>15</v>
      </c>
      <c r="E112" s="37">
        <v>23.9221</v>
      </c>
      <c r="F1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2"/>
      <c r="H112"/>
      <c r="I112"/>
    </row>
    <row r="113" spans="1:9" x14ac:dyDescent="0.25">
      <c r="A113" s="29">
        <v>45808</v>
      </c>
      <c r="B113" s="47">
        <v>5</v>
      </c>
      <c r="C113" s="47">
        <v>6</v>
      </c>
      <c r="D113" s="47">
        <v>16</v>
      </c>
      <c r="E113" s="37">
        <v>26.9238</v>
      </c>
      <c r="F1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3"/>
      <c r="H113"/>
      <c r="I113"/>
    </row>
    <row r="114" spans="1:9" x14ac:dyDescent="0.25">
      <c r="A114" s="29">
        <v>45808</v>
      </c>
      <c r="B114" s="47">
        <v>5</v>
      </c>
      <c r="C114" s="47">
        <v>6</v>
      </c>
      <c r="D114" s="47">
        <v>17</v>
      </c>
      <c r="E114" s="37">
        <v>31.242999999999999</v>
      </c>
      <c r="F1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4"/>
      <c r="H114"/>
      <c r="I114"/>
    </row>
    <row r="115" spans="1:9" x14ac:dyDescent="0.25">
      <c r="A115" s="29">
        <v>45808</v>
      </c>
      <c r="B115" s="47">
        <v>5</v>
      </c>
      <c r="C115" s="47">
        <v>6</v>
      </c>
      <c r="D115" s="47">
        <v>18</v>
      </c>
      <c r="E115" s="37">
        <v>23.187999999999999</v>
      </c>
      <c r="F1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5"/>
      <c r="H115"/>
      <c r="I115"/>
    </row>
    <row r="116" spans="1:9" x14ac:dyDescent="0.25">
      <c r="A116" s="29">
        <v>45808</v>
      </c>
      <c r="B116" s="47">
        <v>5</v>
      </c>
      <c r="C116" s="47">
        <v>6</v>
      </c>
      <c r="D116" s="47">
        <v>19</v>
      </c>
      <c r="E116" s="37">
        <v>24.029</v>
      </c>
      <c r="F1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6"/>
      <c r="H116"/>
      <c r="I116"/>
    </row>
    <row r="117" spans="1:9" x14ac:dyDescent="0.25">
      <c r="A117" s="29">
        <v>45808</v>
      </c>
      <c r="B117" s="47">
        <v>5</v>
      </c>
      <c r="C117" s="47">
        <v>6</v>
      </c>
      <c r="D117" s="47">
        <v>20</v>
      </c>
      <c r="E117" s="37">
        <v>15.9788</v>
      </c>
      <c r="F1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7"/>
      <c r="H117"/>
      <c r="I117"/>
    </row>
    <row r="118" spans="1:9" x14ac:dyDescent="0.25">
      <c r="A118" s="29">
        <v>45808</v>
      </c>
      <c r="B118" s="47">
        <v>5</v>
      </c>
      <c r="C118" s="47">
        <v>6</v>
      </c>
      <c r="D118" s="47">
        <v>21</v>
      </c>
      <c r="E118" s="37">
        <v>27.9238</v>
      </c>
      <c r="F1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8"/>
      <c r="H118"/>
      <c r="I118"/>
    </row>
    <row r="119" spans="1:9" x14ac:dyDescent="0.25">
      <c r="A119" s="29">
        <v>45808</v>
      </c>
      <c r="B119" s="47">
        <v>5</v>
      </c>
      <c r="C119" s="47">
        <v>6</v>
      </c>
      <c r="D119" s="47">
        <v>22</v>
      </c>
      <c r="E119" s="37">
        <v>30.418199999999999</v>
      </c>
      <c r="F1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9"/>
      <c r="H119"/>
      <c r="I119"/>
    </row>
    <row r="120" spans="1:9" x14ac:dyDescent="0.25">
      <c r="A120" s="29">
        <v>45808</v>
      </c>
      <c r="B120" s="47">
        <v>5</v>
      </c>
      <c r="C120" s="47">
        <v>6</v>
      </c>
      <c r="D120" s="47">
        <v>23</v>
      </c>
      <c r="E120" s="37">
        <v>35.595500000000001</v>
      </c>
      <c r="F1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0"/>
      <c r="H120"/>
      <c r="I120"/>
    </row>
    <row r="121" spans="1:9" x14ac:dyDescent="0.25">
      <c r="A121" s="29">
        <v>45808</v>
      </c>
      <c r="B121" s="47">
        <v>5</v>
      </c>
      <c r="C121" s="47">
        <v>6</v>
      </c>
      <c r="D121" s="47">
        <v>24</v>
      </c>
      <c r="E121" s="37">
        <v>29.691099999999999</v>
      </c>
      <c r="F1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1"/>
      <c r="H121"/>
      <c r="I121"/>
    </row>
    <row r="122" spans="1:9" x14ac:dyDescent="0.25">
      <c r="A122" s="29">
        <v>45809</v>
      </c>
      <c r="B122" s="47">
        <v>6</v>
      </c>
      <c r="C122" s="47">
        <v>7</v>
      </c>
      <c r="D122" s="47">
        <v>1</v>
      </c>
      <c r="E122" s="37">
        <v>25.697600000000001</v>
      </c>
      <c r="F1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2"/>
      <c r="H122"/>
      <c r="I122"/>
    </row>
    <row r="123" spans="1:9" x14ac:dyDescent="0.25">
      <c r="A123" s="29">
        <v>45809</v>
      </c>
      <c r="B123" s="47">
        <v>6</v>
      </c>
      <c r="C123" s="47">
        <v>7</v>
      </c>
      <c r="D123" s="47">
        <v>2</v>
      </c>
      <c r="E123" s="37">
        <v>26.8247</v>
      </c>
      <c r="F1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3"/>
      <c r="H123"/>
      <c r="I123"/>
    </row>
    <row r="124" spans="1:9" x14ac:dyDescent="0.25">
      <c r="A124" s="29">
        <v>45809</v>
      </c>
      <c r="B124" s="47">
        <v>6</v>
      </c>
      <c r="C124" s="47">
        <v>7</v>
      </c>
      <c r="D124" s="47">
        <v>3</v>
      </c>
      <c r="E124" s="37">
        <v>26.881599999999999</v>
      </c>
      <c r="F1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4"/>
      <c r="H124"/>
      <c r="I124"/>
    </row>
    <row r="125" spans="1:9" x14ac:dyDescent="0.25">
      <c r="A125" s="29">
        <v>45809</v>
      </c>
      <c r="B125" s="47">
        <v>6</v>
      </c>
      <c r="C125" s="47">
        <v>7</v>
      </c>
      <c r="D125" s="47">
        <v>4</v>
      </c>
      <c r="E125" s="37">
        <v>28.492100000000001</v>
      </c>
      <c r="F1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5"/>
      <c r="H125"/>
      <c r="I125"/>
    </row>
    <row r="126" spans="1:9" x14ac:dyDescent="0.25">
      <c r="A126" s="29">
        <v>45809</v>
      </c>
      <c r="B126" s="47">
        <v>6</v>
      </c>
      <c r="C126" s="47">
        <v>7</v>
      </c>
      <c r="D126" s="47">
        <v>5</v>
      </c>
      <c r="E126" s="37">
        <v>27.749300000000002</v>
      </c>
      <c r="F1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6"/>
      <c r="H126"/>
      <c r="I126"/>
    </row>
    <row r="127" spans="1:9" x14ac:dyDescent="0.25">
      <c r="A127" s="29">
        <v>45809</v>
      </c>
      <c r="B127" s="47">
        <v>6</v>
      </c>
      <c r="C127" s="47">
        <v>7</v>
      </c>
      <c r="D127" s="47">
        <v>6</v>
      </c>
      <c r="E127" s="37">
        <v>25.878399999999999</v>
      </c>
      <c r="F1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7"/>
      <c r="H127"/>
      <c r="I127"/>
    </row>
    <row r="128" spans="1:9" x14ac:dyDescent="0.25">
      <c r="A128" s="29">
        <v>45809</v>
      </c>
      <c r="B128" s="47">
        <v>6</v>
      </c>
      <c r="C128" s="47">
        <v>7</v>
      </c>
      <c r="D128" s="47">
        <v>7</v>
      </c>
      <c r="E128" s="37">
        <v>21.997599999999998</v>
      </c>
      <c r="F1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8"/>
      <c r="H128"/>
      <c r="I128"/>
    </row>
    <row r="129" spans="1:9" x14ac:dyDescent="0.25">
      <c r="A129" s="29">
        <v>45809</v>
      </c>
      <c r="B129" s="47">
        <v>6</v>
      </c>
      <c r="C129" s="47">
        <v>7</v>
      </c>
      <c r="D129" s="47">
        <v>8</v>
      </c>
      <c r="E129" s="37">
        <v>24.334199999999999</v>
      </c>
      <c r="F1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9"/>
      <c r="H129"/>
      <c r="I129"/>
    </row>
    <row r="130" spans="1:9" x14ac:dyDescent="0.25">
      <c r="A130" s="29">
        <v>45809</v>
      </c>
      <c r="B130" s="47">
        <v>6</v>
      </c>
      <c r="C130" s="47">
        <v>7</v>
      </c>
      <c r="D130" s="47">
        <v>9</v>
      </c>
      <c r="E130" s="37">
        <v>24.352499999999999</v>
      </c>
      <c r="F1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0"/>
      <c r="H130"/>
      <c r="I130"/>
    </row>
    <row r="131" spans="1:9" x14ac:dyDescent="0.25">
      <c r="A131" s="29">
        <v>45809</v>
      </c>
      <c r="B131" s="47">
        <v>6</v>
      </c>
      <c r="C131" s="47">
        <v>7</v>
      </c>
      <c r="D131" s="47">
        <v>10</v>
      </c>
      <c r="E131" s="37">
        <v>26.4087</v>
      </c>
      <c r="F1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1"/>
      <c r="H131"/>
      <c r="I131"/>
    </row>
    <row r="132" spans="1:9" x14ac:dyDescent="0.25">
      <c r="A132" s="29">
        <v>45809</v>
      </c>
      <c r="B132" s="47">
        <v>6</v>
      </c>
      <c r="C132" s="47">
        <v>7</v>
      </c>
      <c r="D132" s="47">
        <v>11</v>
      </c>
      <c r="E132" s="37">
        <v>25.5671</v>
      </c>
      <c r="F1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2"/>
      <c r="H132"/>
      <c r="I132"/>
    </row>
    <row r="133" spans="1:9" x14ac:dyDescent="0.25">
      <c r="A133" s="29">
        <v>45809</v>
      </c>
      <c r="B133" s="47">
        <v>6</v>
      </c>
      <c r="C133" s="47">
        <v>7</v>
      </c>
      <c r="D133" s="47">
        <v>12</v>
      </c>
      <c r="E133" s="37">
        <v>22.382100000000001</v>
      </c>
      <c r="F1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3"/>
      <c r="H133"/>
      <c r="I133"/>
    </row>
    <row r="134" spans="1:9" x14ac:dyDescent="0.25">
      <c r="A134" s="29">
        <v>45809</v>
      </c>
      <c r="B134" s="47">
        <v>6</v>
      </c>
      <c r="C134" s="47">
        <v>7</v>
      </c>
      <c r="D134" s="47">
        <v>13</v>
      </c>
      <c r="E134" s="37">
        <v>24.041</v>
      </c>
      <c r="F1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4"/>
      <c r="H134"/>
      <c r="I134"/>
    </row>
    <row r="135" spans="1:9" x14ac:dyDescent="0.25">
      <c r="A135" s="29">
        <v>45809</v>
      </c>
      <c r="B135" s="47">
        <v>6</v>
      </c>
      <c r="C135" s="47">
        <v>7</v>
      </c>
      <c r="D135" s="47">
        <v>14</v>
      </c>
      <c r="E135" s="37">
        <v>30.186</v>
      </c>
      <c r="F1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5"/>
      <c r="H135"/>
      <c r="I135"/>
    </row>
    <row r="136" spans="1:9" x14ac:dyDescent="0.25">
      <c r="A136" s="29">
        <v>45809</v>
      </c>
      <c r="B136" s="47">
        <v>6</v>
      </c>
      <c r="C136" s="47">
        <v>7</v>
      </c>
      <c r="D136" s="47">
        <v>15</v>
      </c>
      <c r="E136" s="37">
        <v>28.0518</v>
      </c>
      <c r="F1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6"/>
      <c r="H136"/>
      <c r="I136"/>
    </row>
    <row r="137" spans="1:9" x14ac:dyDescent="0.25">
      <c r="A137" s="29">
        <v>45809</v>
      </c>
      <c r="B137" s="47">
        <v>6</v>
      </c>
      <c r="C137" s="47">
        <v>7</v>
      </c>
      <c r="D137" s="47">
        <v>16</v>
      </c>
      <c r="E137" s="37">
        <v>31.706700000000001</v>
      </c>
      <c r="F1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7"/>
      <c r="H137"/>
      <c r="I137"/>
    </row>
    <row r="138" spans="1:9" x14ac:dyDescent="0.25">
      <c r="A138" s="29">
        <v>45809</v>
      </c>
      <c r="B138" s="47">
        <v>6</v>
      </c>
      <c r="C138" s="47">
        <v>7</v>
      </c>
      <c r="D138" s="47">
        <v>17</v>
      </c>
      <c r="E138" s="37">
        <v>28.913399999999999</v>
      </c>
      <c r="F1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8"/>
      <c r="H138"/>
      <c r="I138"/>
    </row>
    <row r="139" spans="1:9" x14ac:dyDescent="0.25">
      <c r="A139" s="29">
        <v>45809</v>
      </c>
      <c r="B139" s="47">
        <v>6</v>
      </c>
      <c r="C139" s="47">
        <v>7</v>
      </c>
      <c r="D139" s="47">
        <v>18</v>
      </c>
      <c r="E139" s="37">
        <v>172.59739999999999</v>
      </c>
      <c r="F1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9"/>
      <c r="H139"/>
      <c r="I139"/>
    </row>
    <row r="140" spans="1:9" x14ac:dyDescent="0.25">
      <c r="A140" s="29">
        <v>45809</v>
      </c>
      <c r="B140" s="47">
        <v>6</v>
      </c>
      <c r="C140" s="47">
        <v>7</v>
      </c>
      <c r="D140" s="47">
        <v>19</v>
      </c>
      <c r="E140" s="37">
        <v>92.998900000000006</v>
      </c>
      <c r="F1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0"/>
      <c r="H140"/>
      <c r="I140"/>
    </row>
    <row r="141" spans="1:9" x14ac:dyDescent="0.25">
      <c r="A141" s="29">
        <v>45809</v>
      </c>
      <c r="B141" s="47">
        <v>6</v>
      </c>
      <c r="C141" s="47">
        <v>7</v>
      </c>
      <c r="D141" s="47">
        <v>20</v>
      </c>
      <c r="E141" s="37">
        <v>28.632999999999999</v>
      </c>
      <c r="F1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1"/>
      <c r="H141"/>
      <c r="I141"/>
    </row>
    <row r="142" spans="1:9" x14ac:dyDescent="0.25">
      <c r="A142" s="29">
        <v>45809</v>
      </c>
      <c r="B142" s="47">
        <v>6</v>
      </c>
      <c r="C142" s="47">
        <v>7</v>
      </c>
      <c r="D142" s="47">
        <v>21</v>
      </c>
      <c r="E142" s="37">
        <v>27.758600000000001</v>
      </c>
      <c r="F1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2"/>
      <c r="H142"/>
      <c r="I142"/>
    </row>
    <row r="143" spans="1:9" x14ac:dyDescent="0.25">
      <c r="A143" s="29">
        <v>45809</v>
      </c>
      <c r="B143" s="47">
        <v>6</v>
      </c>
      <c r="C143" s="47">
        <v>7</v>
      </c>
      <c r="D143" s="47">
        <v>22</v>
      </c>
      <c r="E143" s="37">
        <v>28.6221</v>
      </c>
      <c r="F1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3"/>
      <c r="H143"/>
      <c r="I143"/>
    </row>
    <row r="144" spans="1:9" x14ac:dyDescent="0.25">
      <c r="A144" s="29">
        <v>45809</v>
      </c>
      <c r="B144" s="47">
        <v>6</v>
      </c>
      <c r="C144" s="47">
        <v>7</v>
      </c>
      <c r="D144" s="47">
        <v>23</v>
      </c>
      <c r="E144" s="37">
        <v>30.508700000000001</v>
      </c>
      <c r="F1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4"/>
      <c r="H144"/>
      <c r="I144"/>
    </row>
    <row r="145" spans="1:9" x14ac:dyDescent="0.25">
      <c r="A145" s="29">
        <v>45809</v>
      </c>
      <c r="B145" s="47">
        <v>6</v>
      </c>
      <c r="C145" s="47">
        <v>7</v>
      </c>
      <c r="D145" s="47">
        <v>24</v>
      </c>
      <c r="E145" s="37">
        <v>25.769500000000001</v>
      </c>
      <c r="F1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5"/>
      <c r="H145"/>
      <c r="I145"/>
    </row>
    <row r="146" spans="1:9" x14ac:dyDescent="0.25">
      <c r="A146" s="29">
        <v>45810</v>
      </c>
      <c r="B146" s="47">
        <v>6</v>
      </c>
      <c r="C146" s="47">
        <v>1</v>
      </c>
      <c r="D146" s="47">
        <v>1</v>
      </c>
      <c r="E146" s="37">
        <v>27.318200000000001</v>
      </c>
      <c r="F1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6"/>
      <c r="H146"/>
      <c r="I146"/>
    </row>
    <row r="147" spans="1:9" x14ac:dyDescent="0.25">
      <c r="A147" s="29">
        <v>45810</v>
      </c>
      <c r="B147" s="47">
        <v>6</v>
      </c>
      <c r="C147" s="47">
        <v>1</v>
      </c>
      <c r="D147" s="47">
        <v>2</v>
      </c>
      <c r="E147" s="37">
        <v>26.03</v>
      </c>
      <c r="F1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7"/>
      <c r="H147"/>
      <c r="I147"/>
    </row>
    <row r="148" spans="1:9" x14ac:dyDescent="0.25">
      <c r="A148" s="29">
        <v>45810</v>
      </c>
      <c r="B148" s="47">
        <v>6</v>
      </c>
      <c r="C148" s="47">
        <v>1</v>
      </c>
      <c r="D148" s="47">
        <v>3</v>
      </c>
      <c r="E148" s="37">
        <v>26.422899999999998</v>
      </c>
      <c r="F1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8"/>
      <c r="H148"/>
      <c r="I148"/>
    </row>
    <row r="149" spans="1:9" x14ac:dyDescent="0.25">
      <c r="A149" s="29">
        <v>45810</v>
      </c>
      <c r="B149" s="47">
        <v>6</v>
      </c>
      <c r="C149" s="47">
        <v>1</v>
      </c>
      <c r="D149" s="47">
        <v>4</v>
      </c>
      <c r="E149" s="37">
        <v>28.209299999999999</v>
      </c>
      <c r="F1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9"/>
      <c r="H149"/>
      <c r="I149"/>
    </row>
    <row r="150" spans="1:9" x14ac:dyDescent="0.25">
      <c r="A150" s="29">
        <v>45810</v>
      </c>
      <c r="B150" s="47">
        <v>6</v>
      </c>
      <c r="C150" s="47">
        <v>1</v>
      </c>
      <c r="D150" s="47">
        <v>5</v>
      </c>
      <c r="E150" s="37">
        <v>29.591100000000001</v>
      </c>
      <c r="F1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0"/>
      <c r="H150"/>
      <c r="I150"/>
    </row>
    <row r="151" spans="1:9" x14ac:dyDescent="0.25">
      <c r="A151" s="29">
        <v>45810</v>
      </c>
      <c r="B151" s="47">
        <v>6</v>
      </c>
      <c r="C151" s="47">
        <v>1</v>
      </c>
      <c r="D151" s="47">
        <v>6</v>
      </c>
      <c r="E151" s="37">
        <v>35.804600000000001</v>
      </c>
      <c r="F1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1"/>
      <c r="H151"/>
      <c r="I151"/>
    </row>
    <row r="152" spans="1:9" x14ac:dyDescent="0.25">
      <c r="A152" s="29">
        <v>45810</v>
      </c>
      <c r="B152" s="47">
        <v>6</v>
      </c>
      <c r="C152" s="47">
        <v>1</v>
      </c>
      <c r="D152" s="47">
        <v>7</v>
      </c>
      <c r="E152" s="37">
        <v>31.381599999999999</v>
      </c>
      <c r="F1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2"/>
      <c r="H152"/>
      <c r="I152"/>
    </row>
    <row r="153" spans="1:9" x14ac:dyDescent="0.25">
      <c r="A153" s="29">
        <v>45810</v>
      </c>
      <c r="B153" s="47">
        <v>6</v>
      </c>
      <c r="C153" s="47">
        <v>1</v>
      </c>
      <c r="D153" s="47">
        <v>8</v>
      </c>
      <c r="E153" s="37">
        <v>25.991599999999998</v>
      </c>
      <c r="F1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3"/>
      <c r="H153"/>
      <c r="I153"/>
    </row>
    <row r="154" spans="1:9" x14ac:dyDescent="0.25">
      <c r="A154" s="29">
        <v>45810</v>
      </c>
      <c r="B154" s="47">
        <v>6</v>
      </c>
      <c r="C154" s="47">
        <v>1</v>
      </c>
      <c r="D154" s="47">
        <v>9</v>
      </c>
      <c r="E154" s="37">
        <v>20.1372</v>
      </c>
      <c r="F1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4"/>
      <c r="H154"/>
      <c r="I154"/>
    </row>
    <row r="155" spans="1:9" x14ac:dyDescent="0.25">
      <c r="A155" s="29">
        <v>45810</v>
      </c>
      <c r="B155" s="47">
        <v>6</v>
      </c>
      <c r="C155" s="47">
        <v>1</v>
      </c>
      <c r="D155" s="47">
        <v>10</v>
      </c>
      <c r="E155" s="37">
        <v>17.6493</v>
      </c>
      <c r="F1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5"/>
      <c r="H155"/>
      <c r="I155"/>
    </row>
    <row r="156" spans="1:9" x14ac:dyDescent="0.25">
      <c r="A156" s="29">
        <v>45810</v>
      </c>
      <c r="B156" s="47">
        <v>6</v>
      </c>
      <c r="C156" s="47">
        <v>1</v>
      </c>
      <c r="D156" s="47">
        <v>11</v>
      </c>
      <c r="E156" s="37">
        <v>-37.772399999999998</v>
      </c>
      <c r="F1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6"/>
      <c r="H156"/>
      <c r="I156"/>
    </row>
    <row r="157" spans="1:9" x14ac:dyDescent="0.25">
      <c r="A157" s="29">
        <v>45810</v>
      </c>
      <c r="B157" s="47">
        <v>6</v>
      </c>
      <c r="C157" s="47">
        <v>1</v>
      </c>
      <c r="D157" s="47">
        <v>12</v>
      </c>
      <c r="E157" s="37">
        <v>11.8903</v>
      </c>
      <c r="F1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7"/>
      <c r="H157"/>
      <c r="I157"/>
    </row>
    <row r="158" spans="1:9" x14ac:dyDescent="0.25">
      <c r="A158" s="29">
        <v>45810</v>
      </c>
      <c r="B158" s="47">
        <v>6</v>
      </c>
      <c r="C158" s="47">
        <v>1</v>
      </c>
      <c r="D158" s="47">
        <v>13</v>
      </c>
      <c r="E158" s="37">
        <v>9.8719000000000001</v>
      </c>
      <c r="F1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8"/>
      <c r="H158"/>
      <c r="I158"/>
    </row>
    <row r="159" spans="1:9" x14ac:dyDescent="0.25">
      <c r="A159" s="29">
        <v>45810</v>
      </c>
      <c r="B159" s="47">
        <v>6</v>
      </c>
      <c r="C159" s="47">
        <v>1</v>
      </c>
      <c r="D159" s="47">
        <v>14</v>
      </c>
      <c r="E159" s="37">
        <v>15.020200000000001</v>
      </c>
      <c r="F1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9"/>
      <c r="H159"/>
      <c r="I159"/>
    </row>
    <row r="160" spans="1:9" x14ac:dyDescent="0.25">
      <c r="A160" s="29">
        <v>45810</v>
      </c>
      <c r="B160" s="47">
        <v>6</v>
      </c>
      <c r="C160" s="47">
        <v>1</v>
      </c>
      <c r="D160" s="47">
        <v>15</v>
      </c>
      <c r="E160" s="37">
        <v>16.464600000000001</v>
      </c>
      <c r="F1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0"/>
      <c r="H160"/>
      <c r="I160"/>
    </row>
    <row r="161" spans="1:9" x14ac:dyDescent="0.25">
      <c r="A161" s="29">
        <v>45810</v>
      </c>
      <c r="B161" s="47">
        <v>6</v>
      </c>
      <c r="C161" s="47">
        <v>1</v>
      </c>
      <c r="D161" s="47">
        <v>16</v>
      </c>
      <c r="E161" s="37">
        <v>16.739999999999998</v>
      </c>
      <c r="F16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1"/>
      <c r="H161"/>
      <c r="I161"/>
    </row>
    <row r="162" spans="1:9" x14ac:dyDescent="0.25">
      <c r="A162" s="29">
        <v>45810</v>
      </c>
      <c r="B162" s="47">
        <v>6</v>
      </c>
      <c r="C162" s="47">
        <v>1</v>
      </c>
      <c r="D162" s="47">
        <v>17</v>
      </c>
      <c r="E162" s="37">
        <v>18.4238</v>
      </c>
      <c r="F16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2"/>
      <c r="H162"/>
      <c r="I162"/>
    </row>
    <row r="163" spans="1:9" x14ac:dyDescent="0.25">
      <c r="A163" s="29">
        <v>45810</v>
      </c>
      <c r="B163" s="47">
        <v>6</v>
      </c>
      <c r="C163" s="47">
        <v>1</v>
      </c>
      <c r="D163" s="47">
        <v>18</v>
      </c>
      <c r="E163" s="37">
        <v>29.17</v>
      </c>
      <c r="F16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3"/>
      <c r="H163"/>
      <c r="I163"/>
    </row>
    <row r="164" spans="1:9" x14ac:dyDescent="0.25">
      <c r="A164" s="29">
        <v>45810</v>
      </c>
      <c r="B164" s="47">
        <v>6</v>
      </c>
      <c r="C164" s="47">
        <v>1</v>
      </c>
      <c r="D164" s="47">
        <v>19</v>
      </c>
      <c r="E164" s="37">
        <v>35.3825</v>
      </c>
      <c r="F16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4"/>
      <c r="H164"/>
      <c r="I164"/>
    </row>
    <row r="165" spans="1:9" x14ac:dyDescent="0.25">
      <c r="A165" s="29">
        <v>45810</v>
      </c>
      <c r="B165" s="47">
        <v>6</v>
      </c>
      <c r="C165" s="47">
        <v>1</v>
      </c>
      <c r="D165" s="47">
        <v>20</v>
      </c>
      <c r="E165" s="37">
        <v>32.568899999999999</v>
      </c>
      <c r="F1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5"/>
      <c r="H165"/>
      <c r="I165"/>
    </row>
    <row r="166" spans="1:9" x14ac:dyDescent="0.25">
      <c r="A166" s="29">
        <v>45810</v>
      </c>
      <c r="B166" s="47">
        <v>6</v>
      </c>
      <c r="C166" s="47">
        <v>1</v>
      </c>
      <c r="D166" s="47">
        <v>21</v>
      </c>
      <c r="E166" s="37">
        <v>27.037299999999998</v>
      </c>
      <c r="F1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6"/>
      <c r="H166"/>
      <c r="I166"/>
    </row>
    <row r="167" spans="1:9" x14ac:dyDescent="0.25">
      <c r="A167" s="29">
        <v>45810</v>
      </c>
      <c r="B167" s="47">
        <v>6</v>
      </c>
      <c r="C167" s="47">
        <v>1</v>
      </c>
      <c r="D167" s="47">
        <v>22</v>
      </c>
      <c r="E167" s="37">
        <v>28.011800000000001</v>
      </c>
      <c r="F1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7"/>
      <c r="H167"/>
      <c r="I167"/>
    </row>
    <row r="168" spans="1:9" x14ac:dyDescent="0.25">
      <c r="A168" s="29">
        <v>45810</v>
      </c>
      <c r="B168" s="47">
        <v>6</v>
      </c>
      <c r="C168" s="47">
        <v>1</v>
      </c>
      <c r="D168" s="47">
        <v>23</v>
      </c>
      <c r="E168" s="37">
        <v>31.472000000000001</v>
      </c>
      <c r="F1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8"/>
      <c r="H168"/>
      <c r="I168"/>
    </row>
    <row r="169" spans="1:9" x14ac:dyDescent="0.25">
      <c r="A169" s="29">
        <v>45810</v>
      </c>
      <c r="B169" s="47">
        <v>6</v>
      </c>
      <c r="C169" s="47">
        <v>1</v>
      </c>
      <c r="D169" s="47">
        <v>24</v>
      </c>
      <c r="E169" s="37">
        <v>31.3675</v>
      </c>
      <c r="F1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9"/>
      <c r="H169"/>
      <c r="I169"/>
    </row>
    <row r="170" spans="1:9" x14ac:dyDescent="0.25">
      <c r="A170" s="29">
        <v>45811</v>
      </c>
      <c r="B170" s="47">
        <v>6</v>
      </c>
      <c r="C170" s="47">
        <v>2</v>
      </c>
      <c r="D170" s="47">
        <v>1</v>
      </c>
      <c r="E170" s="37">
        <v>32.496200000000002</v>
      </c>
      <c r="F1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0"/>
      <c r="H170"/>
      <c r="I170"/>
    </row>
    <row r="171" spans="1:9" x14ac:dyDescent="0.25">
      <c r="A171" s="29">
        <v>45811</v>
      </c>
      <c r="B171" s="47">
        <v>6</v>
      </c>
      <c r="C171" s="47">
        <v>2</v>
      </c>
      <c r="D171" s="47">
        <v>2</v>
      </c>
      <c r="E171" s="37">
        <v>97.363399999999999</v>
      </c>
      <c r="F1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1"/>
      <c r="H171"/>
      <c r="I171"/>
    </row>
    <row r="172" spans="1:9" x14ac:dyDescent="0.25">
      <c r="A172" s="29">
        <v>45811</v>
      </c>
      <c r="B172" s="47">
        <v>6</v>
      </c>
      <c r="C172" s="47">
        <v>2</v>
      </c>
      <c r="D172" s="47">
        <v>3</v>
      </c>
      <c r="E172" s="37">
        <v>90.432100000000005</v>
      </c>
      <c r="F1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2"/>
      <c r="H172"/>
      <c r="I172"/>
    </row>
    <row r="173" spans="1:9" x14ac:dyDescent="0.25">
      <c r="A173" s="29">
        <v>45811</v>
      </c>
      <c r="B173" s="47">
        <v>6</v>
      </c>
      <c r="C173" s="47">
        <v>2</v>
      </c>
      <c r="D173" s="47">
        <v>4</v>
      </c>
      <c r="E173" s="37">
        <v>88.748400000000004</v>
      </c>
      <c r="F1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3"/>
      <c r="H173"/>
      <c r="I173"/>
    </row>
    <row r="174" spans="1:9" x14ac:dyDescent="0.25">
      <c r="A174" s="29">
        <v>45811</v>
      </c>
      <c r="B174" s="47">
        <v>6</v>
      </c>
      <c r="C174" s="47">
        <v>2</v>
      </c>
      <c r="D174" s="47">
        <v>5</v>
      </c>
      <c r="E174" s="37">
        <v>71.266199999999998</v>
      </c>
      <c r="F1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4"/>
      <c r="H174"/>
      <c r="I174"/>
    </row>
    <row r="175" spans="1:9" x14ac:dyDescent="0.25">
      <c r="A175" s="29">
        <v>45811</v>
      </c>
      <c r="B175" s="47">
        <v>6</v>
      </c>
      <c r="C175" s="47">
        <v>2</v>
      </c>
      <c r="D175" s="47">
        <v>6</v>
      </c>
      <c r="E175" s="37">
        <v>83.720299999999995</v>
      </c>
      <c r="F1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5"/>
      <c r="H175"/>
      <c r="I175"/>
    </row>
    <row r="176" spans="1:9" x14ac:dyDescent="0.25">
      <c r="A176" s="29">
        <v>45811</v>
      </c>
      <c r="B176" s="47">
        <v>6</v>
      </c>
      <c r="C176" s="47">
        <v>2</v>
      </c>
      <c r="D176" s="47">
        <v>7</v>
      </c>
      <c r="E176" s="37">
        <v>42.953699999999998</v>
      </c>
      <c r="F1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6"/>
      <c r="H176"/>
      <c r="I176"/>
    </row>
    <row r="177" spans="1:9" x14ac:dyDescent="0.25">
      <c r="A177" s="29">
        <v>45811</v>
      </c>
      <c r="B177" s="47">
        <v>6</v>
      </c>
      <c r="C177" s="47">
        <v>2</v>
      </c>
      <c r="D177" s="47">
        <v>8</v>
      </c>
      <c r="E177" s="37">
        <v>23.224799999999998</v>
      </c>
      <c r="F1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7"/>
      <c r="H177"/>
      <c r="I177"/>
    </row>
    <row r="178" spans="1:9" x14ac:dyDescent="0.25">
      <c r="A178" s="29">
        <v>45811</v>
      </c>
      <c r="B178" s="47">
        <v>6</v>
      </c>
      <c r="C178" s="47">
        <v>2</v>
      </c>
      <c r="D178" s="47">
        <v>9</v>
      </c>
      <c r="E178" s="37">
        <v>18.1037</v>
      </c>
      <c r="F1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8"/>
      <c r="H178"/>
      <c r="I178"/>
    </row>
    <row r="179" spans="1:9" x14ac:dyDescent="0.25">
      <c r="A179" s="29">
        <v>45811</v>
      </c>
      <c r="B179" s="47">
        <v>6</v>
      </c>
      <c r="C179" s="47">
        <v>2</v>
      </c>
      <c r="D179" s="47">
        <v>10</v>
      </c>
      <c r="E179" s="37">
        <v>21.240600000000001</v>
      </c>
      <c r="F1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9"/>
      <c r="H179"/>
      <c r="I179"/>
    </row>
    <row r="180" spans="1:9" x14ac:dyDescent="0.25">
      <c r="A180" s="29">
        <v>45811</v>
      </c>
      <c r="B180" s="47">
        <v>6</v>
      </c>
      <c r="C180" s="47">
        <v>2</v>
      </c>
      <c r="D180" s="47">
        <v>11</v>
      </c>
      <c r="E180" s="37">
        <v>21.186199999999999</v>
      </c>
      <c r="F1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0"/>
      <c r="H180"/>
      <c r="I180"/>
    </row>
    <row r="181" spans="1:9" x14ac:dyDescent="0.25">
      <c r="A181" s="29">
        <v>45811</v>
      </c>
      <c r="B181" s="47">
        <v>6</v>
      </c>
      <c r="C181" s="47">
        <v>2</v>
      </c>
      <c r="D181" s="47">
        <v>12</v>
      </c>
      <c r="E181" s="37">
        <v>21.3141</v>
      </c>
      <c r="F1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1"/>
      <c r="H181"/>
      <c r="I181"/>
    </row>
    <row r="182" spans="1:9" x14ac:dyDescent="0.25">
      <c r="A182" s="29">
        <v>45811</v>
      </c>
      <c r="B182" s="47">
        <v>6</v>
      </c>
      <c r="C182" s="47">
        <v>2</v>
      </c>
      <c r="D182" s="47">
        <v>13</v>
      </c>
      <c r="E182" s="37">
        <v>20.0091</v>
      </c>
      <c r="F1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2"/>
      <c r="H182"/>
      <c r="I182"/>
    </row>
    <row r="183" spans="1:9" x14ac:dyDescent="0.25">
      <c r="A183" s="29">
        <v>45811</v>
      </c>
      <c r="B183" s="47">
        <v>6</v>
      </c>
      <c r="C183" s="47">
        <v>2</v>
      </c>
      <c r="D183" s="47">
        <v>14</v>
      </c>
      <c r="E183" s="37">
        <v>26.134699999999999</v>
      </c>
      <c r="F1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3"/>
      <c r="H183"/>
      <c r="I183"/>
    </row>
    <row r="184" spans="1:9" x14ac:dyDescent="0.25">
      <c r="A184" s="29">
        <v>45811</v>
      </c>
      <c r="B184" s="47">
        <v>6</v>
      </c>
      <c r="C184" s="47">
        <v>2</v>
      </c>
      <c r="D184" s="47">
        <v>15</v>
      </c>
      <c r="E184" s="37">
        <v>33.4602</v>
      </c>
      <c r="F1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4"/>
      <c r="H184"/>
      <c r="I184"/>
    </row>
    <row r="185" spans="1:9" x14ac:dyDescent="0.25">
      <c r="A185" s="29">
        <v>45811</v>
      </c>
      <c r="B185" s="47">
        <v>6</v>
      </c>
      <c r="C185" s="47">
        <v>2</v>
      </c>
      <c r="D185" s="47">
        <v>16</v>
      </c>
      <c r="E185" s="37">
        <v>35.129100000000001</v>
      </c>
      <c r="F18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5"/>
      <c r="H185"/>
      <c r="I185"/>
    </row>
    <row r="186" spans="1:9" x14ac:dyDescent="0.25">
      <c r="A186" s="29">
        <v>45811</v>
      </c>
      <c r="B186" s="47">
        <v>6</v>
      </c>
      <c r="C186" s="47">
        <v>2</v>
      </c>
      <c r="D186" s="47">
        <v>17</v>
      </c>
      <c r="E186" s="37">
        <v>33.775500000000001</v>
      </c>
      <c r="F18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6"/>
      <c r="H186"/>
      <c r="I186"/>
    </row>
    <row r="187" spans="1:9" x14ac:dyDescent="0.25">
      <c r="A187" s="29">
        <v>45811</v>
      </c>
      <c r="B187" s="47">
        <v>6</v>
      </c>
      <c r="C187" s="47">
        <v>2</v>
      </c>
      <c r="D187" s="47">
        <v>18</v>
      </c>
      <c r="E187" s="37">
        <v>31.1982</v>
      </c>
      <c r="F18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7"/>
      <c r="H187"/>
      <c r="I187"/>
    </row>
    <row r="188" spans="1:9" x14ac:dyDescent="0.25">
      <c r="A188" s="29">
        <v>45811</v>
      </c>
      <c r="B188" s="47">
        <v>6</v>
      </c>
      <c r="C188" s="47">
        <v>2</v>
      </c>
      <c r="D188" s="47">
        <v>19</v>
      </c>
      <c r="E188" s="37">
        <v>33.207700000000003</v>
      </c>
      <c r="F18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8"/>
      <c r="H188"/>
      <c r="I188"/>
    </row>
    <row r="189" spans="1:9" x14ac:dyDescent="0.25">
      <c r="A189" s="29">
        <v>45811</v>
      </c>
      <c r="B189" s="47">
        <v>6</v>
      </c>
      <c r="C189" s="47">
        <v>2</v>
      </c>
      <c r="D189" s="47">
        <v>20</v>
      </c>
      <c r="E189" s="37">
        <v>29.892199999999999</v>
      </c>
      <c r="F1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9"/>
      <c r="H189"/>
      <c r="I189"/>
    </row>
    <row r="190" spans="1:9" x14ac:dyDescent="0.25">
      <c r="A190" s="29">
        <v>45811</v>
      </c>
      <c r="B190" s="47">
        <v>6</v>
      </c>
      <c r="C190" s="47">
        <v>2</v>
      </c>
      <c r="D190" s="47">
        <v>21</v>
      </c>
      <c r="E190" s="37">
        <v>29.124600000000001</v>
      </c>
      <c r="F1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0"/>
      <c r="H190"/>
      <c r="I190"/>
    </row>
    <row r="191" spans="1:9" x14ac:dyDescent="0.25">
      <c r="A191" s="29">
        <v>45811</v>
      </c>
      <c r="B191" s="47">
        <v>6</v>
      </c>
      <c r="C191" s="47">
        <v>2</v>
      </c>
      <c r="D191" s="47">
        <v>22</v>
      </c>
      <c r="E191" s="37">
        <v>27.629100000000001</v>
      </c>
      <c r="F1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1"/>
      <c r="H191"/>
      <c r="I191"/>
    </row>
    <row r="192" spans="1:9" x14ac:dyDescent="0.25">
      <c r="A192" s="29">
        <v>45811</v>
      </c>
      <c r="B192" s="47">
        <v>6</v>
      </c>
      <c r="C192" s="47">
        <v>2</v>
      </c>
      <c r="D192" s="47">
        <v>23</v>
      </c>
      <c r="E192" s="37">
        <v>26.3474</v>
      </c>
      <c r="F1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2"/>
      <c r="H192"/>
      <c r="I192"/>
    </row>
    <row r="193" spans="1:9" x14ac:dyDescent="0.25">
      <c r="A193" s="29">
        <v>45811</v>
      </c>
      <c r="B193" s="47">
        <v>6</v>
      </c>
      <c r="C193" s="47">
        <v>2</v>
      </c>
      <c r="D193" s="47">
        <v>24</v>
      </c>
      <c r="E193" s="37">
        <v>28.2437</v>
      </c>
      <c r="F1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3"/>
      <c r="H193"/>
      <c r="I193"/>
    </row>
    <row r="194" spans="1:9" x14ac:dyDescent="0.25">
      <c r="A194" s="29">
        <v>45812</v>
      </c>
      <c r="B194" s="47">
        <v>6</v>
      </c>
      <c r="C194" s="47">
        <v>3</v>
      </c>
      <c r="D194" s="47">
        <v>1</v>
      </c>
      <c r="E194" s="37">
        <v>30.138100000000001</v>
      </c>
      <c r="F1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4"/>
      <c r="H194"/>
      <c r="I194"/>
    </row>
    <row r="195" spans="1:9" x14ac:dyDescent="0.25">
      <c r="A195" s="29">
        <v>45812</v>
      </c>
      <c r="B195" s="47">
        <v>6</v>
      </c>
      <c r="C195" s="47">
        <v>3</v>
      </c>
      <c r="D195" s="47">
        <v>2</v>
      </c>
      <c r="E195" s="37">
        <v>29.363499999999998</v>
      </c>
      <c r="F1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5"/>
      <c r="H195"/>
      <c r="I195"/>
    </row>
    <row r="196" spans="1:9" x14ac:dyDescent="0.25">
      <c r="A196" s="29">
        <v>45812</v>
      </c>
      <c r="B196" s="47">
        <v>6</v>
      </c>
      <c r="C196" s="47">
        <v>3</v>
      </c>
      <c r="D196" s="47">
        <v>3</v>
      </c>
      <c r="E196" s="37">
        <v>20.9222</v>
      </c>
      <c r="F1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6"/>
      <c r="H196"/>
      <c r="I196"/>
    </row>
    <row r="197" spans="1:9" x14ac:dyDescent="0.25">
      <c r="A197" s="29">
        <v>45812</v>
      </c>
      <c r="B197" s="47">
        <v>6</v>
      </c>
      <c r="C197" s="47">
        <v>3</v>
      </c>
      <c r="D197" s="47">
        <v>4</v>
      </c>
      <c r="E197" s="37">
        <v>22.3779</v>
      </c>
      <c r="F1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7"/>
      <c r="H197"/>
      <c r="I197"/>
    </row>
    <row r="198" spans="1:9" x14ac:dyDescent="0.25">
      <c r="A198" s="29">
        <v>45812</v>
      </c>
      <c r="B198" s="47">
        <v>6</v>
      </c>
      <c r="C198" s="47">
        <v>3</v>
      </c>
      <c r="D198" s="47">
        <v>5</v>
      </c>
      <c r="E198" s="37">
        <v>30.5321</v>
      </c>
      <c r="F1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8"/>
      <c r="H198"/>
      <c r="I198"/>
    </row>
    <row r="199" spans="1:9" x14ac:dyDescent="0.25">
      <c r="A199" s="29">
        <v>45812</v>
      </c>
      <c r="B199" s="47">
        <v>6</v>
      </c>
      <c r="C199" s="47">
        <v>3</v>
      </c>
      <c r="D199" s="47">
        <v>6</v>
      </c>
      <c r="E199" s="37">
        <v>29.916699999999999</v>
      </c>
      <c r="F1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9"/>
      <c r="H199"/>
      <c r="I199"/>
    </row>
    <row r="200" spans="1:9" x14ac:dyDescent="0.25">
      <c r="A200" s="29">
        <v>45812</v>
      </c>
      <c r="B200" s="47">
        <v>6</v>
      </c>
      <c r="C200" s="47">
        <v>3</v>
      </c>
      <c r="D200" s="47">
        <v>7</v>
      </c>
      <c r="E200" s="37">
        <v>23.418299999999999</v>
      </c>
      <c r="F2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0"/>
      <c r="H200"/>
      <c r="I200"/>
    </row>
    <row r="201" spans="1:9" x14ac:dyDescent="0.25">
      <c r="A201" s="29">
        <v>45812</v>
      </c>
      <c r="B201" s="47">
        <v>6</v>
      </c>
      <c r="C201" s="47">
        <v>3</v>
      </c>
      <c r="D201" s="47">
        <v>8</v>
      </c>
      <c r="E201" s="37">
        <v>18.966699999999999</v>
      </c>
      <c r="F2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1"/>
      <c r="H201"/>
      <c r="I201"/>
    </row>
    <row r="202" spans="1:9" x14ac:dyDescent="0.25">
      <c r="A202" s="29">
        <v>45812</v>
      </c>
      <c r="B202" s="47">
        <v>6</v>
      </c>
      <c r="C202" s="47">
        <v>3</v>
      </c>
      <c r="D202" s="47">
        <v>9</v>
      </c>
      <c r="E202" s="37">
        <v>16.840399999999999</v>
      </c>
      <c r="F2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2"/>
      <c r="H202"/>
      <c r="I202"/>
    </row>
    <row r="203" spans="1:9" x14ac:dyDescent="0.25">
      <c r="A203" s="29">
        <v>45812</v>
      </c>
      <c r="B203" s="47">
        <v>6</v>
      </c>
      <c r="C203" s="47">
        <v>3</v>
      </c>
      <c r="D203" s="47">
        <v>10</v>
      </c>
      <c r="E203" s="37">
        <v>20.537199999999999</v>
      </c>
      <c r="F2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3"/>
      <c r="H203"/>
      <c r="I203"/>
    </row>
    <row r="204" spans="1:9" x14ac:dyDescent="0.25">
      <c r="A204" s="29">
        <v>45812</v>
      </c>
      <c r="B204" s="47">
        <v>6</v>
      </c>
      <c r="C204" s="47">
        <v>3</v>
      </c>
      <c r="D204" s="47">
        <v>11</v>
      </c>
      <c r="E204" s="37">
        <v>20.117999999999999</v>
      </c>
      <c r="F2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4"/>
      <c r="H204"/>
      <c r="I204"/>
    </row>
    <row r="205" spans="1:9" x14ac:dyDescent="0.25">
      <c r="A205" s="29">
        <v>45812</v>
      </c>
      <c r="B205" s="47">
        <v>6</v>
      </c>
      <c r="C205" s="47">
        <v>3</v>
      </c>
      <c r="D205" s="47">
        <v>12</v>
      </c>
      <c r="E205" s="37">
        <v>18.921700000000001</v>
      </c>
      <c r="F2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5"/>
      <c r="H205"/>
      <c r="I205"/>
    </row>
    <row r="206" spans="1:9" x14ac:dyDescent="0.25">
      <c r="A206" s="29">
        <v>45812</v>
      </c>
      <c r="B206" s="47">
        <v>6</v>
      </c>
      <c r="C206" s="47">
        <v>3</v>
      </c>
      <c r="D206" s="47">
        <v>13</v>
      </c>
      <c r="E206" s="37">
        <v>14.709099999999999</v>
      </c>
      <c r="F2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6"/>
      <c r="H206"/>
      <c r="I206"/>
    </row>
    <row r="207" spans="1:9" x14ac:dyDescent="0.25">
      <c r="A207" s="29">
        <v>45812</v>
      </c>
      <c r="B207" s="47">
        <v>6</v>
      </c>
      <c r="C207" s="47">
        <v>3</v>
      </c>
      <c r="D207" s="47">
        <v>14</v>
      </c>
      <c r="E207" s="37">
        <v>40.637900000000002</v>
      </c>
      <c r="F2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7"/>
      <c r="H207"/>
      <c r="I207"/>
    </row>
    <row r="208" spans="1:9" x14ac:dyDescent="0.25">
      <c r="A208" s="29">
        <v>45812</v>
      </c>
      <c r="B208" s="47">
        <v>6</v>
      </c>
      <c r="C208" s="47">
        <v>3</v>
      </c>
      <c r="D208" s="47">
        <v>15</v>
      </c>
      <c r="E208" s="37">
        <v>21.920400000000001</v>
      </c>
      <c r="F2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8"/>
      <c r="H208"/>
      <c r="I208"/>
    </row>
    <row r="209" spans="1:9" x14ac:dyDescent="0.25">
      <c r="A209" s="29">
        <v>45812</v>
      </c>
      <c r="B209" s="47">
        <v>6</v>
      </c>
      <c r="C209" s="47">
        <v>3</v>
      </c>
      <c r="D209" s="47">
        <v>16</v>
      </c>
      <c r="E209" s="37">
        <v>14.697699999999999</v>
      </c>
      <c r="F20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09"/>
      <c r="H209"/>
      <c r="I209"/>
    </row>
    <row r="210" spans="1:9" x14ac:dyDescent="0.25">
      <c r="A210" s="29">
        <v>45812</v>
      </c>
      <c r="B210" s="47">
        <v>6</v>
      </c>
      <c r="C210" s="47">
        <v>3</v>
      </c>
      <c r="D210" s="47">
        <v>17</v>
      </c>
      <c r="E210" s="37">
        <v>14.9156</v>
      </c>
      <c r="F21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0"/>
      <c r="H210"/>
      <c r="I210"/>
    </row>
    <row r="211" spans="1:9" x14ac:dyDescent="0.25">
      <c r="A211" s="29">
        <v>45812</v>
      </c>
      <c r="B211" s="47">
        <v>6</v>
      </c>
      <c r="C211" s="47">
        <v>3</v>
      </c>
      <c r="D211" s="47">
        <v>18</v>
      </c>
      <c r="E211" s="37">
        <v>50.842700000000001</v>
      </c>
      <c r="F21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1"/>
      <c r="H211"/>
      <c r="I211"/>
    </row>
    <row r="212" spans="1:9" x14ac:dyDescent="0.25">
      <c r="A212" s="29">
        <v>45812</v>
      </c>
      <c r="B212" s="47">
        <v>6</v>
      </c>
      <c r="C212" s="47">
        <v>3</v>
      </c>
      <c r="D212" s="47">
        <v>19</v>
      </c>
      <c r="E212" s="37">
        <v>61.381599999999999</v>
      </c>
      <c r="F21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2"/>
      <c r="H212"/>
      <c r="I212"/>
    </row>
    <row r="213" spans="1:9" x14ac:dyDescent="0.25">
      <c r="A213" s="29">
        <v>45812</v>
      </c>
      <c r="B213" s="47">
        <v>6</v>
      </c>
      <c r="C213" s="47">
        <v>3</v>
      </c>
      <c r="D213" s="47">
        <v>20</v>
      </c>
      <c r="E213" s="37">
        <v>64.104500000000002</v>
      </c>
      <c r="F2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3"/>
      <c r="H213"/>
      <c r="I213"/>
    </row>
    <row r="214" spans="1:9" x14ac:dyDescent="0.25">
      <c r="A214" s="29">
        <v>45812</v>
      </c>
      <c r="B214" s="47">
        <v>6</v>
      </c>
      <c r="C214" s="47">
        <v>3</v>
      </c>
      <c r="D214" s="47">
        <v>21</v>
      </c>
      <c r="E214" s="37">
        <v>45.621899999999997</v>
      </c>
      <c r="F2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4"/>
      <c r="H214"/>
      <c r="I214"/>
    </row>
    <row r="215" spans="1:9" x14ac:dyDescent="0.25">
      <c r="A215" s="29">
        <v>45812</v>
      </c>
      <c r="B215" s="47">
        <v>6</v>
      </c>
      <c r="C215" s="47">
        <v>3</v>
      </c>
      <c r="D215" s="47">
        <v>22</v>
      </c>
      <c r="E215" s="37">
        <v>27.821899999999999</v>
      </c>
      <c r="F2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5"/>
      <c r="H215"/>
      <c r="I215"/>
    </row>
    <row r="216" spans="1:9" x14ac:dyDescent="0.25">
      <c r="A216" s="29">
        <v>45812</v>
      </c>
      <c r="B216" s="47">
        <v>6</v>
      </c>
      <c r="C216" s="47">
        <v>3</v>
      </c>
      <c r="D216" s="47">
        <v>23</v>
      </c>
      <c r="E216" s="37">
        <v>30.975200000000001</v>
      </c>
      <c r="F2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6"/>
      <c r="H216"/>
      <c r="I216"/>
    </row>
    <row r="217" spans="1:9" x14ac:dyDescent="0.25">
      <c r="A217" s="29">
        <v>45812</v>
      </c>
      <c r="B217" s="47">
        <v>6</v>
      </c>
      <c r="C217" s="47">
        <v>3</v>
      </c>
      <c r="D217" s="47">
        <v>24</v>
      </c>
      <c r="E217" s="37">
        <v>31.9236</v>
      </c>
      <c r="F2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7"/>
      <c r="H217"/>
      <c r="I217"/>
    </row>
    <row r="218" spans="1:9" x14ac:dyDescent="0.25">
      <c r="A218" s="29">
        <v>45813</v>
      </c>
      <c r="B218" s="47">
        <v>6</v>
      </c>
      <c r="C218" s="47">
        <v>4</v>
      </c>
      <c r="D218" s="47">
        <v>1</v>
      </c>
      <c r="E218" s="37">
        <v>34.217599999999997</v>
      </c>
      <c r="F2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8"/>
      <c r="H218"/>
      <c r="I218"/>
    </row>
    <row r="219" spans="1:9" x14ac:dyDescent="0.25">
      <c r="A219" s="29">
        <v>45813</v>
      </c>
      <c r="B219" s="47">
        <v>6</v>
      </c>
      <c r="C219" s="47">
        <v>4</v>
      </c>
      <c r="D219" s="47">
        <v>2</v>
      </c>
      <c r="E219" s="37">
        <v>28.2348</v>
      </c>
      <c r="F2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9"/>
      <c r="H219"/>
      <c r="I219"/>
    </row>
    <row r="220" spans="1:9" x14ac:dyDescent="0.25">
      <c r="A220" s="29">
        <v>45813</v>
      </c>
      <c r="B220" s="47">
        <v>6</v>
      </c>
      <c r="C220" s="47">
        <v>4</v>
      </c>
      <c r="D220" s="47">
        <v>3</v>
      </c>
      <c r="E220" s="37">
        <v>29.5473</v>
      </c>
      <c r="F2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0"/>
      <c r="H220"/>
      <c r="I220"/>
    </row>
    <row r="221" spans="1:9" x14ac:dyDescent="0.25">
      <c r="A221" s="29">
        <v>45813</v>
      </c>
      <c r="B221" s="47">
        <v>6</v>
      </c>
      <c r="C221" s="47">
        <v>4</v>
      </c>
      <c r="D221" s="47">
        <v>4</v>
      </c>
      <c r="E221" s="37">
        <v>29.794899999999998</v>
      </c>
      <c r="F2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1"/>
      <c r="H221"/>
      <c r="I221"/>
    </row>
    <row r="222" spans="1:9" x14ac:dyDescent="0.25">
      <c r="A222" s="29">
        <v>45813</v>
      </c>
      <c r="B222" s="47">
        <v>6</v>
      </c>
      <c r="C222" s="47">
        <v>4</v>
      </c>
      <c r="D222" s="47">
        <v>5</v>
      </c>
      <c r="E222" s="37">
        <v>33.025100000000002</v>
      </c>
      <c r="F2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2"/>
      <c r="H222"/>
      <c r="I222"/>
    </row>
    <row r="223" spans="1:9" x14ac:dyDescent="0.25">
      <c r="A223" s="29">
        <v>45813</v>
      </c>
      <c r="B223" s="47">
        <v>6</v>
      </c>
      <c r="C223" s="47">
        <v>4</v>
      </c>
      <c r="D223" s="47">
        <v>6</v>
      </c>
      <c r="E223" s="37">
        <v>33.628500000000003</v>
      </c>
      <c r="F2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3"/>
      <c r="H223"/>
      <c r="I223"/>
    </row>
    <row r="224" spans="1:9" x14ac:dyDescent="0.25">
      <c r="A224" s="29">
        <v>45813</v>
      </c>
      <c r="B224" s="47">
        <v>6</v>
      </c>
      <c r="C224" s="47">
        <v>4</v>
      </c>
      <c r="D224" s="47">
        <v>7</v>
      </c>
      <c r="E224" s="37">
        <v>20.742599999999999</v>
      </c>
      <c r="F2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4"/>
      <c r="H224"/>
      <c r="I224"/>
    </row>
    <row r="225" spans="1:9" x14ac:dyDescent="0.25">
      <c r="A225" s="29">
        <v>45813</v>
      </c>
      <c r="B225" s="47">
        <v>6</v>
      </c>
      <c r="C225" s="47">
        <v>4</v>
      </c>
      <c r="D225" s="47">
        <v>8</v>
      </c>
      <c r="E225" s="37">
        <v>17.4361</v>
      </c>
      <c r="F2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5"/>
      <c r="H225"/>
      <c r="I225"/>
    </row>
    <row r="226" spans="1:9" x14ac:dyDescent="0.25">
      <c r="A226" s="29">
        <v>45813</v>
      </c>
      <c r="B226" s="47">
        <v>6</v>
      </c>
      <c r="C226" s="47">
        <v>4</v>
      </c>
      <c r="D226" s="47">
        <v>9</v>
      </c>
      <c r="E226" s="37">
        <v>15.620900000000001</v>
      </c>
      <c r="F2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6"/>
      <c r="H226"/>
      <c r="I226"/>
    </row>
    <row r="227" spans="1:9" x14ac:dyDescent="0.25">
      <c r="A227" s="29">
        <v>45813</v>
      </c>
      <c r="B227" s="47">
        <v>6</v>
      </c>
      <c r="C227" s="47">
        <v>4</v>
      </c>
      <c r="D227" s="47">
        <v>10</v>
      </c>
      <c r="E227" s="37">
        <v>14.337</v>
      </c>
      <c r="F2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7"/>
      <c r="H227"/>
      <c r="I227"/>
    </row>
    <row r="228" spans="1:9" x14ac:dyDescent="0.25">
      <c r="A228" s="29">
        <v>45813</v>
      </c>
      <c r="B228" s="47">
        <v>6</v>
      </c>
      <c r="C228" s="47">
        <v>4</v>
      </c>
      <c r="D228" s="47">
        <v>11</v>
      </c>
      <c r="E228" s="37">
        <v>15.0312</v>
      </c>
      <c r="F2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8"/>
      <c r="H228"/>
      <c r="I228"/>
    </row>
    <row r="229" spans="1:9" x14ac:dyDescent="0.25">
      <c r="A229" s="29">
        <v>45813</v>
      </c>
      <c r="B229" s="47">
        <v>6</v>
      </c>
      <c r="C229" s="47">
        <v>4</v>
      </c>
      <c r="D229" s="47">
        <v>12</v>
      </c>
      <c r="E229" s="37">
        <v>15.047700000000001</v>
      </c>
      <c r="F2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9"/>
      <c r="H229"/>
      <c r="I229"/>
    </row>
    <row r="230" spans="1:9" x14ac:dyDescent="0.25">
      <c r="A230" s="29">
        <v>45813</v>
      </c>
      <c r="B230" s="47">
        <v>6</v>
      </c>
      <c r="C230" s="47">
        <v>4</v>
      </c>
      <c r="D230" s="47">
        <v>13</v>
      </c>
      <c r="E230" s="37">
        <v>18.646599999999999</v>
      </c>
      <c r="F2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0"/>
      <c r="H230"/>
      <c r="I230"/>
    </row>
    <row r="231" spans="1:9" x14ac:dyDescent="0.25">
      <c r="A231" s="29">
        <v>45813</v>
      </c>
      <c r="B231" s="47">
        <v>6</v>
      </c>
      <c r="C231" s="47">
        <v>4</v>
      </c>
      <c r="D231" s="47">
        <v>14</v>
      </c>
      <c r="E231" s="37">
        <v>21.275700000000001</v>
      </c>
      <c r="F2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1"/>
      <c r="H231"/>
      <c r="I231"/>
    </row>
    <row r="232" spans="1:9" x14ac:dyDescent="0.25">
      <c r="A232" s="29">
        <v>45813</v>
      </c>
      <c r="B232" s="47">
        <v>6</v>
      </c>
      <c r="C232" s="47">
        <v>4</v>
      </c>
      <c r="D232" s="47">
        <v>15</v>
      </c>
      <c r="E232" s="37">
        <v>19.9482</v>
      </c>
      <c r="F2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2"/>
      <c r="H232"/>
      <c r="I232"/>
    </row>
    <row r="233" spans="1:9" x14ac:dyDescent="0.25">
      <c r="A233" s="29">
        <v>45813</v>
      </c>
      <c r="B233" s="47">
        <v>6</v>
      </c>
      <c r="C233" s="47">
        <v>4</v>
      </c>
      <c r="D233" s="47">
        <v>16</v>
      </c>
      <c r="E233" s="37">
        <v>20.777100000000001</v>
      </c>
      <c r="F23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3"/>
      <c r="H233"/>
      <c r="I233"/>
    </row>
    <row r="234" spans="1:9" x14ac:dyDescent="0.25">
      <c r="A234" s="29">
        <v>45813</v>
      </c>
      <c r="B234" s="47">
        <v>6</v>
      </c>
      <c r="C234" s="47">
        <v>4</v>
      </c>
      <c r="D234" s="47">
        <v>17</v>
      </c>
      <c r="E234" s="37">
        <v>23.783799999999999</v>
      </c>
      <c r="F23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4"/>
      <c r="H234"/>
      <c r="I234"/>
    </row>
    <row r="235" spans="1:9" x14ac:dyDescent="0.25">
      <c r="A235" s="29">
        <v>45813</v>
      </c>
      <c r="B235" s="47">
        <v>6</v>
      </c>
      <c r="C235" s="47">
        <v>4</v>
      </c>
      <c r="D235" s="47">
        <v>18</v>
      </c>
      <c r="E235" s="37">
        <v>35.279299999999999</v>
      </c>
      <c r="F23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5"/>
      <c r="H235"/>
      <c r="I235"/>
    </row>
    <row r="236" spans="1:9" x14ac:dyDescent="0.25">
      <c r="A236" s="29">
        <v>45813</v>
      </c>
      <c r="B236" s="47">
        <v>6</v>
      </c>
      <c r="C236" s="47">
        <v>4</v>
      </c>
      <c r="D236" s="47">
        <v>19</v>
      </c>
      <c r="E236" s="37">
        <v>41.919199999999996</v>
      </c>
      <c r="F23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6"/>
      <c r="H236"/>
      <c r="I236"/>
    </row>
    <row r="237" spans="1:9" x14ac:dyDescent="0.25">
      <c r="A237" s="29">
        <v>45813</v>
      </c>
      <c r="B237" s="47">
        <v>6</v>
      </c>
      <c r="C237" s="47">
        <v>4</v>
      </c>
      <c r="D237" s="47">
        <v>20</v>
      </c>
      <c r="E237" s="37">
        <v>34.399500000000003</v>
      </c>
      <c r="F2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7"/>
      <c r="H237"/>
      <c r="I237"/>
    </row>
    <row r="238" spans="1:9" x14ac:dyDescent="0.25">
      <c r="A238" s="29">
        <v>45813</v>
      </c>
      <c r="B238" s="47">
        <v>6</v>
      </c>
      <c r="C238" s="47">
        <v>4</v>
      </c>
      <c r="D238" s="47">
        <v>21</v>
      </c>
      <c r="E238" s="37">
        <v>31.968399999999999</v>
      </c>
      <c r="F2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8"/>
      <c r="H238"/>
      <c r="I238"/>
    </row>
    <row r="239" spans="1:9" x14ac:dyDescent="0.25">
      <c r="A239" s="29">
        <v>45813</v>
      </c>
      <c r="B239" s="47">
        <v>6</v>
      </c>
      <c r="C239" s="47">
        <v>4</v>
      </c>
      <c r="D239" s="47">
        <v>22</v>
      </c>
      <c r="E239" s="37">
        <v>27.867999999999999</v>
      </c>
      <c r="F2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9"/>
      <c r="H239"/>
      <c r="I239"/>
    </row>
    <row r="240" spans="1:9" x14ac:dyDescent="0.25">
      <c r="A240" s="29">
        <v>45813</v>
      </c>
      <c r="B240" s="47">
        <v>6</v>
      </c>
      <c r="C240" s="47">
        <v>4</v>
      </c>
      <c r="D240" s="47">
        <v>23</v>
      </c>
      <c r="E240" s="37">
        <v>29.820699999999999</v>
      </c>
      <c r="F2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0"/>
      <c r="H240"/>
      <c r="I240"/>
    </row>
    <row r="241" spans="1:9" x14ac:dyDescent="0.25">
      <c r="A241" s="29">
        <v>45813</v>
      </c>
      <c r="B241" s="47">
        <v>6</v>
      </c>
      <c r="C241" s="47">
        <v>4</v>
      </c>
      <c r="D241" s="47">
        <v>24</v>
      </c>
      <c r="E241" s="37">
        <v>31.250599999999999</v>
      </c>
      <c r="F2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1"/>
      <c r="H241"/>
      <c r="I241"/>
    </row>
    <row r="242" spans="1:9" x14ac:dyDescent="0.25">
      <c r="A242" s="29">
        <v>45814</v>
      </c>
      <c r="B242" s="47">
        <v>6</v>
      </c>
      <c r="C242" s="47">
        <v>5</v>
      </c>
      <c r="D242" s="47">
        <v>1</v>
      </c>
      <c r="E242" s="37">
        <v>35.138399999999997</v>
      </c>
      <c r="F2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2"/>
      <c r="H242"/>
      <c r="I242"/>
    </row>
    <row r="243" spans="1:9" x14ac:dyDescent="0.25">
      <c r="A243" s="29">
        <v>45814</v>
      </c>
      <c r="B243" s="47">
        <v>6</v>
      </c>
      <c r="C243" s="47">
        <v>5</v>
      </c>
      <c r="D243" s="47">
        <v>2</v>
      </c>
      <c r="E243" s="37">
        <v>29.300899999999999</v>
      </c>
      <c r="F2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3"/>
      <c r="H243"/>
      <c r="I243"/>
    </row>
    <row r="244" spans="1:9" x14ac:dyDescent="0.25">
      <c r="A244" s="29">
        <v>45814</v>
      </c>
      <c r="B244" s="47">
        <v>6</v>
      </c>
      <c r="C244" s="47">
        <v>5</v>
      </c>
      <c r="D244" s="47">
        <v>3</v>
      </c>
      <c r="E244" s="37">
        <v>29.3917</v>
      </c>
      <c r="F2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4"/>
      <c r="H244"/>
      <c r="I244"/>
    </row>
    <row r="245" spans="1:9" x14ac:dyDescent="0.25">
      <c r="A245" s="29">
        <v>45814</v>
      </c>
      <c r="B245" s="47">
        <v>6</v>
      </c>
      <c r="C245" s="47">
        <v>5</v>
      </c>
      <c r="D245" s="47">
        <v>4</v>
      </c>
      <c r="E245" s="37">
        <v>30.201599999999999</v>
      </c>
      <c r="F2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5"/>
      <c r="H245"/>
      <c r="I245"/>
    </row>
    <row r="246" spans="1:9" x14ac:dyDescent="0.25">
      <c r="A246" s="29">
        <v>45814</v>
      </c>
      <c r="B246" s="47">
        <v>6</v>
      </c>
      <c r="C246" s="47">
        <v>5</v>
      </c>
      <c r="D246" s="47">
        <v>5</v>
      </c>
      <c r="E246" s="37">
        <v>30.095099999999999</v>
      </c>
      <c r="F2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6"/>
      <c r="H246"/>
      <c r="I246"/>
    </row>
    <row r="247" spans="1:9" x14ac:dyDescent="0.25">
      <c r="A247" s="29">
        <v>45814</v>
      </c>
      <c r="B247" s="47">
        <v>6</v>
      </c>
      <c r="C247" s="47">
        <v>5</v>
      </c>
      <c r="D247" s="47">
        <v>6</v>
      </c>
      <c r="E247" s="37">
        <v>28.437799999999999</v>
      </c>
      <c r="F2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7"/>
      <c r="H247"/>
      <c r="I247"/>
    </row>
    <row r="248" spans="1:9" x14ac:dyDescent="0.25">
      <c r="A248" s="29">
        <v>45814</v>
      </c>
      <c r="B248" s="47">
        <v>6</v>
      </c>
      <c r="C248" s="47">
        <v>5</v>
      </c>
      <c r="D248" s="47">
        <v>7</v>
      </c>
      <c r="E248" s="37">
        <v>18.734500000000001</v>
      </c>
      <c r="F2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8"/>
      <c r="H248"/>
      <c r="I248"/>
    </row>
    <row r="249" spans="1:9" x14ac:dyDescent="0.25">
      <c r="A249" s="29">
        <v>45814</v>
      </c>
      <c r="B249" s="47">
        <v>6</v>
      </c>
      <c r="C249" s="47">
        <v>5</v>
      </c>
      <c r="D249" s="47">
        <v>8</v>
      </c>
      <c r="E249" s="37">
        <v>20.664300000000001</v>
      </c>
      <c r="F2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9"/>
      <c r="H249"/>
      <c r="I249"/>
    </row>
    <row r="250" spans="1:9" x14ac:dyDescent="0.25">
      <c r="A250" s="29">
        <v>45814</v>
      </c>
      <c r="B250" s="47">
        <v>6</v>
      </c>
      <c r="C250" s="47">
        <v>5</v>
      </c>
      <c r="D250" s="47">
        <v>9</v>
      </c>
      <c r="E250" s="37">
        <v>24.282499999999999</v>
      </c>
      <c r="F2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0"/>
      <c r="H250"/>
      <c r="I250"/>
    </row>
    <row r="251" spans="1:9" x14ac:dyDescent="0.25">
      <c r="A251" s="29">
        <v>45814</v>
      </c>
      <c r="B251" s="47">
        <v>6</v>
      </c>
      <c r="C251" s="47">
        <v>5</v>
      </c>
      <c r="D251" s="47">
        <v>10</v>
      </c>
      <c r="E251" s="37">
        <v>26.366099999999999</v>
      </c>
      <c r="F2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1"/>
      <c r="H251"/>
      <c r="I251"/>
    </row>
    <row r="252" spans="1:9" x14ac:dyDescent="0.25">
      <c r="A252" s="29">
        <v>45814</v>
      </c>
      <c r="B252" s="47">
        <v>6</v>
      </c>
      <c r="C252" s="47">
        <v>5</v>
      </c>
      <c r="D252" s="47">
        <v>11</v>
      </c>
      <c r="E252" s="37">
        <v>24.411999999999999</v>
      </c>
      <c r="F2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2"/>
      <c r="H252"/>
      <c r="I252"/>
    </row>
    <row r="253" spans="1:9" x14ac:dyDescent="0.25">
      <c r="A253" s="29">
        <v>45814</v>
      </c>
      <c r="B253" s="47">
        <v>6</v>
      </c>
      <c r="C253" s="47">
        <v>5</v>
      </c>
      <c r="D253" s="47">
        <v>12</v>
      </c>
      <c r="E253" s="37">
        <v>22.367999999999999</v>
      </c>
      <c r="F2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3"/>
      <c r="H253"/>
      <c r="I253"/>
    </row>
    <row r="254" spans="1:9" x14ac:dyDescent="0.25">
      <c r="A254" s="29">
        <v>45814</v>
      </c>
      <c r="B254" s="47">
        <v>6</v>
      </c>
      <c r="C254" s="47">
        <v>5</v>
      </c>
      <c r="D254" s="47">
        <v>13</v>
      </c>
      <c r="E254" s="37">
        <v>22.980799999999999</v>
      </c>
      <c r="F2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4"/>
      <c r="H254"/>
      <c r="I254"/>
    </row>
    <row r="255" spans="1:9" x14ac:dyDescent="0.25">
      <c r="A255" s="29">
        <v>45814</v>
      </c>
      <c r="B255" s="47">
        <v>6</v>
      </c>
      <c r="C255" s="47">
        <v>5</v>
      </c>
      <c r="D255" s="47">
        <v>14</v>
      </c>
      <c r="E255" s="37">
        <v>20.906500000000001</v>
      </c>
      <c r="F2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5"/>
      <c r="H255"/>
      <c r="I255"/>
    </row>
    <row r="256" spans="1:9" x14ac:dyDescent="0.25">
      <c r="A256" s="29">
        <v>45814</v>
      </c>
      <c r="B256" s="47">
        <v>6</v>
      </c>
      <c r="C256" s="47">
        <v>5</v>
      </c>
      <c r="D256" s="47">
        <v>15</v>
      </c>
      <c r="E256" s="37">
        <v>34.159399999999998</v>
      </c>
      <c r="F2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6"/>
      <c r="H256"/>
      <c r="I256"/>
    </row>
    <row r="257" spans="1:9" x14ac:dyDescent="0.25">
      <c r="A257" s="29">
        <v>45814</v>
      </c>
      <c r="B257" s="47">
        <v>6</v>
      </c>
      <c r="C257" s="47">
        <v>5</v>
      </c>
      <c r="D257" s="47">
        <v>16</v>
      </c>
      <c r="E257" s="37">
        <v>41.652500000000003</v>
      </c>
      <c r="F25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7"/>
      <c r="H257"/>
      <c r="I257"/>
    </row>
    <row r="258" spans="1:9" x14ac:dyDescent="0.25">
      <c r="A258" s="29">
        <v>45814</v>
      </c>
      <c r="B258" s="47">
        <v>6</v>
      </c>
      <c r="C258" s="47">
        <v>5</v>
      </c>
      <c r="D258" s="47">
        <v>17</v>
      </c>
      <c r="E258" s="37">
        <v>43.052100000000003</v>
      </c>
      <c r="F25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8"/>
      <c r="H258"/>
      <c r="I258"/>
    </row>
    <row r="259" spans="1:9" x14ac:dyDescent="0.25">
      <c r="A259" s="29">
        <v>45814</v>
      </c>
      <c r="B259" s="47">
        <v>6</v>
      </c>
      <c r="C259" s="47">
        <v>5</v>
      </c>
      <c r="D259" s="47">
        <v>18</v>
      </c>
      <c r="E259" s="37">
        <v>59.136600000000001</v>
      </c>
      <c r="F25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9"/>
      <c r="H259"/>
      <c r="I259"/>
    </row>
    <row r="260" spans="1:9" x14ac:dyDescent="0.25">
      <c r="A260" s="29">
        <v>45814</v>
      </c>
      <c r="B260" s="47">
        <v>6</v>
      </c>
      <c r="C260" s="47">
        <v>5</v>
      </c>
      <c r="D260" s="47">
        <v>19</v>
      </c>
      <c r="E260" s="37">
        <v>55.491199999999999</v>
      </c>
      <c r="F26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60"/>
      <c r="H260"/>
      <c r="I260"/>
    </row>
    <row r="261" spans="1:9" x14ac:dyDescent="0.25">
      <c r="A261" s="29">
        <v>45814</v>
      </c>
      <c r="B261" s="47">
        <v>6</v>
      </c>
      <c r="C261" s="47">
        <v>5</v>
      </c>
      <c r="D261" s="47">
        <v>20</v>
      </c>
      <c r="E261" s="37">
        <v>39.750500000000002</v>
      </c>
      <c r="F2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1"/>
      <c r="H261"/>
      <c r="I261"/>
    </row>
    <row r="262" spans="1:9" x14ac:dyDescent="0.25">
      <c r="A262" s="29">
        <v>45814</v>
      </c>
      <c r="B262" s="47">
        <v>6</v>
      </c>
      <c r="C262" s="47">
        <v>5</v>
      </c>
      <c r="D262" s="47">
        <v>21</v>
      </c>
      <c r="E262" s="37">
        <v>30.519400000000001</v>
      </c>
      <c r="F2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2"/>
      <c r="H262"/>
      <c r="I262"/>
    </row>
    <row r="263" spans="1:9" x14ac:dyDescent="0.25">
      <c r="A263" s="29">
        <v>45814</v>
      </c>
      <c r="B263" s="47">
        <v>6</v>
      </c>
      <c r="C263" s="47">
        <v>5</v>
      </c>
      <c r="D263" s="47">
        <v>22</v>
      </c>
      <c r="E263" s="37">
        <v>25.933900000000001</v>
      </c>
      <c r="F2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3"/>
      <c r="H263"/>
      <c r="I263"/>
    </row>
    <row r="264" spans="1:9" x14ac:dyDescent="0.25">
      <c r="A264" s="29">
        <v>45814</v>
      </c>
      <c r="B264" s="47">
        <v>6</v>
      </c>
      <c r="C264" s="47">
        <v>5</v>
      </c>
      <c r="D264" s="47">
        <v>23</v>
      </c>
      <c r="E264" s="37">
        <v>28.848500000000001</v>
      </c>
      <c r="F2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4"/>
      <c r="H264"/>
      <c r="I264"/>
    </row>
    <row r="265" spans="1:9" x14ac:dyDescent="0.25">
      <c r="A265" s="29">
        <v>45814</v>
      </c>
      <c r="B265" s="47">
        <v>6</v>
      </c>
      <c r="C265" s="47">
        <v>5</v>
      </c>
      <c r="D265" s="47">
        <v>24</v>
      </c>
      <c r="E265" s="37">
        <v>27.557099999999998</v>
      </c>
      <c r="F2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5"/>
      <c r="H265"/>
      <c r="I265"/>
    </row>
    <row r="266" spans="1:9" x14ac:dyDescent="0.25">
      <c r="A266" s="29">
        <v>45815</v>
      </c>
      <c r="B266" s="47">
        <v>6</v>
      </c>
      <c r="C266" s="47">
        <v>6</v>
      </c>
      <c r="D266" s="47">
        <v>1</v>
      </c>
      <c r="E266" s="37">
        <v>28.809799999999999</v>
      </c>
      <c r="F2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6"/>
      <c r="H266"/>
      <c r="I266"/>
    </row>
    <row r="267" spans="1:9" x14ac:dyDescent="0.25">
      <c r="A267" s="29">
        <v>45815</v>
      </c>
      <c r="B267" s="47">
        <v>6</v>
      </c>
      <c r="C267" s="47">
        <v>6</v>
      </c>
      <c r="D267" s="47">
        <v>2</v>
      </c>
      <c r="E267" s="37">
        <v>24.690999999999999</v>
      </c>
      <c r="F2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7"/>
      <c r="H267"/>
      <c r="I267"/>
    </row>
    <row r="268" spans="1:9" x14ac:dyDescent="0.25">
      <c r="A268" s="29">
        <v>45815</v>
      </c>
      <c r="B268" s="47">
        <v>6</v>
      </c>
      <c r="C268" s="47">
        <v>6</v>
      </c>
      <c r="D268" s="47">
        <v>3</v>
      </c>
      <c r="E268" s="37">
        <v>24.718800000000002</v>
      </c>
      <c r="F2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8"/>
      <c r="H268"/>
      <c r="I268"/>
    </row>
    <row r="269" spans="1:9" x14ac:dyDescent="0.25">
      <c r="A269" s="29">
        <v>45815</v>
      </c>
      <c r="B269" s="47">
        <v>6</v>
      </c>
      <c r="C269" s="47">
        <v>6</v>
      </c>
      <c r="D269" s="47">
        <v>4</v>
      </c>
      <c r="E269" s="37">
        <v>24.0184</v>
      </c>
      <c r="F2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9"/>
      <c r="H269"/>
      <c r="I269"/>
    </row>
    <row r="270" spans="1:9" x14ac:dyDescent="0.25">
      <c r="A270" s="29">
        <v>45815</v>
      </c>
      <c r="B270" s="47">
        <v>6</v>
      </c>
      <c r="C270" s="47">
        <v>6</v>
      </c>
      <c r="D270" s="47">
        <v>5</v>
      </c>
      <c r="E270" s="37">
        <v>22.519400000000001</v>
      </c>
      <c r="F2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0"/>
      <c r="H270"/>
      <c r="I270"/>
    </row>
    <row r="271" spans="1:9" x14ac:dyDescent="0.25">
      <c r="A271" s="29">
        <v>45815</v>
      </c>
      <c r="B271" s="47">
        <v>6</v>
      </c>
      <c r="C271" s="47">
        <v>6</v>
      </c>
      <c r="D271" s="47">
        <v>6</v>
      </c>
      <c r="E271" s="37">
        <v>23.293600000000001</v>
      </c>
      <c r="F2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1"/>
      <c r="H271"/>
      <c r="I271"/>
    </row>
    <row r="272" spans="1:9" x14ac:dyDescent="0.25">
      <c r="A272" s="29">
        <v>45815</v>
      </c>
      <c r="B272" s="47">
        <v>6</v>
      </c>
      <c r="C272" s="47">
        <v>6</v>
      </c>
      <c r="D272" s="47">
        <v>7</v>
      </c>
      <c r="E272" s="37">
        <v>20.798300000000001</v>
      </c>
      <c r="F2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2"/>
      <c r="H272"/>
      <c r="I272"/>
    </row>
    <row r="273" spans="1:9" x14ac:dyDescent="0.25">
      <c r="A273" s="29">
        <v>45815</v>
      </c>
      <c r="B273" s="47">
        <v>6</v>
      </c>
      <c r="C273" s="47">
        <v>6</v>
      </c>
      <c r="D273" s="47">
        <v>8</v>
      </c>
      <c r="E273" s="37">
        <v>9.9370999999999992</v>
      </c>
      <c r="F2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3"/>
      <c r="H273"/>
      <c r="I273"/>
    </row>
    <row r="274" spans="1:9" x14ac:dyDescent="0.25">
      <c r="A274" s="29">
        <v>45815</v>
      </c>
      <c r="B274" s="47">
        <v>6</v>
      </c>
      <c r="C274" s="47">
        <v>6</v>
      </c>
      <c r="D274" s="47">
        <v>9</v>
      </c>
      <c r="E274" s="37">
        <v>3.9346999999999999</v>
      </c>
      <c r="F2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4"/>
      <c r="H274"/>
      <c r="I274"/>
    </row>
    <row r="275" spans="1:9" x14ac:dyDescent="0.25">
      <c r="A275" s="29">
        <v>45815</v>
      </c>
      <c r="B275" s="47">
        <v>6</v>
      </c>
      <c r="C275" s="47">
        <v>6</v>
      </c>
      <c r="D275" s="47">
        <v>10</v>
      </c>
      <c r="E275" s="37">
        <v>12.0656</v>
      </c>
      <c r="F2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5"/>
      <c r="H275"/>
      <c r="I275"/>
    </row>
    <row r="276" spans="1:9" x14ac:dyDescent="0.25">
      <c r="A276" s="29">
        <v>45815</v>
      </c>
      <c r="B276" s="47">
        <v>6</v>
      </c>
      <c r="C276" s="47">
        <v>6</v>
      </c>
      <c r="D276" s="47">
        <v>11</v>
      </c>
      <c r="E276" s="37">
        <v>11.1137</v>
      </c>
      <c r="F2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6"/>
      <c r="H276"/>
      <c r="I276"/>
    </row>
    <row r="277" spans="1:9" x14ac:dyDescent="0.25">
      <c r="A277" s="29">
        <v>45815</v>
      </c>
      <c r="B277" s="47">
        <v>6</v>
      </c>
      <c r="C277" s="47">
        <v>6</v>
      </c>
      <c r="D277" s="47">
        <v>12</v>
      </c>
      <c r="E277" s="37">
        <v>10.521100000000001</v>
      </c>
      <c r="F2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7"/>
      <c r="H277"/>
      <c r="I277"/>
    </row>
    <row r="278" spans="1:9" x14ac:dyDescent="0.25">
      <c r="A278" s="29">
        <v>45815</v>
      </c>
      <c r="B278" s="47">
        <v>6</v>
      </c>
      <c r="C278" s="47">
        <v>6</v>
      </c>
      <c r="D278" s="47">
        <v>13</v>
      </c>
      <c r="E278" s="37">
        <v>9.0551999999999992</v>
      </c>
      <c r="F2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8"/>
      <c r="H278"/>
      <c r="I278"/>
    </row>
    <row r="279" spans="1:9" x14ac:dyDescent="0.25">
      <c r="A279" s="29">
        <v>45815</v>
      </c>
      <c r="B279" s="47">
        <v>6</v>
      </c>
      <c r="C279" s="47">
        <v>6</v>
      </c>
      <c r="D279" s="47">
        <v>14</v>
      </c>
      <c r="E279" s="37">
        <v>19.089500000000001</v>
      </c>
      <c r="F2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9"/>
      <c r="H279"/>
      <c r="I279"/>
    </row>
    <row r="280" spans="1:9" x14ac:dyDescent="0.25">
      <c r="A280" s="29">
        <v>45815</v>
      </c>
      <c r="B280" s="47">
        <v>6</v>
      </c>
      <c r="C280" s="47">
        <v>6</v>
      </c>
      <c r="D280" s="47">
        <v>15</v>
      </c>
      <c r="E280" s="37">
        <v>33.480400000000003</v>
      </c>
      <c r="F2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0"/>
      <c r="H280"/>
      <c r="I280"/>
    </row>
    <row r="281" spans="1:9" x14ac:dyDescent="0.25">
      <c r="A281" s="29">
        <v>45815</v>
      </c>
      <c r="B281" s="47">
        <v>6</v>
      </c>
      <c r="C281" s="47">
        <v>6</v>
      </c>
      <c r="D281" s="47">
        <v>16</v>
      </c>
      <c r="E281" s="37">
        <v>32.6175</v>
      </c>
      <c r="F2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1"/>
      <c r="H281"/>
      <c r="I281"/>
    </row>
    <row r="282" spans="1:9" x14ac:dyDescent="0.25">
      <c r="A282" s="29">
        <v>45815</v>
      </c>
      <c r="B282" s="47">
        <v>6</v>
      </c>
      <c r="C282" s="47">
        <v>6</v>
      </c>
      <c r="D282" s="47">
        <v>17</v>
      </c>
      <c r="E282" s="37">
        <v>43.685600000000001</v>
      </c>
      <c r="F2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2"/>
      <c r="H282"/>
      <c r="I282"/>
    </row>
    <row r="283" spans="1:9" x14ac:dyDescent="0.25">
      <c r="A283" s="29">
        <v>45815</v>
      </c>
      <c r="B283" s="47">
        <v>6</v>
      </c>
      <c r="C283" s="47">
        <v>6</v>
      </c>
      <c r="D283" s="47">
        <v>18</v>
      </c>
      <c r="E283" s="37">
        <v>51.58</v>
      </c>
      <c r="F2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3"/>
      <c r="H283"/>
      <c r="I283"/>
    </row>
    <row r="284" spans="1:9" x14ac:dyDescent="0.25">
      <c r="A284" s="29">
        <v>45815</v>
      </c>
      <c r="B284" s="47">
        <v>6</v>
      </c>
      <c r="C284" s="47">
        <v>6</v>
      </c>
      <c r="D284" s="47">
        <v>19</v>
      </c>
      <c r="E284" s="37">
        <v>55.094799999999999</v>
      </c>
      <c r="F2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4"/>
      <c r="H284"/>
      <c r="I284"/>
    </row>
    <row r="285" spans="1:9" x14ac:dyDescent="0.25">
      <c r="A285" s="29">
        <v>45815</v>
      </c>
      <c r="B285" s="47">
        <v>6</v>
      </c>
      <c r="C285" s="47">
        <v>6</v>
      </c>
      <c r="D285" s="47">
        <v>20</v>
      </c>
      <c r="E285" s="37">
        <v>66.630799999999994</v>
      </c>
      <c r="F2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5"/>
      <c r="H285"/>
      <c r="I285"/>
    </row>
    <row r="286" spans="1:9" x14ac:dyDescent="0.25">
      <c r="A286" s="29">
        <v>45815</v>
      </c>
      <c r="B286" s="47">
        <v>6</v>
      </c>
      <c r="C286" s="47">
        <v>6</v>
      </c>
      <c r="D286" s="47">
        <v>21</v>
      </c>
      <c r="E286" s="37">
        <v>46.834699999999998</v>
      </c>
      <c r="F2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6"/>
      <c r="H286"/>
      <c r="I286"/>
    </row>
    <row r="287" spans="1:9" x14ac:dyDescent="0.25">
      <c r="A287" s="29">
        <v>45815</v>
      </c>
      <c r="B287" s="47">
        <v>6</v>
      </c>
      <c r="C287" s="47">
        <v>6</v>
      </c>
      <c r="D287" s="47">
        <v>22</v>
      </c>
      <c r="E287" s="37">
        <v>27.860199999999999</v>
      </c>
      <c r="F2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7"/>
      <c r="H287"/>
      <c r="I287"/>
    </row>
    <row r="288" spans="1:9" x14ac:dyDescent="0.25">
      <c r="A288" s="29">
        <v>45815</v>
      </c>
      <c r="B288" s="47">
        <v>6</v>
      </c>
      <c r="C288" s="47">
        <v>6</v>
      </c>
      <c r="D288" s="47">
        <v>23</v>
      </c>
      <c r="E288" s="37">
        <v>30.089500000000001</v>
      </c>
      <c r="F2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8"/>
      <c r="H288"/>
      <c r="I288"/>
    </row>
    <row r="289" spans="1:9" x14ac:dyDescent="0.25">
      <c r="A289" s="29">
        <v>45815</v>
      </c>
      <c r="B289" s="47">
        <v>6</v>
      </c>
      <c r="C289" s="47">
        <v>6</v>
      </c>
      <c r="D289" s="47">
        <v>24</v>
      </c>
      <c r="E289" s="37">
        <v>30.008700000000001</v>
      </c>
      <c r="F2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9"/>
      <c r="H289"/>
      <c r="I289"/>
    </row>
    <row r="290" spans="1:9" x14ac:dyDescent="0.25">
      <c r="A290" s="29">
        <v>45816</v>
      </c>
      <c r="B290" s="47">
        <v>6</v>
      </c>
      <c r="C290" s="47">
        <v>7</v>
      </c>
      <c r="D290" s="47">
        <v>1</v>
      </c>
      <c r="E290" s="37">
        <v>26.982399999999998</v>
      </c>
      <c r="F2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0"/>
      <c r="H290"/>
      <c r="I290"/>
    </row>
    <row r="291" spans="1:9" x14ac:dyDescent="0.25">
      <c r="A291" s="29">
        <v>45816</v>
      </c>
      <c r="B291" s="47">
        <v>6</v>
      </c>
      <c r="C291" s="47">
        <v>7</v>
      </c>
      <c r="D291" s="47">
        <v>2</v>
      </c>
      <c r="E291" s="37">
        <v>27.556699999999999</v>
      </c>
      <c r="F2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1"/>
      <c r="H291"/>
      <c r="I291"/>
    </row>
    <row r="292" spans="1:9" x14ac:dyDescent="0.25">
      <c r="A292" s="29">
        <v>45816</v>
      </c>
      <c r="B292" s="47">
        <v>6</v>
      </c>
      <c r="C292" s="47">
        <v>7</v>
      </c>
      <c r="D292" s="47">
        <v>3</v>
      </c>
      <c r="E292" s="37">
        <v>25.7315</v>
      </c>
      <c r="F2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2"/>
      <c r="H292"/>
      <c r="I292"/>
    </row>
    <row r="293" spans="1:9" x14ac:dyDescent="0.25">
      <c r="A293" s="29">
        <v>45816</v>
      </c>
      <c r="B293" s="47">
        <v>6</v>
      </c>
      <c r="C293" s="47">
        <v>7</v>
      </c>
      <c r="D293" s="47">
        <v>4</v>
      </c>
      <c r="E293" s="37">
        <v>23.289100000000001</v>
      </c>
      <c r="F2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3"/>
      <c r="H293"/>
      <c r="I293"/>
    </row>
    <row r="294" spans="1:9" x14ac:dyDescent="0.25">
      <c r="A294" s="29">
        <v>45816</v>
      </c>
      <c r="B294" s="47">
        <v>6</v>
      </c>
      <c r="C294" s="47">
        <v>7</v>
      </c>
      <c r="D294" s="47">
        <v>5</v>
      </c>
      <c r="E294" s="37">
        <v>24.933700000000002</v>
      </c>
      <c r="F2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4"/>
      <c r="H294"/>
      <c r="I294"/>
    </row>
    <row r="295" spans="1:9" x14ac:dyDescent="0.25">
      <c r="A295" s="29">
        <v>45816</v>
      </c>
      <c r="B295" s="47">
        <v>6</v>
      </c>
      <c r="C295" s="47">
        <v>7</v>
      </c>
      <c r="D295" s="47">
        <v>6</v>
      </c>
      <c r="E295" s="37">
        <v>19.0824</v>
      </c>
      <c r="F2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5"/>
      <c r="H295"/>
      <c r="I295"/>
    </row>
    <row r="296" spans="1:9" x14ac:dyDescent="0.25">
      <c r="A296" s="29">
        <v>45816</v>
      </c>
      <c r="B296" s="47">
        <v>6</v>
      </c>
      <c r="C296" s="47">
        <v>7</v>
      </c>
      <c r="D296" s="47">
        <v>7</v>
      </c>
      <c r="E296" s="37">
        <v>18.738</v>
      </c>
      <c r="F2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6"/>
      <c r="H296"/>
      <c r="I296"/>
    </row>
    <row r="297" spans="1:9" x14ac:dyDescent="0.25">
      <c r="A297" s="29">
        <v>45816</v>
      </c>
      <c r="B297" s="47">
        <v>6</v>
      </c>
      <c r="C297" s="47">
        <v>7</v>
      </c>
      <c r="D297" s="47">
        <v>8</v>
      </c>
      <c r="E297" s="37">
        <v>4.4767000000000001</v>
      </c>
      <c r="F2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7"/>
      <c r="H297"/>
      <c r="I297"/>
    </row>
    <row r="298" spans="1:9" x14ac:dyDescent="0.25">
      <c r="A298" s="29">
        <v>45816</v>
      </c>
      <c r="B298" s="47">
        <v>6</v>
      </c>
      <c r="C298" s="47">
        <v>7</v>
      </c>
      <c r="D298" s="47">
        <v>9</v>
      </c>
      <c r="E298" s="37">
        <v>8.9398</v>
      </c>
      <c r="F2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8"/>
      <c r="H298"/>
      <c r="I298"/>
    </row>
    <row r="299" spans="1:9" x14ac:dyDescent="0.25">
      <c r="A299" s="29">
        <v>45816</v>
      </c>
      <c r="B299" s="47">
        <v>6</v>
      </c>
      <c r="C299" s="47">
        <v>7</v>
      </c>
      <c r="D299" s="47">
        <v>10</v>
      </c>
      <c r="E299" s="37">
        <v>15.336</v>
      </c>
      <c r="F2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9"/>
      <c r="H299"/>
      <c r="I299"/>
    </row>
    <row r="300" spans="1:9" x14ac:dyDescent="0.25">
      <c r="A300" s="29">
        <v>45816</v>
      </c>
      <c r="B300" s="47">
        <v>6</v>
      </c>
      <c r="C300" s="47">
        <v>7</v>
      </c>
      <c r="D300" s="47">
        <v>11</v>
      </c>
      <c r="E300" s="37">
        <v>7.4211999999999998</v>
      </c>
      <c r="F3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0"/>
      <c r="H300"/>
      <c r="I300"/>
    </row>
    <row r="301" spans="1:9" x14ac:dyDescent="0.25">
      <c r="A301" s="29">
        <v>45816</v>
      </c>
      <c r="B301" s="47">
        <v>6</v>
      </c>
      <c r="C301" s="47">
        <v>7</v>
      </c>
      <c r="D301" s="47">
        <v>12</v>
      </c>
      <c r="E301" s="37">
        <v>10.083600000000001</v>
      </c>
      <c r="F3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1"/>
      <c r="H301"/>
      <c r="I301"/>
    </row>
    <row r="302" spans="1:9" x14ac:dyDescent="0.25">
      <c r="A302" s="29">
        <v>45816</v>
      </c>
      <c r="B302" s="47">
        <v>6</v>
      </c>
      <c r="C302" s="47">
        <v>7</v>
      </c>
      <c r="D302" s="47">
        <v>13</v>
      </c>
      <c r="E302" s="37">
        <v>9.6907999999999994</v>
      </c>
      <c r="F3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2"/>
      <c r="H302"/>
      <c r="I302"/>
    </row>
    <row r="303" spans="1:9" x14ac:dyDescent="0.25">
      <c r="A303" s="29">
        <v>45816</v>
      </c>
      <c r="B303" s="47">
        <v>6</v>
      </c>
      <c r="C303" s="47">
        <v>7</v>
      </c>
      <c r="D303" s="47">
        <v>14</v>
      </c>
      <c r="E303" s="37">
        <v>10.5716</v>
      </c>
      <c r="F3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3"/>
      <c r="H303"/>
      <c r="I303"/>
    </row>
    <row r="304" spans="1:9" x14ac:dyDescent="0.25">
      <c r="A304" s="29">
        <v>45816</v>
      </c>
      <c r="B304" s="47">
        <v>6</v>
      </c>
      <c r="C304" s="47">
        <v>7</v>
      </c>
      <c r="D304" s="47">
        <v>15</v>
      </c>
      <c r="E304" s="37">
        <v>11.202999999999999</v>
      </c>
      <c r="F3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4"/>
      <c r="H304"/>
      <c r="I304"/>
    </row>
    <row r="305" spans="1:9" x14ac:dyDescent="0.25">
      <c r="A305" s="29">
        <v>45816</v>
      </c>
      <c r="B305" s="47">
        <v>6</v>
      </c>
      <c r="C305" s="47">
        <v>7</v>
      </c>
      <c r="D305" s="47">
        <v>16</v>
      </c>
      <c r="E305" s="37">
        <v>19.549399999999999</v>
      </c>
      <c r="F3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5"/>
      <c r="H305"/>
      <c r="I305"/>
    </row>
    <row r="306" spans="1:9" x14ac:dyDescent="0.25">
      <c r="A306" s="29">
        <v>45816</v>
      </c>
      <c r="B306" s="47">
        <v>6</v>
      </c>
      <c r="C306" s="47">
        <v>7</v>
      </c>
      <c r="D306" s="47">
        <v>17</v>
      </c>
      <c r="E306" s="37">
        <v>15.680300000000001</v>
      </c>
      <c r="F3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6"/>
      <c r="H306"/>
      <c r="I306"/>
    </row>
    <row r="307" spans="1:9" x14ac:dyDescent="0.25">
      <c r="A307" s="29">
        <v>45816</v>
      </c>
      <c r="B307" s="47">
        <v>6</v>
      </c>
      <c r="C307" s="47">
        <v>7</v>
      </c>
      <c r="D307" s="47">
        <v>18</v>
      </c>
      <c r="E307" s="37">
        <v>53.944600000000001</v>
      </c>
      <c r="F3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7"/>
      <c r="H307"/>
      <c r="I307"/>
    </row>
    <row r="308" spans="1:9" x14ac:dyDescent="0.25">
      <c r="A308" s="29">
        <v>45816</v>
      </c>
      <c r="B308" s="47">
        <v>6</v>
      </c>
      <c r="C308" s="47">
        <v>7</v>
      </c>
      <c r="D308" s="47">
        <v>19</v>
      </c>
      <c r="E308" s="37">
        <v>72.253799999999998</v>
      </c>
      <c r="F3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8"/>
      <c r="H308"/>
      <c r="I308"/>
    </row>
    <row r="309" spans="1:9" x14ac:dyDescent="0.25">
      <c r="A309" s="29">
        <v>45816</v>
      </c>
      <c r="B309" s="47">
        <v>6</v>
      </c>
      <c r="C309" s="47">
        <v>7</v>
      </c>
      <c r="D309" s="47">
        <v>20</v>
      </c>
      <c r="E309" s="37">
        <v>85.642099999999999</v>
      </c>
      <c r="F3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9"/>
      <c r="H309"/>
      <c r="I309"/>
    </row>
    <row r="310" spans="1:9" x14ac:dyDescent="0.25">
      <c r="A310" s="29">
        <v>45816</v>
      </c>
      <c r="B310" s="47">
        <v>6</v>
      </c>
      <c r="C310" s="47">
        <v>7</v>
      </c>
      <c r="D310" s="47">
        <v>21</v>
      </c>
      <c r="E310" s="37">
        <v>76.311199999999999</v>
      </c>
      <c r="F3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0"/>
      <c r="H310"/>
      <c r="I310"/>
    </row>
    <row r="311" spans="1:9" x14ac:dyDescent="0.25">
      <c r="A311" s="29">
        <v>45816</v>
      </c>
      <c r="B311" s="47">
        <v>6</v>
      </c>
      <c r="C311" s="47">
        <v>7</v>
      </c>
      <c r="D311" s="47">
        <v>22</v>
      </c>
      <c r="E311" s="37">
        <v>66.660600000000002</v>
      </c>
      <c r="F3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1"/>
      <c r="H311"/>
      <c r="I311"/>
    </row>
    <row r="312" spans="1:9" x14ac:dyDescent="0.25">
      <c r="A312" s="29">
        <v>45816</v>
      </c>
      <c r="B312" s="47">
        <v>6</v>
      </c>
      <c r="C312" s="47">
        <v>7</v>
      </c>
      <c r="D312" s="47">
        <v>23</v>
      </c>
      <c r="E312" s="37">
        <v>70.487399999999994</v>
      </c>
      <c r="F3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2"/>
      <c r="H312"/>
      <c r="I312"/>
    </row>
    <row r="313" spans="1:9" x14ac:dyDescent="0.25">
      <c r="A313" s="29">
        <v>45816</v>
      </c>
      <c r="B313" s="47">
        <v>6</v>
      </c>
      <c r="C313" s="47">
        <v>7</v>
      </c>
      <c r="D313" s="47">
        <v>24</v>
      </c>
      <c r="E313" s="37">
        <v>140.3921</v>
      </c>
      <c r="F3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3"/>
      <c r="H313"/>
      <c r="I313"/>
    </row>
    <row r="314" spans="1:9" x14ac:dyDescent="0.25">
      <c r="A314" s="29">
        <v>45817</v>
      </c>
      <c r="B314" s="47">
        <v>6</v>
      </c>
      <c r="C314" s="47">
        <v>1</v>
      </c>
      <c r="D314" s="47">
        <v>1</v>
      </c>
      <c r="E314" s="37">
        <v>115.1293</v>
      </c>
      <c r="F3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4"/>
      <c r="H314"/>
      <c r="I314"/>
    </row>
    <row r="315" spans="1:9" x14ac:dyDescent="0.25">
      <c r="A315" s="29">
        <v>45817</v>
      </c>
      <c r="B315" s="47">
        <v>6</v>
      </c>
      <c r="C315" s="47">
        <v>1</v>
      </c>
      <c r="D315" s="47">
        <v>2</v>
      </c>
      <c r="E315" s="37">
        <v>58.108499999999999</v>
      </c>
      <c r="F3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5"/>
      <c r="H315"/>
      <c r="I315"/>
    </row>
    <row r="316" spans="1:9" x14ac:dyDescent="0.25">
      <c r="A316" s="29">
        <v>45817</v>
      </c>
      <c r="B316" s="47">
        <v>6</v>
      </c>
      <c r="C316" s="47">
        <v>1</v>
      </c>
      <c r="D316" s="47">
        <v>3</v>
      </c>
      <c r="E316" s="37">
        <v>16.907800000000002</v>
      </c>
      <c r="F3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6"/>
      <c r="H316"/>
      <c r="I316"/>
    </row>
    <row r="317" spans="1:9" x14ac:dyDescent="0.25">
      <c r="A317" s="29">
        <v>45817</v>
      </c>
      <c r="B317" s="47">
        <v>6</v>
      </c>
      <c r="C317" s="47">
        <v>1</v>
      </c>
      <c r="D317" s="47">
        <v>4</v>
      </c>
      <c r="E317" s="37">
        <v>17.8918</v>
      </c>
      <c r="F3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7"/>
      <c r="H317"/>
      <c r="I317"/>
    </row>
    <row r="318" spans="1:9" x14ac:dyDescent="0.25">
      <c r="A318" s="29">
        <v>45817</v>
      </c>
      <c r="B318" s="47">
        <v>6</v>
      </c>
      <c r="C318" s="47">
        <v>1</v>
      </c>
      <c r="D318" s="47">
        <v>5</v>
      </c>
      <c r="E318" s="37">
        <v>18.474599999999999</v>
      </c>
      <c r="F3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8"/>
      <c r="H318"/>
      <c r="I318"/>
    </row>
    <row r="319" spans="1:9" x14ac:dyDescent="0.25">
      <c r="A319" s="29">
        <v>45817</v>
      </c>
      <c r="B319" s="47">
        <v>6</v>
      </c>
      <c r="C319" s="47">
        <v>1</v>
      </c>
      <c r="D319" s="47">
        <v>6</v>
      </c>
      <c r="E319" s="37">
        <v>19.945399999999999</v>
      </c>
      <c r="F3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9"/>
      <c r="H319"/>
      <c r="I319"/>
    </row>
    <row r="320" spans="1:9" x14ac:dyDescent="0.25">
      <c r="A320" s="29">
        <v>45817</v>
      </c>
      <c r="B320" s="47">
        <v>6</v>
      </c>
      <c r="C320" s="47">
        <v>1</v>
      </c>
      <c r="D320" s="47">
        <v>7</v>
      </c>
      <c r="E320" s="37">
        <v>20.7624</v>
      </c>
      <c r="F3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0"/>
      <c r="H320"/>
      <c r="I320"/>
    </row>
    <row r="321" spans="1:9" x14ac:dyDescent="0.25">
      <c r="A321" s="29">
        <v>45817</v>
      </c>
      <c r="B321" s="47">
        <v>6</v>
      </c>
      <c r="C321" s="47">
        <v>1</v>
      </c>
      <c r="D321" s="47">
        <v>8</v>
      </c>
      <c r="E321" s="37">
        <v>18.549199999999999</v>
      </c>
      <c r="F3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1"/>
      <c r="H321"/>
      <c r="I321"/>
    </row>
    <row r="322" spans="1:9" x14ac:dyDescent="0.25">
      <c r="A322" s="29">
        <v>45817</v>
      </c>
      <c r="B322" s="47">
        <v>6</v>
      </c>
      <c r="C322" s="47">
        <v>1</v>
      </c>
      <c r="D322" s="47">
        <v>9</v>
      </c>
      <c r="E322" s="37">
        <v>20.1708</v>
      </c>
      <c r="F3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2"/>
      <c r="H322"/>
      <c r="I322"/>
    </row>
    <row r="323" spans="1:9" x14ac:dyDescent="0.25">
      <c r="A323" s="29">
        <v>45817</v>
      </c>
      <c r="B323" s="47">
        <v>6</v>
      </c>
      <c r="C323" s="47">
        <v>1</v>
      </c>
      <c r="D323" s="47">
        <v>10</v>
      </c>
      <c r="E323" s="37">
        <v>17.453800000000001</v>
      </c>
      <c r="F3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3"/>
      <c r="H323"/>
      <c r="I323"/>
    </row>
    <row r="324" spans="1:9" x14ac:dyDescent="0.25">
      <c r="A324" s="29">
        <v>45817</v>
      </c>
      <c r="B324" s="47">
        <v>6</v>
      </c>
      <c r="C324" s="47">
        <v>1</v>
      </c>
      <c r="D324" s="47">
        <v>11</v>
      </c>
      <c r="E324" s="37">
        <v>25.5792</v>
      </c>
      <c r="F3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4"/>
      <c r="H324"/>
      <c r="I324"/>
    </row>
    <row r="325" spans="1:9" x14ac:dyDescent="0.25">
      <c r="A325" s="29">
        <v>45817</v>
      </c>
      <c r="B325" s="47">
        <v>6</v>
      </c>
      <c r="C325" s="47">
        <v>1</v>
      </c>
      <c r="D325" s="47">
        <v>12</v>
      </c>
      <c r="E325" s="37">
        <v>22.258299999999998</v>
      </c>
      <c r="F3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5"/>
      <c r="H325"/>
      <c r="I325"/>
    </row>
    <row r="326" spans="1:9" x14ac:dyDescent="0.25">
      <c r="A326" s="29">
        <v>45817</v>
      </c>
      <c r="B326" s="47">
        <v>6</v>
      </c>
      <c r="C326" s="47">
        <v>1</v>
      </c>
      <c r="D326" s="47">
        <v>13</v>
      </c>
      <c r="E326" s="37">
        <v>25.689399999999999</v>
      </c>
      <c r="F3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6"/>
      <c r="H326"/>
      <c r="I326"/>
    </row>
    <row r="327" spans="1:9" x14ac:dyDescent="0.25">
      <c r="A327" s="29">
        <v>45817</v>
      </c>
      <c r="B327" s="47">
        <v>6</v>
      </c>
      <c r="C327" s="47">
        <v>1</v>
      </c>
      <c r="D327" s="47">
        <v>14</v>
      </c>
      <c r="E327" s="37">
        <v>24.385400000000001</v>
      </c>
      <c r="F3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7"/>
      <c r="H327"/>
      <c r="I327"/>
    </row>
    <row r="328" spans="1:9" x14ac:dyDescent="0.25">
      <c r="A328" s="29">
        <v>45817</v>
      </c>
      <c r="B328" s="47">
        <v>6</v>
      </c>
      <c r="C328" s="47">
        <v>1</v>
      </c>
      <c r="D328" s="47">
        <v>15</v>
      </c>
      <c r="E328" s="37">
        <v>22.864799999999999</v>
      </c>
      <c r="F3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8"/>
      <c r="H328"/>
      <c r="I328"/>
    </row>
    <row r="329" spans="1:9" x14ac:dyDescent="0.25">
      <c r="A329" s="29">
        <v>45817</v>
      </c>
      <c r="B329" s="47">
        <v>6</v>
      </c>
      <c r="C329" s="47">
        <v>1</v>
      </c>
      <c r="D329" s="47">
        <v>16</v>
      </c>
      <c r="E329" s="37">
        <v>27.089500000000001</v>
      </c>
      <c r="F32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29"/>
      <c r="H329"/>
      <c r="I329"/>
    </row>
    <row r="330" spans="1:9" x14ac:dyDescent="0.25">
      <c r="A330" s="29">
        <v>45817</v>
      </c>
      <c r="B330" s="47">
        <v>6</v>
      </c>
      <c r="C330" s="47">
        <v>1</v>
      </c>
      <c r="D330" s="47">
        <v>17</v>
      </c>
      <c r="E330" s="37">
        <v>29.252500000000001</v>
      </c>
      <c r="F33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0"/>
      <c r="H330"/>
      <c r="I330"/>
    </row>
    <row r="331" spans="1:9" x14ac:dyDescent="0.25">
      <c r="A331" s="29">
        <v>45817</v>
      </c>
      <c r="B331" s="47">
        <v>6</v>
      </c>
      <c r="C331" s="47">
        <v>1</v>
      </c>
      <c r="D331" s="47">
        <v>18</v>
      </c>
      <c r="E331" s="37">
        <v>32.798299999999998</v>
      </c>
      <c r="F33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1"/>
      <c r="H331"/>
      <c r="I331"/>
    </row>
    <row r="332" spans="1:9" x14ac:dyDescent="0.25">
      <c r="A332" s="29">
        <v>45817</v>
      </c>
      <c r="B332" s="47">
        <v>6</v>
      </c>
      <c r="C332" s="47">
        <v>1</v>
      </c>
      <c r="D332" s="47">
        <v>19</v>
      </c>
      <c r="E332" s="37">
        <v>51.665700000000001</v>
      </c>
      <c r="F33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2"/>
      <c r="H332"/>
      <c r="I332"/>
    </row>
    <row r="333" spans="1:9" x14ac:dyDescent="0.25">
      <c r="A333" s="29">
        <v>45817</v>
      </c>
      <c r="B333" s="47">
        <v>6</v>
      </c>
      <c r="C333" s="47">
        <v>1</v>
      </c>
      <c r="D333" s="47">
        <v>20</v>
      </c>
      <c r="E333" s="37">
        <v>99.237899999999996</v>
      </c>
      <c r="F3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3"/>
      <c r="H333"/>
      <c r="I333"/>
    </row>
    <row r="334" spans="1:9" x14ac:dyDescent="0.25">
      <c r="A334" s="29">
        <v>45817</v>
      </c>
      <c r="B334" s="47">
        <v>6</v>
      </c>
      <c r="C334" s="47">
        <v>1</v>
      </c>
      <c r="D334" s="47">
        <v>21</v>
      </c>
      <c r="E334" s="37">
        <v>72.790099999999995</v>
      </c>
      <c r="F3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4"/>
      <c r="H334"/>
      <c r="I334"/>
    </row>
    <row r="335" spans="1:9" x14ac:dyDescent="0.25">
      <c r="A335" s="29">
        <v>45817</v>
      </c>
      <c r="B335" s="47">
        <v>6</v>
      </c>
      <c r="C335" s="47">
        <v>1</v>
      </c>
      <c r="D335" s="47">
        <v>22</v>
      </c>
      <c r="E335" s="37">
        <v>41.302900000000001</v>
      </c>
      <c r="F3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5"/>
      <c r="H335"/>
      <c r="I335"/>
    </row>
    <row r="336" spans="1:9" x14ac:dyDescent="0.25">
      <c r="A336" s="29">
        <v>45817</v>
      </c>
      <c r="B336" s="47">
        <v>6</v>
      </c>
      <c r="C336" s="47">
        <v>1</v>
      </c>
      <c r="D336" s="47">
        <v>23</v>
      </c>
      <c r="E336" s="37">
        <v>32.945099999999996</v>
      </c>
      <c r="F3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6"/>
      <c r="H336"/>
      <c r="I336"/>
    </row>
    <row r="337" spans="1:9" x14ac:dyDescent="0.25">
      <c r="A337" s="29">
        <v>45817</v>
      </c>
      <c r="B337" s="47">
        <v>6</v>
      </c>
      <c r="C337" s="47">
        <v>1</v>
      </c>
      <c r="D337" s="47">
        <v>24</v>
      </c>
      <c r="E337" s="37">
        <v>34.658799999999999</v>
      </c>
      <c r="F3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7"/>
      <c r="H337"/>
      <c r="I337"/>
    </row>
    <row r="338" spans="1:9" x14ac:dyDescent="0.25">
      <c r="A338" s="29">
        <v>45818</v>
      </c>
      <c r="B338" s="47">
        <v>6</v>
      </c>
      <c r="C338" s="47">
        <v>2</v>
      </c>
      <c r="D338" s="47">
        <v>1</v>
      </c>
      <c r="E338" s="37">
        <v>30.963799999999999</v>
      </c>
      <c r="F3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8"/>
      <c r="H338"/>
      <c r="I338"/>
    </row>
    <row r="339" spans="1:9" x14ac:dyDescent="0.25">
      <c r="A339" s="29">
        <v>45818</v>
      </c>
      <c r="B339" s="47">
        <v>6</v>
      </c>
      <c r="C339" s="47">
        <v>2</v>
      </c>
      <c r="D339" s="47">
        <v>2</v>
      </c>
      <c r="E339" s="37">
        <v>23.051600000000001</v>
      </c>
      <c r="F3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9"/>
      <c r="H339"/>
      <c r="I339"/>
    </row>
    <row r="340" spans="1:9" x14ac:dyDescent="0.25">
      <c r="A340" s="29">
        <v>45818</v>
      </c>
      <c r="B340" s="47">
        <v>6</v>
      </c>
      <c r="C340" s="47">
        <v>2</v>
      </c>
      <c r="D340" s="47">
        <v>3</v>
      </c>
      <c r="E340" s="37">
        <v>29.068100000000001</v>
      </c>
      <c r="F3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0"/>
      <c r="H340"/>
      <c r="I340"/>
    </row>
    <row r="341" spans="1:9" x14ac:dyDescent="0.25">
      <c r="A341" s="29">
        <v>45818</v>
      </c>
      <c r="B341" s="47">
        <v>6</v>
      </c>
      <c r="C341" s="47">
        <v>2</v>
      </c>
      <c r="D341" s="47">
        <v>4</v>
      </c>
      <c r="E341" s="37">
        <v>29.420999999999999</v>
      </c>
      <c r="F3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1"/>
      <c r="H341"/>
      <c r="I341"/>
    </row>
    <row r="342" spans="1:9" x14ac:dyDescent="0.25">
      <c r="A342" s="29">
        <v>45818</v>
      </c>
      <c r="B342" s="47">
        <v>6</v>
      </c>
      <c r="C342" s="47">
        <v>2</v>
      </c>
      <c r="D342" s="47">
        <v>5</v>
      </c>
      <c r="E342" s="37">
        <v>30.741700000000002</v>
      </c>
      <c r="F3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2"/>
      <c r="H342"/>
      <c r="I342"/>
    </row>
    <row r="343" spans="1:9" x14ac:dyDescent="0.25">
      <c r="A343" s="29">
        <v>45818</v>
      </c>
      <c r="B343" s="47">
        <v>6</v>
      </c>
      <c r="C343" s="47">
        <v>2</v>
      </c>
      <c r="D343" s="47">
        <v>6</v>
      </c>
      <c r="E343" s="37">
        <v>24.8781</v>
      </c>
      <c r="F3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3"/>
      <c r="H343"/>
      <c r="I343"/>
    </row>
    <row r="344" spans="1:9" x14ac:dyDescent="0.25">
      <c r="A344" s="29">
        <v>45818</v>
      </c>
      <c r="B344" s="47">
        <v>6</v>
      </c>
      <c r="C344" s="47">
        <v>2</v>
      </c>
      <c r="D344" s="47">
        <v>7</v>
      </c>
      <c r="E344" s="37">
        <v>20.832799999999999</v>
      </c>
      <c r="F3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4"/>
      <c r="H344"/>
      <c r="I344"/>
    </row>
    <row r="345" spans="1:9" x14ac:dyDescent="0.25">
      <c r="A345" s="29">
        <v>45818</v>
      </c>
      <c r="B345" s="47">
        <v>6</v>
      </c>
      <c r="C345" s="47">
        <v>2</v>
      </c>
      <c r="D345" s="47">
        <v>8</v>
      </c>
      <c r="E345" s="37">
        <v>23.714200000000002</v>
      </c>
      <c r="F3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5"/>
      <c r="H345"/>
      <c r="I345"/>
    </row>
    <row r="346" spans="1:9" x14ac:dyDescent="0.25">
      <c r="A346" s="29">
        <v>45818</v>
      </c>
      <c r="B346" s="47">
        <v>6</v>
      </c>
      <c r="C346" s="47">
        <v>2</v>
      </c>
      <c r="D346" s="47">
        <v>9</v>
      </c>
      <c r="E346" s="37">
        <v>26.155999999999999</v>
      </c>
      <c r="F3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6"/>
      <c r="H346"/>
      <c r="I346"/>
    </row>
    <row r="347" spans="1:9" x14ac:dyDescent="0.25">
      <c r="A347" s="29">
        <v>45818</v>
      </c>
      <c r="B347" s="47">
        <v>6</v>
      </c>
      <c r="C347" s="47">
        <v>2</v>
      </c>
      <c r="D347" s="47">
        <v>10</v>
      </c>
      <c r="E347" s="37">
        <v>26.907800000000002</v>
      </c>
      <c r="F3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7"/>
      <c r="H347"/>
      <c r="I347"/>
    </row>
    <row r="348" spans="1:9" x14ac:dyDescent="0.25">
      <c r="A348" s="29">
        <v>45818</v>
      </c>
      <c r="B348" s="47">
        <v>6</v>
      </c>
      <c r="C348" s="47">
        <v>2</v>
      </c>
      <c r="D348" s="47">
        <v>11</v>
      </c>
      <c r="E348" s="37">
        <v>26.8568</v>
      </c>
      <c r="F3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8"/>
      <c r="H348"/>
      <c r="I348"/>
    </row>
    <row r="349" spans="1:9" x14ac:dyDescent="0.25">
      <c r="A349" s="29">
        <v>45818</v>
      </c>
      <c r="B349" s="47">
        <v>6</v>
      </c>
      <c r="C349" s="47">
        <v>2</v>
      </c>
      <c r="D349" s="47">
        <v>12</v>
      </c>
      <c r="E349" s="37">
        <v>27.448699999999999</v>
      </c>
      <c r="F3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9"/>
      <c r="H349"/>
      <c r="I349"/>
    </row>
    <row r="350" spans="1:9" x14ac:dyDescent="0.25">
      <c r="A350" s="29">
        <v>45818</v>
      </c>
      <c r="B350" s="47">
        <v>6</v>
      </c>
      <c r="C350" s="47">
        <v>2</v>
      </c>
      <c r="D350" s="47">
        <v>13</v>
      </c>
      <c r="E350" s="37">
        <v>26.152899999999999</v>
      </c>
      <c r="F3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0"/>
      <c r="H350"/>
      <c r="I350"/>
    </row>
    <row r="351" spans="1:9" x14ac:dyDescent="0.25">
      <c r="A351" s="29">
        <v>45818</v>
      </c>
      <c r="B351" s="47">
        <v>6</v>
      </c>
      <c r="C351" s="47">
        <v>2</v>
      </c>
      <c r="D351" s="47">
        <v>14</v>
      </c>
      <c r="E351" s="37">
        <v>26.037199999999999</v>
      </c>
      <c r="F3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1"/>
      <c r="H351"/>
      <c r="I351"/>
    </row>
    <row r="352" spans="1:9" x14ac:dyDescent="0.25">
      <c r="A352" s="29">
        <v>45818</v>
      </c>
      <c r="B352" s="47">
        <v>6</v>
      </c>
      <c r="C352" s="47">
        <v>2</v>
      </c>
      <c r="D352" s="47">
        <v>15</v>
      </c>
      <c r="E352" s="37">
        <v>28.287299999999998</v>
      </c>
      <c r="F3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2"/>
      <c r="H352"/>
      <c r="I352"/>
    </row>
    <row r="353" spans="1:9" x14ac:dyDescent="0.25">
      <c r="A353" s="29">
        <v>45818</v>
      </c>
      <c r="B353" s="47">
        <v>6</v>
      </c>
      <c r="C353" s="47">
        <v>2</v>
      </c>
      <c r="D353" s="47">
        <v>16</v>
      </c>
      <c r="E353" s="37">
        <v>62.071300000000001</v>
      </c>
      <c r="F35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3"/>
      <c r="H353"/>
      <c r="I353"/>
    </row>
    <row r="354" spans="1:9" x14ac:dyDescent="0.25">
      <c r="A354" s="29">
        <v>45818</v>
      </c>
      <c r="B354" s="47">
        <v>6</v>
      </c>
      <c r="C354" s="47">
        <v>2</v>
      </c>
      <c r="D354" s="47">
        <v>17</v>
      </c>
      <c r="E354" s="37">
        <v>17.297999999999998</v>
      </c>
      <c r="F35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4"/>
      <c r="H354"/>
      <c r="I354"/>
    </row>
    <row r="355" spans="1:9" x14ac:dyDescent="0.25">
      <c r="A355" s="29">
        <v>45818</v>
      </c>
      <c r="B355" s="47">
        <v>6</v>
      </c>
      <c r="C355" s="47">
        <v>2</v>
      </c>
      <c r="D355" s="47">
        <v>18</v>
      </c>
      <c r="E355" s="37">
        <v>19.528500000000001</v>
      </c>
      <c r="F35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5"/>
      <c r="H355"/>
      <c r="I355"/>
    </row>
    <row r="356" spans="1:9" x14ac:dyDescent="0.25">
      <c r="A356" s="29">
        <v>45818</v>
      </c>
      <c r="B356" s="47">
        <v>6</v>
      </c>
      <c r="C356" s="47">
        <v>2</v>
      </c>
      <c r="D356" s="47">
        <v>19</v>
      </c>
      <c r="E356" s="37">
        <v>43.021999999999998</v>
      </c>
      <c r="F35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6"/>
      <c r="H356"/>
      <c r="I356"/>
    </row>
    <row r="357" spans="1:9" x14ac:dyDescent="0.25">
      <c r="A357" s="29">
        <v>45818</v>
      </c>
      <c r="B357" s="47">
        <v>6</v>
      </c>
      <c r="C357" s="47">
        <v>2</v>
      </c>
      <c r="D357" s="47">
        <v>20</v>
      </c>
      <c r="E357" s="37">
        <v>43.028399999999998</v>
      </c>
      <c r="F3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7"/>
      <c r="H357"/>
      <c r="I357"/>
    </row>
    <row r="358" spans="1:9" x14ac:dyDescent="0.25">
      <c r="A358" s="29">
        <v>45818</v>
      </c>
      <c r="B358" s="47">
        <v>6</v>
      </c>
      <c r="C358" s="47">
        <v>2</v>
      </c>
      <c r="D358" s="47">
        <v>21</v>
      </c>
      <c r="E358" s="37">
        <v>34.485799999999998</v>
      </c>
      <c r="F3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8"/>
      <c r="H358"/>
      <c r="I358"/>
    </row>
    <row r="359" spans="1:9" x14ac:dyDescent="0.25">
      <c r="A359" s="29">
        <v>45818</v>
      </c>
      <c r="B359" s="47">
        <v>6</v>
      </c>
      <c r="C359" s="47">
        <v>2</v>
      </c>
      <c r="D359" s="47">
        <v>22</v>
      </c>
      <c r="E359" s="37">
        <v>24.876799999999999</v>
      </c>
      <c r="F3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9"/>
      <c r="H359"/>
      <c r="I359"/>
    </row>
    <row r="360" spans="1:9" x14ac:dyDescent="0.25">
      <c r="A360" s="29">
        <v>45818</v>
      </c>
      <c r="B360" s="47">
        <v>6</v>
      </c>
      <c r="C360" s="47">
        <v>2</v>
      </c>
      <c r="D360" s="47">
        <v>23</v>
      </c>
      <c r="E360" s="37">
        <v>32.144599999999997</v>
      </c>
      <c r="F3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0"/>
      <c r="H360"/>
      <c r="I360"/>
    </row>
    <row r="361" spans="1:9" x14ac:dyDescent="0.25">
      <c r="A361" s="29">
        <v>45818</v>
      </c>
      <c r="B361" s="47">
        <v>6</v>
      </c>
      <c r="C361" s="47">
        <v>2</v>
      </c>
      <c r="D361" s="47">
        <v>24</v>
      </c>
      <c r="E361" s="37">
        <v>29.7393</v>
      </c>
      <c r="F3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1"/>
      <c r="H361"/>
      <c r="I361"/>
    </row>
    <row r="362" spans="1:9" x14ac:dyDescent="0.25">
      <c r="A362" s="29">
        <v>45819</v>
      </c>
      <c r="B362" s="47">
        <v>6</v>
      </c>
      <c r="C362" s="47">
        <v>3</v>
      </c>
      <c r="D362" s="47">
        <v>1</v>
      </c>
      <c r="E362" s="37">
        <v>29.454599999999999</v>
      </c>
      <c r="F3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2"/>
      <c r="H362"/>
      <c r="I362"/>
    </row>
    <row r="363" spans="1:9" x14ac:dyDescent="0.25">
      <c r="A363" s="29">
        <v>45819</v>
      </c>
      <c r="B363" s="47">
        <v>6</v>
      </c>
      <c r="C363" s="47">
        <v>3</v>
      </c>
      <c r="D363" s="47">
        <v>2</v>
      </c>
      <c r="E363" s="37">
        <v>21.485399999999998</v>
      </c>
      <c r="F3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3"/>
      <c r="H363"/>
      <c r="I363"/>
    </row>
    <row r="364" spans="1:9" x14ac:dyDescent="0.25">
      <c r="A364" s="29">
        <v>45819</v>
      </c>
      <c r="B364" s="47">
        <v>6</v>
      </c>
      <c r="C364" s="47">
        <v>3</v>
      </c>
      <c r="D364" s="47">
        <v>3</v>
      </c>
      <c r="E364" s="37">
        <v>29.9298</v>
      </c>
      <c r="F3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4"/>
      <c r="H364"/>
      <c r="I364"/>
    </row>
    <row r="365" spans="1:9" x14ac:dyDescent="0.25">
      <c r="A365" s="29">
        <v>45819</v>
      </c>
      <c r="B365" s="47">
        <v>6</v>
      </c>
      <c r="C365" s="47">
        <v>3</v>
      </c>
      <c r="D365" s="47">
        <v>4</v>
      </c>
      <c r="E365" s="37">
        <v>26.914300000000001</v>
      </c>
      <c r="F3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5"/>
      <c r="H365"/>
      <c r="I365"/>
    </row>
    <row r="366" spans="1:9" x14ac:dyDescent="0.25">
      <c r="A366" s="29">
        <v>45819</v>
      </c>
      <c r="B366" s="47">
        <v>6</v>
      </c>
      <c r="C366" s="47">
        <v>3</v>
      </c>
      <c r="D366" s="47">
        <v>5</v>
      </c>
      <c r="E366" s="37">
        <v>30.0456</v>
      </c>
      <c r="F3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6"/>
      <c r="H366"/>
      <c r="I366"/>
    </row>
    <row r="367" spans="1:9" x14ac:dyDescent="0.25">
      <c r="A367" s="29">
        <v>45819</v>
      </c>
      <c r="B367" s="47">
        <v>6</v>
      </c>
      <c r="C367" s="47">
        <v>3</v>
      </c>
      <c r="D367" s="47">
        <v>6</v>
      </c>
      <c r="E367" s="37">
        <v>31.5062</v>
      </c>
      <c r="F3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7"/>
      <c r="H367"/>
      <c r="I367"/>
    </row>
    <row r="368" spans="1:9" x14ac:dyDescent="0.25">
      <c r="A368" s="29">
        <v>45819</v>
      </c>
      <c r="B368" s="47">
        <v>6</v>
      </c>
      <c r="C368" s="47">
        <v>3</v>
      </c>
      <c r="D368" s="47">
        <v>7</v>
      </c>
      <c r="E368" s="37">
        <v>20.797599999999999</v>
      </c>
      <c r="F3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8"/>
      <c r="H368"/>
      <c r="I368"/>
    </row>
    <row r="369" spans="1:9" x14ac:dyDescent="0.25">
      <c r="A369" s="29">
        <v>45819</v>
      </c>
      <c r="B369" s="47">
        <v>6</v>
      </c>
      <c r="C369" s="47">
        <v>3</v>
      </c>
      <c r="D369" s="47">
        <v>8</v>
      </c>
      <c r="E369" s="37">
        <v>22.570699999999999</v>
      </c>
      <c r="F3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9"/>
      <c r="H369"/>
      <c r="I369"/>
    </row>
    <row r="370" spans="1:9" x14ac:dyDescent="0.25">
      <c r="A370" s="29">
        <v>45819</v>
      </c>
      <c r="B370" s="47">
        <v>6</v>
      </c>
      <c r="C370" s="47">
        <v>3</v>
      </c>
      <c r="D370" s="47">
        <v>9</v>
      </c>
      <c r="E370" s="37">
        <v>23.0351</v>
      </c>
      <c r="F3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0"/>
      <c r="H370"/>
      <c r="I370"/>
    </row>
    <row r="371" spans="1:9" x14ac:dyDescent="0.25">
      <c r="A371" s="29">
        <v>45819</v>
      </c>
      <c r="B371" s="47">
        <v>6</v>
      </c>
      <c r="C371" s="47">
        <v>3</v>
      </c>
      <c r="D371" s="47">
        <v>10</v>
      </c>
      <c r="E371" s="37">
        <v>22.5199</v>
      </c>
      <c r="F3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1"/>
      <c r="H371"/>
      <c r="I371"/>
    </row>
    <row r="372" spans="1:9" x14ac:dyDescent="0.25">
      <c r="A372" s="29">
        <v>45819</v>
      </c>
      <c r="B372" s="47">
        <v>6</v>
      </c>
      <c r="C372" s="47">
        <v>3</v>
      </c>
      <c r="D372" s="47">
        <v>11</v>
      </c>
      <c r="E372" s="37">
        <v>17.9682</v>
      </c>
      <c r="F3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2"/>
      <c r="H372"/>
      <c r="I372"/>
    </row>
    <row r="373" spans="1:9" x14ac:dyDescent="0.25">
      <c r="A373" s="29">
        <v>45819</v>
      </c>
      <c r="B373" s="47">
        <v>6</v>
      </c>
      <c r="C373" s="47">
        <v>3</v>
      </c>
      <c r="D373" s="47">
        <v>12</v>
      </c>
      <c r="E373" s="37">
        <v>19.942900000000002</v>
      </c>
      <c r="F3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3"/>
      <c r="H373"/>
      <c r="I373"/>
    </row>
    <row r="374" spans="1:9" x14ac:dyDescent="0.25">
      <c r="A374" s="29">
        <v>45819</v>
      </c>
      <c r="B374" s="47">
        <v>6</v>
      </c>
      <c r="C374" s="47">
        <v>3</v>
      </c>
      <c r="D374" s="47">
        <v>13</v>
      </c>
      <c r="E374" s="37">
        <v>20.366299999999999</v>
      </c>
      <c r="F3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4"/>
      <c r="H374"/>
      <c r="I374"/>
    </row>
    <row r="375" spans="1:9" x14ac:dyDescent="0.25">
      <c r="A375" s="29">
        <v>45819</v>
      </c>
      <c r="B375" s="47">
        <v>6</v>
      </c>
      <c r="C375" s="47">
        <v>3</v>
      </c>
      <c r="D375" s="47">
        <v>14</v>
      </c>
      <c r="E375" s="37">
        <v>16.890799999999999</v>
      </c>
      <c r="F3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5"/>
      <c r="H375"/>
      <c r="I375"/>
    </row>
    <row r="376" spans="1:9" x14ac:dyDescent="0.25">
      <c r="A376" s="29">
        <v>45819</v>
      </c>
      <c r="B376" s="47">
        <v>6</v>
      </c>
      <c r="C376" s="47">
        <v>3</v>
      </c>
      <c r="D376" s="47">
        <v>15</v>
      </c>
      <c r="E376" s="37">
        <v>17.1524</v>
      </c>
      <c r="F3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6"/>
      <c r="H376"/>
      <c r="I376"/>
    </row>
    <row r="377" spans="1:9" x14ac:dyDescent="0.25">
      <c r="A377" s="29">
        <v>45819</v>
      </c>
      <c r="B377" s="47">
        <v>6</v>
      </c>
      <c r="C377" s="47">
        <v>3</v>
      </c>
      <c r="D377" s="47">
        <v>16</v>
      </c>
      <c r="E377" s="37">
        <v>23.0182</v>
      </c>
      <c r="F37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7"/>
      <c r="H377"/>
      <c r="I377"/>
    </row>
    <row r="378" spans="1:9" x14ac:dyDescent="0.25">
      <c r="A378" s="29">
        <v>45819</v>
      </c>
      <c r="B378" s="47">
        <v>6</v>
      </c>
      <c r="C378" s="47">
        <v>3</v>
      </c>
      <c r="D378" s="47">
        <v>17</v>
      </c>
      <c r="E378" s="37">
        <v>292.58510000000001</v>
      </c>
      <c r="F37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8"/>
      <c r="H378"/>
      <c r="I378"/>
    </row>
    <row r="379" spans="1:9" x14ac:dyDescent="0.25">
      <c r="A379" s="29">
        <v>45819</v>
      </c>
      <c r="B379" s="47">
        <v>6</v>
      </c>
      <c r="C379" s="47">
        <v>3</v>
      </c>
      <c r="D379" s="47">
        <v>18</v>
      </c>
      <c r="E379" s="37">
        <v>56.729399999999998</v>
      </c>
      <c r="F37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9"/>
      <c r="H379"/>
      <c r="I379"/>
    </row>
    <row r="380" spans="1:9" x14ac:dyDescent="0.25">
      <c r="A380" s="29">
        <v>45819</v>
      </c>
      <c r="B380" s="47">
        <v>6</v>
      </c>
      <c r="C380" s="47">
        <v>3</v>
      </c>
      <c r="D380" s="47">
        <v>19</v>
      </c>
      <c r="E380" s="37">
        <v>53.2211</v>
      </c>
      <c r="F38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80"/>
      <c r="H380"/>
      <c r="I380"/>
    </row>
    <row r="381" spans="1:9" x14ac:dyDescent="0.25">
      <c r="A381" s="29">
        <v>45819</v>
      </c>
      <c r="B381" s="47">
        <v>6</v>
      </c>
      <c r="C381" s="47">
        <v>3</v>
      </c>
      <c r="D381" s="47">
        <v>20</v>
      </c>
      <c r="E381" s="37">
        <v>49.192799999999998</v>
      </c>
      <c r="F3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1"/>
      <c r="H381"/>
      <c r="I381"/>
    </row>
    <row r="382" spans="1:9" x14ac:dyDescent="0.25">
      <c r="A382" s="29">
        <v>45819</v>
      </c>
      <c r="B382" s="47">
        <v>6</v>
      </c>
      <c r="C382" s="47">
        <v>3</v>
      </c>
      <c r="D382" s="47">
        <v>21</v>
      </c>
      <c r="E382" s="37">
        <v>40.801400000000001</v>
      </c>
      <c r="F3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2"/>
      <c r="H382"/>
      <c r="I382"/>
    </row>
    <row r="383" spans="1:9" x14ac:dyDescent="0.25">
      <c r="A383" s="29">
        <v>45819</v>
      </c>
      <c r="B383" s="47">
        <v>6</v>
      </c>
      <c r="C383" s="47">
        <v>3</v>
      </c>
      <c r="D383" s="47">
        <v>22</v>
      </c>
      <c r="E383" s="37">
        <v>38.130699999999997</v>
      </c>
      <c r="F3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3"/>
      <c r="H383"/>
      <c r="I383"/>
    </row>
    <row r="384" spans="1:9" x14ac:dyDescent="0.25">
      <c r="A384" s="29">
        <v>45819</v>
      </c>
      <c r="B384" s="47">
        <v>6</v>
      </c>
      <c r="C384" s="47">
        <v>3</v>
      </c>
      <c r="D384" s="47">
        <v>23</v>
      </c>
      <c r="E384" s="37">
        <v>30.527999999999999</v>
      </c>
      <c r="F3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4"/>
      <c r="H384"/>
      <c r="I384"/>
    </row>
    <row r="385" spans="1:9" x14ac:dyDescent="0.25">
      <c r="A385" s="29">
        <v>45819</v>
      </c>
      <c r="B385" s="47">
        <v>6</v>
      </c>
      <c r="C385" s="47">
        <v>3</v>
      </c>
      <c r="D385" s="47">
        <v>24</v>
      </c>
      <c r="E385" s="37">
        <v>28.434799999999999</v>
      </c>
      <c r="F3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5"/>
      <c r="H385"/>
      <c r="I385"/>
    </row>
    <row r="386" spans="1:9" x14ac:dyDescent="0.25">
      <c r="A386" s="29">
        <v>45820</v>
      </c>
      <c r="B386" s="47">
        <v>6</v>
      </c>
      <c r="C386" s="47">
        <v>4</v>
      </c>
      <c r="D386" s="47">
        <v>1</v>
      </c>
      <c r="E386" s="37">
        <v>30.038599999999999</v>
      </c>
      <c r="F3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6"/>
      <c r="H386"/>
      <c r="I386"/>
    </row>
    <row r="387" spans="1:9" x14ac:dyDescent="0.25">
      <c r="A387" s="29">
        <v>45820</v>
      </c>
      <c r="B387" s="47">
        <v>6</v>
      </c>
      <c r="C387" s="47">
        <v>4</v>
      </c>
      <c r="D387" s="47">
        <v>2</v>
      </c>
      <c r="E387" s="37">
        <v>28.340199999999999</v>
      </c>
      <c r="F3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7"/>
      <c r="H387"/>
      <c r="I387"/>
    </row>
    <row r="388" spans="1:9" x14ac:dyDescent="0.25">
      <c r="A388" s="29">
        <v>45820</v>
      </c>
      <c r="B388" s="47">
        <v>6</v>
      </c>
      <c r="C388" s="47">
        <v>4</v>
      </c>
      <c r="D388" s="47">
        <v>3</v>
      </c>
      <c r="E388" s="37">
        <v>27.700500000000002</v>
      </c>
      <c r="F3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8"/>
      <c r="H388"/>
      <c r="I388"/>
    </row>
    <row r="389" spans="1:9" x14ac:dyDescent="0.25">
      <c r="A389" s="29">
        <v>45820</v>
      </c>
      <c r="B389" s="47">
        <v>6</v>
      </c>
      <c r="C389" s="47">
        <v>4</v>
      </c>
      <c r="D389" s="47">
        <v>4</v>
      </c>
      <c r="E389" s="37">
        <v>29.5901</v>
      </c>
      <c r="F3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9"/>
      <c r="H389"/>
      <c r="I389"/>
    </row>
    <row r="390" spans="1:9" x14ac:dyDescent="0.25">
      <c r="A390" s="29">
        <v>45820</v>
      </c>
      <c r="B390" s="47">
        <v>6</v>
      </c>
      <c r="C390" s="47">
        <v>4</v>
      </c>
      <c r="D390" s="47">
        <v>5</v>
      </c>
      <c r="E390" s="37">
        <v>27.764800000000001</v>
      </c>
      <c r="F3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0"/>
      <c r="H390"/>
      <c r="I390"/>
    </row>
    <row r="391" spans="1:9" x14ac:dyDescent="0.25">
      <c r="A391" s="29">
        <v>45820</v>
      </c>
      <c r="B391" s="47">
        <v>6</v>
      </c>
      <c r="C391" s="47">
        <v>4</v>
      </c>
      <c r="D391" s="47">
        <v>6</v>
      </c>
      <c r="E391" s="37">
        <v>28.120100000000001</v>
      </c>
      <c r="F3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1"/>
      <c r="H391"/>
      <c r="I391"/>
    </row>
    <row r="392" spans="1:9" x14ac:dyDescent="0.25">
      <c r="A392" s="29">
        <v>45820</v>
      </c>
      <c r="B392" s="47">
        <v>6</v>
      </c>
      <c r="C392" s="47">
        <v>4</v>
      </c>
      <c r="D392" s="47">
        <v>7</v>
      </c>
      <c r="E392" s="37">
        <v>21.482600000000001</v>
      </c>
      <c r="F3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2"/>
      <c r="H392"/>
      <c r="I392"/>
    </row>
    <row r="393" spans="1:9" x14ac:dyDescent="0.25">
      <c r="A393" s="29">
        <v>45820</v>
      </c>
      <c r="B393" s="47">
        <v>6</v>
      </c>
      <c r="C393" s="47">
        <v>4</v>
      </c>
      <c r="D393" s="47">
        <v>8</v>
      </c>
      <c r="E393" s="37">
        <v>0.18959999999999999</v>
      </c>
      <c r="F3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3"/>
      <c r="H393"/>
      <c r="I393"/>
    </row>
    <row r="394" spans="1:9" x14ac:dyDescent="0.25">
      <c r="A394" s="29">
        <v>45820</v>
      </c>
      <c r="B394" s="47">
        <v>6</v>
      </c>
      <c r="C394" s="47">
        <v>4</v>
      </c>
      <c r="D394" s="47">
        <v>9</v>
      </c>
      <c r="E394" s="37">
        <v>5.0880000000000001</v>
      </c>
      <c r="F3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4"/>
      <c r="H394"/>
      <c r="I394"/>
    </row>
    <row r="395" spans="1:9" x14ac:dyDescent="0.25">
      <c r="A395" s="29">
        <v>45820</v>
      </c>
      <c r="B395" s="47">
        <v>6</v>
      </c>
      <c r="C395" s="47">
        <v>4</v>
      </c>
      <c r="D395" s="47">
        <v>10</v>
      </c>
      <c r="E395" s="37">
        <v>9.0732999999999997</v>
      </c>
      <c r="F3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5"/>
      <c r="H395"/>
      <c r="I395"/>
    </row>
    <row r="396" spans="1:9" x14ac:dyDescent="0.25">
      <c r="A396" s="29">
        <v>45820</v>
      </c>
      <c r="B396" s="47">
        <v>6</v>
      </c>
      <c r="C396" s="47">
        <v>4</v>
      </c>
      <c r="D396" s="47">
        <v>11</v>
      </c>
      <c r="E396" s="37">
        <v>13.944100000000001</v>
      </c>
      <c r="F3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6"/>
      <c r="H396"/>
      <c r="I396"/>
    </row>
    <row r="397" spans="1:9" x14ac:dyDescent="0.25">
      <c r="A397" s="29">
        <v>45820</v>
      </c>
      <c r="B397" s="47">
        <v>6</v>
      </c>
      <c r="C397" s="47">
        <v>4</v>
      </c>
      <c r="D397" s="47">
        <v>12</v>
      </c>
      <c r="E397" s="37">
        <v>18.0307</v>
      </c>
      <c r="F3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7"/>
      <c r="H397"/>
      <c r="I397"/>
    </row>
    <row r="398" spans="1:9" x14ac:dyDescent="0.25">
      <c r="A398" s="29">
        <v>45820</v>
      </c>
      <c r="B398" s="47">
        <v>6</v>
      </c>
      <c r="C398" s="47">
        <v>4</v>
      </c>
      <c r="D398" s="47">
        <v>13</v>
      </c>
      <c r="E398" s="37">
        <v>38.680300000000003</v>
      </c>
      <c r="F3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8"/>
      <c r="H398"/>
      <c r="I398"/>
    </row>
    <row r="399" spans="1:9" x14ac:dyDescent="0.25">
      <c r="A399" s="29">
        <v>45820</v>
      </c>
      <c r="B399" s="47">
        <v>6</v>
      </c>
      <c r="C399" s="47">
        <v>4</v>
      </c>
      <c r="D399" s="47">
        <v>14</v>
      </c>
      <c r="E399" s="37">
        <v>36.386699999999998</v>
      </c>
      <c r="F3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9"/>
      <c r="H399"/>
      <c r="I399"/>
    </row>
    <row r="400" spans="1:9" x14ac:dyDescent="0.25">
      <c r="A400" s="29">
        <v>45820</v>
      </c>
      <c r="B400" s="47">
        <v>6</v>
      </c>
      <c r="C400" s="47">
        <v>4</v>
      </c>
      <c r="D400" s="47">
        <v>15</v>
      </c>
      <c r="E400" s="37">
        <v>40.164999999999999</v>
      </c>
      <c r="F4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0"/>
      <c r="H400"/>
      <c r="I400"/>
    </row>
    <row r="401" spans="1:9" x14ac:dyDescent="0.25">
      <c r="A401" s="29">
        <v>45820</v>
      </c>
      <c r="B401" s="47">
        <v>6</v>
      </c>
      <c r="C401" s="47">
        <v>4</v>
      </c>
      <c r="D401" s="47">
        <v>16</v>
      </c>
      <c r="E401" s="37">
        <v>168.32859999999999</v>
      </c>
      <c r="F40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1"/>
      <c r="H401"/>
      <c r="I401"/>
    </row>
    <row r="402" spans="1:9" x14ac:dyDescent="0.25">
      <c r="A402" s="29">
        <v>45820</v>
      </c>
      <c r="B402" s="47">
        <v>6</v>
      </c>
      <c r="C402" s="47">
        <v>4</v>
      </c>
      <c r="D402" s="47">
        <v>17</v>
      </c>
      <c r="E402" s="37">
        <v>27.883600000000001</v>
      </c>
      <c r="F40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2"/>
      <c r="H402"/>
      <c r="I402"/>
    </row>
    <row r="403" spans="1:9" x14ac:dyDescent="0.25">
      <c r="A403" s="29">
        <v>45820</v>
      </c>
      <c r="B403" s="47">
        <v>6</v>
      </c>
      <c r="C403" s="47">
        <v>4</v>
      </c>
      <c r="D403" s="47">
        <v>18</v>
      </c>
      <c r="E403" s="37">
        <v>20.236599999999999</v>
      </c>
      <c r="F40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3"/>
      <c r="H403"/>
      <c r="I403"/>
    </row>
    <row r="404" spans="1:9" x14ac:dyDescent="0.25">
      <c r="A404" s="29">
        <v>45820</v>
      </c>
      <c r="B404" s="47">
        <v>6</v>
      </c>
      <c r="C404" s="47">
        <v>4</v>
      </c>
      <c r="D404" s="47">
        <v>19</v>
      </c>
      <c r="E404" s="37">
        <v>29.257200000000001</v>
      </c>
      <c r="F40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4"/>
      <c r="H404"/>
      <c r="I404"/>
    </row>
    <row r="405" spans="1:9" x14ac:dyDescent="0.25">
      <c r="A405" s="29">
        <v>45820</v>
      </c>
      <c r="B405" s="47">
        <v>6</v>
      </c>
      <c r="C405" s="47">
        <v>4</v>
      </c>
      <c r="D405" s="47">
        <v>20</v>
      </c>
      <c r="E405" s="37">
        <v>17.812899999999999</v>
      </c>
      <c r="F4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5"/>
      <c r="H405"/>
      <c r="I405"/>
    </row>
    <row r="406" spans="1:9" x14ac:dyDescent="0.25">
      <c r="A406" s="29">
        <v>45820</v>
      </c>
      <c r="B406" s="47">
        <v>6</v>
      </c>
      <c r="C406" s="47">
        <v>4</v>
      </c>
      <c r="D406" s="47">
        <v>21</v>
      </c>
      <c r="E406" s="37">
        <v>20.0426</v>
      </c>
      <c r="F4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6"/>
      <c r="H406"/>
      <c r="I406"/>
    </row>
    <row r="407" spans="1:9" x14ac:dyDescent="0.25">
      <c r="A407" s="29">
        <v>45820</v>
      </c>
      <c r="B407" s="47">
        <v>6</v>
      </c>
      <c r="C407" s="47">
        <v>4</v>
      </c>
      <c r="D407" s="47">
        <v>22</v>
      </c>
      <c r="E407" s="37">
        <v>16.9422</v>
      </c>
      <c r="F4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7"/>
      <c r="H407"/>
      <c r="I407"/>
    </row>
    <row r="408" spans="1:9" x14ac:dyDescent="0.25">
      <c r="A408" s="29">
        <v>45820</v>
      </c>
      <c r="B408" s="47">
        <v>6</v>
      </c>
      <c r="C408" s="47">
        <v>4</v>
      </c>
      <c r="D408" s="47">
        <v>23</v>
      </c>
      <c r="E408" s="37">
        <v>17.4587</v>
      </c>
      <c r="F4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8"/>
      <c r="H408"/>
      <c r="I408"/>
    </row>
    <row r="409" spans="1:9" x14ac:dyDescent="0.25">
      <c r="A409" s="29">
        <v>45820</v>
      </c>
      <c r="B409" s="47">
        <v>6</v>
      </c>
      <c r="C409" s="47">
        <v>4</v>
      </c>
      <c r="D409" s="47">
        <v>24</v>
      </c>
      <c r="E409" s="37">
        <v>16.819299999999998</v>
      </c>
      <c r="F4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9"/>
      <c r="H409"/>
      <c r="I409"/>
    </row>
    <row r="410" spans="1:9" x14ac:dyDescent="0.25">
      <c r="A410" s="29">
        <v>45821</v>
      </c>
      <c r="B410" s="47">
        <v>6</v>
      </c>
      <c r="C410" s="47">
        <v>5</v>
      </c>
      <c r="D410" s="47">
        <v>1</v>
      </c>
      <c r="E410" s="37">
        <v>18.822299999999998</v>
      </c>
      <c r="F4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0"/>
      <c r="H410"/>
      <c r="I410"/>
    </row>
    <row r="411" spans="1:9" x14ac:dyDescent="0.25">
      <c r="A411" s="29">
        <v>45821</v>
      </c>
      <c r="B411" s="47">
        <v>6</v>
      </c>
      <c r="C411" s="47">
        <v>5</v>
      </c>
      <c r="D411" s="47">
        <v>2</v>
      </c>
      <c r="E411" s="37">
        <v>19.378699999999998</v>
      </c>
      <c r="F4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1"/>
      <c r="H411"/>
      <c r="I411"/>
    </row>
    <row r="412" spans="1:9" x14ac:dyDescent="0.25">
      <c r="A412" s="29">
        <v>45821</v>
      </c>
      <c r="B412" s="47">
        <v>6</v>
      </c>
      <c r="C412" s="47">
        <v>5</v>
      </c>
      <c r="D412" s="47">
        <v>3</v>
      </c>
      <c r="E412" s="37">
        <v>26.687200000000001</v>
      </c>
      <c r="F4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2"/>
      <c r="H412"/>
      <c r="I412"/>
    </row>
    <row r="413" spans="1:9" x14ac:dyDescent="0.25">
      <c r="A413" s="29">
        <v>45821</v>
      </c>
      <c r="B413" s="47">
        <v>6</v>
      </c>
      <c r="C413" s="47">
        <v>5</v>
      </c>
      <c r="D413" s="47">
        <v>4</v>
      </c>
      <c r="E413" s="37">
        <v>27.126899999999999</v>
      </c>
      <c r="F4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3"/>
      <c r="H413"/>
      <c r="I413"/>
    </row>
    <row r="414" spans="1:9" x14ac:dyDescent="0.25">
      <c r="A414" s="29">
        <v>45821</v>
      </c>
      <c r="B414" s="47">
        <v>6</v>
      </c>
      <c r="C414" s="47">
        <v>5</v>
      </c>
      <c r="D414" s="47">
        <v>5</v>
      </c>
      <c r="E414" s="37">
        <v>27.153600000000001</v>
      </c>
      <c r="F4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4"/>
      <c r="H414"/>
      <c r="I414"/>
    </row>
    <row r="415" spans="1:9" x14ac:dyDescent="0.25">
      <c r="A415" s="29">
        <v>45821</v>
      </c>
      <c r="B415" s="47">
        <v>6</v>
      </c>
      <c r="C415" s="47">
        <v>5</v>
      </c>
      <c r="D415" s="47">
        <v>6</v>
      </c>
      <c r="E415" s="37">
        <v>28.287800000000001</v>
      </c>
      <c r="F4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5"/>
      <c r="H415"/>
      <c r="I415"/>
    </row>
    <row r="416" spans="1:9" x14ac:dyDescent="0.25">
      <c r="A416" s="29">
        <v>45821</v>
      </c>
      <c r="B416" s="47">
        <v>6</v>
      </c>
      <c r="C416" s="47">
        <v>5</v>
      </c>
      <c r="D416" s="47">
        <v>7</v>
      </c>
      <c r="E416" s="37">
        <v>25.6145</v>
      </c>
      <c r="F4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6"/>
      <c r="H416"/>
      <c r="I416"/>
    </row>
    <row r="417" spans="1:9" x14ac:dyDescent="0.25">
      <c r="A417" s="29">
        <v>45821</v>
      </c>
      <c r="B417" s="47">
        <v>6</v>
      </c>
      <c r="C417" s="47">
        <v>5</v>
      </c>
      <c r="D417" s="47">
        <v>8</v>
      </c>
      <c r="E417" s="37">
        <v>18.260999999999999</v>
      </c>
      <c r="F4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7"/>
      <c r="H417"/>
      <c r="I417"/>
    </row>
    <row r="418" spans="1:9" x14ac:dyDescent="0.25">
      <c r="A418" s="29">
        <v>45821</v>
      </c>
      <c r="B418" s="47">
        <v>6</v>
      </c>
      <c r="C418" s="47">
        <v>5</v>
      </c>
      <c r="D418" s="47">
        <v>9</v>
      </c>
      <c r="E418" s="37">
        <v>19.558599999999998</v>
      </c>
      <c r="F4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8"/>
      <c r="H418"/>
      <c r="I418"/>
    </row>
    <row r="419" spans="1:9" x14ac:dyDescent="0.25">
      <c r="A419" s="29">
        <v>45821</v>
      </c>
      <c r="B419" s="47">
        <v>6</v>
      </c>
      <c r="C419" s="47">
        <v>5</v>
      </c>
      <c r="D419" s="47">
        <v>10</v>
      </c>
      <c r="E419" s="37">
        <v>18.014399999999998</v>
      </c>
      <c r="F4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9"/>
      <c r="H419"/>
      <c r="I419"/>
    </row>
    <row r="420" spans="1:9" x14ac:dyDescent="0.25">
      <c r="A420" s="29">
        <v>45821</v>
      </c>
      <c r="B420" s="47">
        <v>6</v>
      </c>
      <c r="C420" s="47">
        <v>5</v>
      </c>
      <c r="D420" s="47">
        <v>11</v>
      </c>
      <c r="E420" s="37">
        <v>4.6592000000000002</v>
      </c>
      <c r="F4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0"/>
      <c r="H420"/>
      <c r="I420"/>
    </row>
    <row r="421" spans="1:9" x14ac:dyDescent="0.25">
      <c r="A421" s="29">
        <v>45821</v>
      </c>
      <c r="B421" s="47">
        <v>6</v>
      </c>
      <c r="C421" s="47">
        <v>5</v>
      </c>
      <c r="D421" s="47">
        <v>12</v>
      </c>
      <c r="E421" s="37">
        <v>16.469899999999999</v>
      </c>
      <c r="F4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1"/>
      <c r="H421"/>
      <c r="I421"/>
    </row>
    <row r="422" spans="1:9" x14ac:dyDescent="0.25">
      <c r="A422" s="29">
        <v>45821</v>
      </c>
      <c r="B422" s="47">
        <v>6</v>
      </c>
      <c r="C422" s="47">
        <v>5</v>
      </c>
      <c r="D422" s="47">
        <v>13</v>
      </c>
      <c r="E422" s="37">
        <v>52.020099999999999</v>
      </c>
      <c r="F4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2"/>
      <c r="H422"/>
      <c r="I422"/>
    </row>
    <row r="423" spans="1:9" x14ac:dyDescent="0.25">
      <c r="A423" s="29">
        <v>45821</v>
      </c>
      <c r="B423" s="47">
        <v>6</v>
      </c>
      <c r="C423" s="47">
        <v>5</v>
      </c>
      <c r="D423" s="47">
        <v>14</v>
      </c>
      <c r="E423" s="37">
        <v>38.277799999999999</v>
      </c>
      <c r="F4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3"/>
      <c r="H423"/>
      <c r="I423"/>
    </row>
    <row r="424" spans="1:9" x14ac:dyDescent="0.25">
      <c r="A424" s="29">
        <v>45821</v>
      </c>
      <c r="B424" s="47">
        <v>6</v>
      </c>
      <c r="C424" s="47">
        <v>5</v>
      </c>
      <c r="D424" s="47">
        <v>15</v>
      </c>
      <c r="E424" s="37">
        <v>36.426699999999997</v>
      </c>
      <c r="F4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4"/>
      <c r="H424"/>
      <c r="I424"/>
    </row>
    <row r="425" spans="1:9" x14ac:dyDescent="0.25">
      <c r="A425" s="29">
        <v>45821</v>
      </c>
      <c r="B425" s="47">
        <v>6</v>
      </c>
      <c r="C425" s="47">
        <v>5</v>
      </c>
      <c r="D425" s="47">
        <v>16</v>
      </c>
      <c r="E425" s="37">
        <v>17.994</v>
      </c>
      <c r="F42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5"/>
      <c r="H425"/>
      <c r="I425"/>
    </row>
    <row r="426" spans="1:9" x14ac:dyDescent="0.25">
      <c r="A426" s="29">
        <v>45821</v>
      </c>
      <c r="B426" s="47">
        <v>6</v>
      </c>
      <c r="C426" s="47">
        <v>5</v>
      </c>
      <c r="D426" s="47">
        <v>17</v>
      </c>
      <c r="E426" s="37">
        <v>19.057500000000001</v>
      </c>
      <c r="F42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6"/>
      <c r="H426"/>
      <c r="I426"/>
    </row>
    <row r="427" spans="1:9" x14ac:dyDescent="0.25">
      <c r="A427" s="29">
        <v>45821</v>
      </c>
      <c r="B427" s="47">
        <v>6</v>
      </c>
      <c r="C427" s="47">
        <v>5</v>
      </c>
      <c r="D427" s="47">
        <v>18</v>
      </c>
      <c r="E427" s="37">
        <v>26.746400000000001</v>
      </c>
      <c r="F42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7"/>
      <c r="H427"/>
      <c r="I427"/>
    </row>
    <row r="428" spans="1:9" x14ac:dyDescent="0.25">
      <c r="A428" s="29">
        <v>45821</v>
      </c>
      <c r="B428" s="47">
        <v>6</v>
      </c>
      <c r="C428" s="47">
        <v>5</v>
      </c>
      <c r="D428" s="47">
        <v>19</v>
      </c>
      <c r="E428" s="37">
        <v>48.4377</v>
      </c>
      <c r="F42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8"/>
      <c r="H428"/>
      <c r="I428"/>
    </row>
    <row r="429" spans="1:9" x14ac:dyDescent="0.25">
      <c r="A429" s="29">
        <v>45821</v>
      </c>
      <c r="B429" s="47">
        <v>6</v>
      </c>
      <c r="C429" s="47">
        <v>5</v>
      </c>
      <c r="D429" s="47">
        <v>20</v>
      </c>
      <c r="E429" s="37">
        <v>51.0623</v>
      </c>
      <c r="F4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9"/>
      <c r="H429"/>
      <c r="I429"/>
    </row>
    <row r="430" spans="1:9" x14ac:dyDescent="0.25">
      <c r="A430" s="29">
        <v>45821</v>
      </c>
      <c r="B430" s="47">
        <v>6</v>
      </c>
      <c r="C430" s="47">
        <v>5</v>
      </c>
      <c r="D430" s="47">
        <v>21</v>
      </c>
      <c r="E430" s="37">
        <v>44.564</v>
      </c>
      <c r="F4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0"/>
      <c r="H430"/>
      <c r="I430"/>
    </row>
    <row r="431" spans="1:9" x14ac:dyDescent="0.25">
      <c r="A431" s="29">
        <v>45821</v>
      </c>
      <c r="B431" s="47">
        <v>6</v>
      </c>
      <c r="C431" s="47">
        <v>5</v>
      </c>
      <c r="D431" s="47">
        <v>22</v>
      </c>
      <c r="E431" s="37">
        <v>49.063800000000001</v>
      </c>
      <c r="F4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1"/>
      <c r="H431"/>
      <c r="I431"/>
    </row>
    <row r="432" spans="1:9" x14ac:dyDescent="0.25">
      <c r="A432" s="29">
        <v>45821</v>
      </c>
      <c r="B432" s="47">
        <v>6</v>
      </c>
      <c r="C432" s="47">
        <v>5</v>
      </c>
      <c r="D432" s="47">
        <v>23</v>
      </c>
      <c r="E432" s="37">
        <v>20.770499999999998</v>
      </c>
      <c r="F4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2"/>
      <c r="H432"/>
      <c r="I432"/>
    </row>
    <row r="433" spans="1:9" x14ac:dyDescent="0.25">
      <c r="A433" s="29">
        <v>45821</v>
      </c>
      <c r="B433" s="47">
        <v>6</v>
      </c>
      <c r="C433" s="47">
        <v>5</v>
      </c>
      <c r="D433" s="47">
        <v>24</v>
      </c>
      <c r="E433" s="37">
        <v>23.140899999999998</v>
      </c>
      <c r="F4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3"/>
      <c r="H433"/>
      <c r="I433"/>
    </row>
    <row r="434" spans="1:9" x14ac:dyDescent="0.25">
      <c r="A434" s="29">
        <v>45822</v>
      </c>
      <c r="B434" s="47">
        <v>6</v>
      </c>
      <c r="C434" s="47">
        <v>6</v>
      </c>
      <c r="D434" s="47">
        <v>1</v>
      </c>
      <c r="E434" s="37">
        <v>46.584800000000001</v>
      </c>
      <c r="F4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4"/>
      <c r="H434"/>
      <c r="I434"/>
    </row>
    <row r="435" spans="1:9" x14ac:dyDescent="0.25">
      <c r="A435" s="29">
        <v>45822</v>
      </c>
      <c r="B435" s="47">
        <v>6</v>
      </c>
      <c r="C435" s="47">
        <v>6</v>
      </c>
      <c r="D435" s="47">
        <v>2</v>
      </c>
      <c r="E435" s="37">
        <v>50.062100000000001</v>
      </c>
      <c r="F4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5"/>
      <c r="H435"/>
      <c r="I435"/>
    </row>
    <row r="436" spans="1:9" x14ac:dyDescent="0.25">
      <c r="A436" s="29">
        <v>45822</v>
      </c>
      <c r="B436" s="47">
        <v>6</v>
      </c>
      <c r="C436" s="47">
        <v>6</v>
      </c>
      <c r="D436" s="47">
        <v>3</v>
      </c>
      <c r="E436" s="37">
        <v>21.9907</v>
      </c>
      <c r="F4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6"/>
      <c r="H436"/>
      <c r="I436"/>
    </row>
    <row r="437" spans="1:9" x14ac:dyDescent="0.25">
      <c r="A437" s="29">
        <v>45822</v>
      </c>
      <c r="B437" s="47">
        <v>6</v>
      </c>
      <c r="C437" s="47">
        <v>6</v>
      </c>
      <c r="D437" s="47">
        <v>4</v>
      </c>
      <c r="E437" s="37">
        <v>21.3828</v>
      </c>
      <c r="F4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7"/>
      <c r="H437"/>
      <c r="I437"/>
    </row>
    <row r="438" spans="1:9" x14ac:dyDescent="0.25">
      <c r="A438" s="29">
        <v>45822</v>
      </c>
      <c r="B438" s="47">
        <v>6</v>
      </c>
      <c r="C438" s="47">
        <v>6</v>
      </c>
      <c r="D438" s="47">
        <v>5</v>
      </c>
      <c r="E438" s="37">
        <v>22.962499999999999</v>
      </c>
      <c r="F4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8"/>
      <c r="H438"/>
      <c r="I438"/>
    </row>
    <row r="439" spans="1:9" x14ac:dyDescent="0.25">
      <c r="A439" s="29">
        <v>45822</v>
      </c>
      <c r="B439" s="47">
        <v>6</v>
      </c>
      <c r="C439" s="47">
        <v>6</v>
      </c>
      <c r="D439" s="47">
        <v>6</v>
      </c>
      <c r="E439" s="37">
        <v>25.048400000000001</v>
      </c>
      <c r="F4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9"/>
      <c r="H439"/>
      <c r="I439"/>
    </row>
    <row r="440" spans="1:9" x14ac:dyDescent="0.25">
      <c r="A440" s="29">
        <v>45822</v>
      </c>
      <c r="B440" s="47">
        <v>6</v>
      </c>
      <c r="C440" s="47">
        <v>6</v>
      </c>
      <c r="D440" s="47">
        <v>7</v>
      </c>
      <c r="E440" s="37">
        <v>82.751400000000004</v>
      </c>
      <c r="F4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0"/>
      <c r="H440"/>
      <c r="I440"/>
    </row>
    <row r="441" spans="1:9" x14ac:dyDescent="0.25">
      <c r="A441" s="29">
        <v>45822</v>
      </c>
      <c r="B441" s="47">
        <v>6</v>
      </c>
      <c r="C441" s="47">
        <v>6</v>
      </c>
      <c r="D441" s="47">
        <v>8</v>
      </c>
      <c r="E441" s="37">
        <v>20.000699999999998</v>
      </c>
      <c r="F4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1"/>
      <c r="H441"/>
      <c r="I441"/>
    </row>
    <row r="442" spans="1:9" x14ac:dyDescent="0.25">
      <c r="A442" s="29">
        <v>45822</v>
      </c>
      <c r="B442" s="47">
        <v>6</v>
      </c>
      <c r="C442" s="47">
        <v>6</v>
      </c>
      <c r="D442" s="47">
        <v>9</v>
      </c>
      <c r="E442" s="37">
        <v>40.0595</v>
      </c>
      <c r="F4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2"/>
      <c r="H442"/>
      <c r="I442"/>
    </row>
    <row r="443" spans="1:9" x14ac:dyDescent="0.25">
      <c r="A443" s="29">
        <v>45822</v>
      </c>
      <c r="B443" s="47">
        <v>6</v>
      </c>
      <c r="C443" s="47">
        <v>6</v>
      </c>
      <c r="D443" s="47">
        <v>10</v>
      </c>
      <c r="E443" s="37">
        <v>45.923099999999998</v>
      </c>
      <c r="F4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3"/>
      <c r="H443"/>
      <c r="I443"/>
    </row>
    <row r="444" spans="1:9" x14ac:dyDescent="0.25">
      <c r="A444" s="29">
        <v>45822</v>
      </c>
      <c r="B444" s="47">
        <v>6</v>
      </c>
      <c r="C444" s="47">
        <v>6</v>
      </c>
      <c r="D444" s="47">
        <v>11</v>
      </c>
      <c r="E444" s="37">
        <v>72.977699999999999</v>
      </c>
      <c r="F4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4"/>
      <c r="H444"/>
      <c r="I444"/>
    </row>
    <row r="445" spans="1:9" x14ac:dyDescent="0.25">
      <c r="A445" s="29">
        <v>45822</v>
      </c>
      <c r="B445" s="47">
        <v>6</v>
      </c>
      <c r="C445" s="47">
        <v>6</v>
      </c>
      <c r="D445" s="47">
        <v>12</v>
      </c>
      <c r="E445" s="37">
        <v>52.2654</v>
      </c>
      <c r="F4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5"/>
      <c r="H445"/>
      <c r="I445"/>
    </row>
    <row r="446" spans="1:9" x14ac:dyDescent="0.25">
      <c r="A446" s="29">
        <v>45822</v>
      </c>
      <c r="B446" s="47">
        <v>6</v>
      </c>
      <c r="C446" s="47">
        <v>6</v>
      </c>
      <c r="D446" s="47">
        <v>13</v>
      </c>
      <c r="E446" s="37">
        <v>35.367400000000004</v>
      </c>
      <c r="F4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6"/>
      <c r="H446"/>
      <c r="I446"/>
    </row>
    <row r="447" spans="1:9" x14ac:dyDescent="0.25">
      <c r="A447" s="29">
        <v>45822</v>
      </c>
      <c r="B447" s="47">
        <v>6</v>
      </c>
      <c r="C447" s="47">
        <v>6</v>
      </c>
      <c r="D447" s="47">
        <v>14</v>
      </c>
      <c r="E447" s="37">
        <v>38.484900000000003</v>
      </c>
      <c r="F4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7"/>
      <c r="H447"/>
      <c r="I447"/>
    </row>
    <row r="448" spans="1:9" x14ac:dyDescent="0.25">
      <c r="A448" s="29">
        <v>45822</v>
      </c>
      <c r="B448" s="47">
        <v>6</v>
      </c>
      <c r="C448" s="47">
        <v>6</v>
      </c>
      <c r="D448" s="47">
        <v>15</v>
      </c>
      <c r="E448" s="37">
        <v>42.804900000000004</v>
      </c>
      <c r="F4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8"/>
      <c r="H448"/>
      <c r="I448"/>
    </row>
    <row r="449" spans="1:9" x14ac:dyDescent="0.25">
      <c r="A449" s="29">
        <v>45822</v>
      </c>
      <c r="B449" s="47">
        <v>6</v>
      </c>
      <c r="C449" s="47">
        <v>6</v>
      </c>
      <c r="D449" s="47">
        <v>16</v>
      </c>
      <c r="E449" s="37">
        <v>50.0045</v>
      </c>
      <c r="F4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9"/>
      <c r="H449"/>
      <c r="I449"/>
    </row>
    <row r="450" spans="1:9" x14ac:dyDescent="0.25">
      <c r="A450" s="29">
        <v>45822</v>
      </c>
      <c r="B450" s="47">
        <v>6</v>
      </c>
      <c r="C450" s="47">
        <v>6</v>
      </c>
      <c r="D450" s="47">
        <v>17</v>
      </c>
      <c r="E450" s="37">
        <v>43.503799999999998</v>
      </c>
      <c r="F4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0"/>
      <c r="H450"/>
      <c r="I450"/>
    </row>
    <row r="451" spans="1:9" x14ac:dyDescent="0.25">
      <c r="A451" s="29">
        <v>45822</v>
      </c>
      <c r="B451" s="47">
        <v>6</v>
      </c>
      <c r="C451" s="47">
        <v>6</v>
      </c>
      <c r="D451" s="47">
        <v>18</v>
      </c>
      <c r="E451" s="37">
        <v>61.848599999999998</v>
      </c>
      <c r="F4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1"/>
      <c r="H451"/>
      <c r="I451"/>
    </row>
    <row r="452" spans="1:9" x14ac:dyDescent="0.25">
      <c r="A452" s="29">
        <v>45822</v>
      </c>
      <c r="B452" s="47">
        <v>6</v>
      </c>
      <c r="C452" s="47">
        <v>6</v>
      </c>
      <c r="D452" s="47">
        <v>19</v>
      </c>
      <c r="E452" s="37">
        <v>74.117000000000004</v>
      </c>
      <c r="F4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2"/>
      <c r="H452"/>
      <c r="I452"/>
    </row>
    <row r="453" spans="1:9" x14ac:dyDescent="0.25">
      <c r="A453" s="29">
        <v>45822</v>
      </c>
      <c r="B453" s="47">
        <v>6</v>
      </c>
      <c r="C453" s="47">
        <v>6</v>
      </c>
      <c r="D453" s="47">
        <v>20</v>
      </c>
      <c r="E453" s="37">
        <v>67.661600000000007</v>
      </c>
      <c r="F4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3"/>
      <c r="H453"/>
      <c r="I453"/>
    </row>
    <row r="454" spans="1:9" x14ac:dyDescent="0.25">
      <c r="A454" s="29">
        <v>45822</v>
      </c>
      <c r="B454" s="47">
        <v>6</v>
      </c>
      <c r="C454" s="47">
        <v>6</v>
      </c>
      <c r="D454" s="47">
        <v>21</v>
      </c>
      <c r="E454" s="37">
        <v>43.722000000000001</v>
      </c>
      <c r="F4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4"/>
      <c r="H454"/>
      <c r="I454"/>
    </row>
    <row r="455" spans="1:9" x14ac:dyDescent="0.25">
      <c r="A455" s="29">
        <v>45822</v>
      </c>
      <c r="B455" s="47">
        <v>6</v>
      </c>
      <c r="C455" s="47">
        <v>6</v>
      </c>
      <c r="D455" s="47">
        <v>22</v>
      </c>
      <c r="E455" s="37">
        <v>49.676900000000003</v>
      </c>
      <c r="F4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5"/>
      <c r="H455"/>
      <c r="I455"/>
    </row>
    <row r="456" spans="1:9" x14ac:dyDescent="0.25">
      <c r="A456" s="29">
        <v>45822</v>
      </c>
      <c r="B456" s="47">
        <v>6</v>
      </c>
      <c r="C456" s="47">
        <v>6</v>
      </c>
      <c r="D456" s="47">
        <v>23</v>
      </c>
      <c r="E456" s="37">
        <v>29.676300000000001</v>
      </c>
      <c r="F4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6"/>
      <c r="H456"/>
      <c r="I456"/>
    </row>
    <row r="457" spans="1:9" x14ac:dyDescent="0.25">
      <c r="A457" s="29">
        <v>45822</v>
      </c>
      <c r="B457" s="47">
        <v>6</v>
      </c>
      <c r="C457" s="47">
        <v>6</v>
      </c>
      <c r="D457" s="47">
        <v>24</v>
      </c>
      <c r="E457" s="37">
        <v>24.214500000000001</v>
      </c>
      <c r="F4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7"/>
      <c r="H457"/>
      <c r="I457"/>
    </row>
    <row r="458" spans="1:9" x14ac:dyDescent="0.25">
      <c r="A458" s="29">
        <v>45823</v>
      </c>
      <c r="B458" s="47">
        <v>6</v>
      </c>
      <c r="C458" s="47">
        <v>7</v>
      </c>
      <c r="D458" s="47">
        <v>1</v>
      </c>
      <c r="E458" s="37">
        <v>26.605799999999999</v>
      </c>
      <c r="F4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8"/>
      <c r="H458"/>
      <c r="I458"/>
    </row>
    <row r="459" spans="1:9" x14ac:dyDescent="0.25">
      <c r="A459" s="29">
        <v>45823</v>
      </c>
      <c r="B459" s="47">
        <v>6</v>
      </c>
      <c r="C459" s="47">
        <v>7</v>
      </c>
      <c r="D459" s="47">
        <v>2</v>
      </c>
      <c r="E459" s="37">
        <v>22.572800000000001</v>
      </c>
      <c r="F4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9"/>
      <c r="H459"/>
      <c r="I459"/>
    </row>
    <row r="460" spans="1:9" x14ac:dyDescent="0.25">
      <c r="A460" s="29">
        <v>45823</v>
      </c>
      <c r="B460" s="47">
        <v>6</v>
      </c>
      <c r="C460" s="47">
        <v>7</v>
      </c>
      <c r="D460" s="47">
        <v>3</v>
      </c>
      <c r="E460" s="37">
        <v>20.577400000000001</v>
      </c>
      <c r="F4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0"/>
      <c r="H460"/>
      <c r="I460"/>
    </row>
    <row r="461" spans="1:9" x14ac:dyDescent="0.25">
      <c r="A461" s="29">
        <v>45823</v>
      </c>
      <c r="B461" s="47">
        <v>6</v>
      </c>
      <c r="C461" s="47">
        <v>7</v>
      </c>
      <c r="D461" s="47">
        <v>4</v>
      </c>
      <c r="E461" s="37">
        <v>21.7288</v>
      </c>
      <c r="F4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1"/>
      <c r="H461"/>
      <c r="I461"/>
    </row>
    <row r="462" spans="1:9" x14ac:dyDescent="0.25">
      <c r="A462" s="29">
        <v>45823</v>
      </c>
      <c r="B462" s="47">
        <v>6</v>
      </c>
      <c r="C462" s="47">
        <v>7</v>
      </c>
      <c r="D462" s="47">
        <v>5</v>
      </c>
      <c r="E462" s="37">
        <v>18.586300000000001</v>
      </c>
      <c r="F4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2"/>
      <c r="H462"/>
      <c r="I462"/>
    </row>
    <row r="463" spans="1:9" x14ac:dyDescent="0.25">
      <c r="A463" s="29">
        <v>45823</v>
      </c>
      <c r="B463" s="47">
        <v>6</v>
      </c>
      <c r="C463" s="47">
        <v>7</v>
      </c>
      <c r="D463" s="47">
        <v>6</v>
      </c>
      <c r="E463" s="37">
        <v>19.620799999999999</v>
      </c>
      <c r="F4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3"/>
      <c r="H463"/>
      <c r="I463"/>
    </row>
    <row r="464" spans="1:9" x14ac:dyDescent="0.25">
      <c r="A464" s="29">
        <v>45823</v>
      </c>
      <c r="B464" s="47">
        <v>6</v>
      </c>
      <c r="C464" s="47">
        <v>7</v>
      </c>
      <c r="D464" s="47">
        <v>7</v>
      </c>
      <c r="E464" s="37">
        <v>51.919899999999998</v>
      </c>
      <c r="F4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4"/>
      <c r="H464"/>
      <c r="I464"/>
    </row>
    <row r="465" spans="1:9" x14ac:dyDescent="0.25">
      <c r="A465" s="29">
        <v>45823</v>
      </c>
      <c r="B465" s="47">
        <v>6</v>
      </c>
      <c r="C465" s="47">
        <v>7</v>
      </c>
      <c r="D465" s="47">
        <v>8</v>
      </c>
      <c r="E465" s="37">
        <v>29.991199999999999</v>
      </c>
      <c r="F4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5"/>
      <c r="H465"/>
      <c r="I465"/>
    </row>
    <row r="466" spans="1:9" x14ac:dyDescent="0.25">
      <c r="A466" s="29">
        <v>45823</v>
      </c>
      <c r="B466" s="47">
        <v>6</v>
      </c>
      <c r="C466" s="47">
        <v>7</v>
      </c>
      <c r="D466" s="47">
        <v>9</v>
      </c>
      <c r="E466" s="37">
        <v>32.170900000000003</v>
      </c>
      <c r="F4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6"/>
      <c r="H466"/>
      <c r="I466"/>
    </row>
    <row r="467" spans="1:9" x14ac:dyDescent="0.25">
      <c r="A467" s="29">
        <v>45823</v>
      </c>
      <c r="B467" s="47">
        <v>6</v>
      </c>
      <c r="C467" s="47">
        <v>7</v>
      </c>
      <c r="D467" s="47">
        <v>10</v>
      </c>
      <c r="E467" s="37">
        <v>70.558300000000003</v>
      </c>
      <c r="F4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7"/>
      <c r="H467"/>
      <c r="I467"/>
    </row>
    <row r="468" spans="1:9" x14ac:dyDescent="0.25">
      <c r="A468" s="29">
        <v>45823</v>
      </c>
      <c r="B468" s="47">
        <v>6</v>
      </c>
      <c r="C468" s="47">
        <v>7</v>
      </c>
      <c r="D468" s="47">
        <v>11</v>
      </c>
      <c r="E468" s="37">
        <v>96.549099999999996</v>
      </c>
      <c r="F4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8"/>
      <c r="H468"/>
      <c r="I468"/>
    </row>
    <row r="469" spans="1:9" x14ac:dyDescent="0.25">
      <c r="A469" s="29">
        <v>45823</v>
      </c>
      <c r="B469" s="47">
        <v>6</v>
      </c>
      <c r="C469" s="47">
        <v>7</v>
      </c>
      <c r="D469" s="47">
        <v>12</v>
      </c>
      <c r="E469" s="37">
        <v>97.76</v>
      </c>
      <c r="F4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9"/>
      <c r="H469"/>
      <c r="I469"/>
    </row>
    <row r="470" spans="1:9" x14ac:dyDescent="0.25">
      <c r="A470" s="29">
        <v>45823</v>
      </c>
      <c r="B470" s="47">
        <v>6</v>
      </c>
      <c r="C470" s="47">
        <v>7</v>
      </c>
      <c r="D470" s="47">
        <v>13</v>
      </c>
      <c r="E470" s="37">
        <v>35.601199999999999</v>
      </c>
      <c r="F4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0"/>
      <c r="H470"/>
      <c r="I470"/>
    </row>
    <row r="471" spans="1:9" x14ac:dyDescent="0.25">
      <c r="A471" s="29">
        <v>45823</v>
      </c>
      <c r="B471" s="47">
        <v>6</v>
      </c>
      <c r="C471" s="47">
        <v>7</v>
      </c>
      <c r="D471" s="47">
        <v>14</v>
      </c>
      <c r="E471" s="37">
        <v>43.208799999999997</v>
      </c>
      <c r="F4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1"/>
      <c r="H471"/>
      <c r="I471"/>
    </row>
    <row r="472" spans="1:9" x14ac:dyDescent="0.25">
      <c r="A472" s="29">
        <v>45823</v>
      </c>
      <c r="B472" s="47">
        <v>6</v>
      </c>
      <c r="C472" s="47">
        <v>7</v>
      </c>
      <c r="D472" s="47">
        <v>15</v>
      </c>
      <c r="E472" s="37">
        <v>54.765000000000001</v>
      </c>
      <c r="F4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2"/>
      <c r="H472"/>
      <c r="I472"/>
    </row>
    <row r="473" spans="1:9" x14ac:dyDescent="0.25">
      <c r="A473" s="29">
        <v>45823</v>
      </c>
      <c r="B473" s="47">
        <v>6</v>
      </c>
      <c r="C473" s="47">
        <v>7</v>
      </c>
      <c r="D473" s="47">
        <v>16</v>
      </c>
      <c r="E473" s="37">
        <v>60.314100000000003</v>
      </c>
      <c r="F4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3"/>
      <c r="H473"/>
      <c r="I473"/>
    </row>
    <row r="474" spans="1:9" x14ac:dyDescent="0.25">
      <c r="A474" s="29">
        <v>45823</v>
      </c>
      <c r="B474" s="47">
        <v>6</v>
      </c>
      <c r="C474" s="47">
        <v>7</v>
      </c>
      <c r="D474" s="47">
        <v>17</v>
      </c>
      <c r="E474" s="37">
        <v>58.759900000000002</v>
      </c>
      <c r="F4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4"/>
      <c r="H474"/>
      <c r="I474"/>
    </row>
    <row r="475" spans="1:9" x14ac:dyDescent="0.25">
      <c r="A475" s="29">
        <v>45823</v>
      </c>
      <c r="B475" s="47">
        <v>6</v>
      </c>
      <c r="C475" s="47">
        <v>7</v>
      </c>
      <c r="D475" s="47">
        <v>18</v>
      </c>
      <c r="E475" s="37">
        <v>63.787999999999997</v>
      </c>
      <c r="F4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5"/>
      <c r="H475"/>
      <c r="I475"/>
    </row>
    <row r="476" spans="1:9" x14ac:dyDescent="0.25">
      <c r="A476" s="29">
        <v>45823</v>
      </c>
      <c r="B476" s="47">
        <v>6</v>
      </c>
      <c r="C476" s="47">
        <v>7</v>
      </c>
      <c r="D476" s="47">
        <v>19</v>
      </c>
      <c r="E476" s="37">
        <v>71.213800000000006</v>
      </c>
      <c r="F4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6"/>
      <c r="H476"/>
      <c r="I476"/>
    </row>
    <row r="477" spans="1:9" x14ac:dyDescent="0.25">
      <c r="A477" s="29">
        <v>45823</v>
      </c>
      <c r="B477" s="47">
        <v>6</v>
      </c>
      <c r="C477" s="47">
        <v>7</v>
      </c>
      <c r="D477" s="47">
        <v>20</v>
      </c>
      <c r="E477" s="37">
        <v>22.9224</v>
      </c>
      <c r="F4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7"/>
      <c r="H477"/>
      <c r="I477"/>
    </row>
    <row r="478" spans="1:9" x14ac:dyDescent="0.25">
      <c r="A478" s="29">
        <v>45823</v>
      </c>
      <c r="B478" s="47">
        <v>6</v>
      </c>
      <c r="C478" s="47">
        <v>7</v>
      </c>
      <c r="D478" s="47">
        <v>21</v>
      </c>
      <c r="E478" s="37">
        <v>21.592400000000001</v>
      </c>
      <c r="F4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8"/>
      <c r="H478"/>
      <c r="I478"/>
    </row>
    <row r="479" spans="1:9" x14ac:dyDescent="0.25">
      <c r="A479" s="29">
        <v>45823</v>
      </c>
      <c r="B479" s="47">
        <v>6</v>
      </c>
      <c r="C479" s="47">
        <v>7</v>
      </c>
      <c r="D479" s="47">
        <v>22</v>
      </c>
      <c r="E479" s="37">
        <v>24.459599999999998</v>
      </c>
      <c r="F4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9"/>
      <c r="H479"/>
      <c r="I479"/>
    </row>
    <row r="480" spans="1:9" x14ac:dyDescent="0.25">
      <c r="A480" s="29">
        <v>45823</v>
      </c>
      <c r="B480" s="47">
        <v>6</v>
      </c>
      <c r="C480" s="47">
        <v>7</v>
      </c>
      <c r="D480" s="47">
        <v>23</v>
      </c>
      <c r="E480" s="37">
        <v>31.9621</v>
      </c>
      <c r="F4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0"/>
      <c r="H480"/>
      <c r="I480"/>
    </row>
    <row r="481" spans="1:9" x14ac:dyDescent="0.25">
      <c r="A481" s="29">
        <v>45823</v>
      </c>
      <c r="B481" s="47">
        <v>6</v>
      </c>
      <c r="C481" s="47">
        <v>7</v>
      </c>
      <c r="D481" s="47">
        <v>24</v>
      </c>
      <c r="E481" s="37">
        <v>39.202599999999997</v>
      </c>
      <c r="F4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1"/>
      <c r="H481"/>
      <c r="I481"/>
    </row>
    <row r="482" spans="1:9" x14ac:dyDescent="0.25">
      <c r="A482" s="29">
        <v>45824</v>
      </c>
      <c r="B482" s="47">
        <v>6</v>
      </c>
      <c r="C482" s="47">
        <v>1</v>
      </c>
      <c r="D482" s="47">
        <v>1</v>
      </c>
      <c r="E482" s="37">
        <v>25.121600000000001</v>
      </c>
      <c r="F4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2"/>
      <c r="H482"/>
      <c r="I482"/>
    </row>
    <row r="483" spans="1:9" x14ac:dyDescent="0.25">
      <c r="A483" s="29">
        <v>45824</v>
      </c>
      <c r="B483" s="47">
        <v>6</v>
      </c>
      <c r="C483" s="47">
        <v>1</v>
      </c>
      <c r="D483" s="47">
        <v>2</v>
      </c>
      <c r="E483" s="37">
        <v>16.047699999999999</v>
      </c>
      <c r="F4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3"/>
      <c r="H483"/>
      <c r="I483"/>
    </row>
    <row r="484" spans="1:9" x14ac:dyDescent="0.25">
      <c r="A484" s="29">
        <v>45824</v>
      </c>
      <c r="B484" s="47">
        <v>6</v>
      </c>
      <c r="C484" s="47">
        <v>1</v>
      </c>
      <c r="D484" s="47">
        <v>3</v>
      </c>
      <c r="E484" s="37">
        <v>7.1336000000000004</v>
      </c>
      <c r="F4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4"/>
      <c r="H484"/>
      <c r="I484"/>
    </row>
    <row r="485" spans="1:9" x14ac:dyDescent="0.25">
      <c r="A485" s="29">
        <v>45824</v>
      </c>
      <c r="B485" s="47">
        <v>6</v>
      </c>
      <c r="C485" s="47">
        <v>1</v>
      </c>
      <c r="D485" s="47">
        <v>4</v>
      </c>
      <c r="E485" s="37">
        <v>-18.433900000000001</v>
      </c>
      <c r="F4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5"/>
      <c r="H485"/>
      <c r="I485"/>
    </row>
    <row r="486" spans="1:9" x14ac:dyDescent="0.25">
      <c r="A486" s="29">
        <v>45824</v>
      </c>
      <c r="B486" s="47">
        <v>6</v>
      </c>
      <c r="C486" s="47">
        <v>1</v>
      </c>
      <c r="D486" s="47">
        <v>5</v>
      </c>
      <c r="E486" s="37">
        <v>-16.9773</v>
      </c>
      <c r="F4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6"/>
      <c r="H486"/>
      <c r="I486"/>
    </row>
    <row r="487" spans="1:9" x14ac:dyDescent="0.25">
      <c r="A487" s="29">
        <v>45824</v>
      </c>
      <c r="B487" s="47">
        <v>6</v>
      </c>
      <c r="C487" s="47">
        <v>1</v>
      </c>
      <c r="D487" s="47">
        <v>6</v>
      </c>
      <c r="E487" s="37">
        <v>-20.1309</v>
      </c>
      <c r="F4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7"/>
      <c r="H487"/>
      <c r="I487"/>
    </row>
    <row r="488" spans="1:9" x14ac:dyDescent="0.25">
      <c r="A488" s="29">
        <v>45824</v>
      </c>
      <c r="B488" s="47">
        <v>6</v>
      </c>
      <c r="C488" s="47">
        <v>1</v>
      </c>
      <c r="D488" s="47">
        <v>7</v>
      </c>
      <c r="E488" s="37">
        <v>24.032800000000002</v>
      </c>
      <c r="F4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8"/>
      <c r="H488"/>
      <c r="I488"/>
    </row>
    <row r="489" spans="1:9" x14ac:dyDescent="0.25">
      <c r="A489" s="29">
        <v>45824</v>
      </c>
      <c r="B489" s="47">
        <v>6</v>
      </c>
      <c r="C489" s="47">
        <v>1</v>
      </c>
      <c r="D489" s="47">
        <v>8</v>
      </c>
      <c r="E489" s="37">
        <v>53.817300000000003</v>
      </c>
      <c r="F4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9"/>
      <c r="H489"/>
      <c r="I489"/>
    </row>
    <row r="490" spans="1:9" x14ac:dyDescent="0.25">
      <c r="A490" s="29">
        <v>45824</v>
      </c>
      <c r="B490" s="47">
        <v>6</v>
      </c>
      <c r="C490" s="47">
        <v>1</v>
      </c>
      <c r="D490" s="47">
        <v>9</v>
      </c>
      <c r="E490" s="37">
        <v>56.260100000000001</v>
      </c>
      <c r="F4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0"/>
      <c r="H490"/>
      <c r="I490"/>
    </row>
    <row r="491" spans="1:9" x14ac:dyDescent="0.25">
      <c r="A491" s="29">
        <v>45824</v>
      </c>
      <c r="B491" s="47">
        <v>6</v>
      </c>
      <c r="C491" s="47">
        <v>1</v>
      </c>
      <c r="D491" s="47">
        <v>10</v>
      </c>
      <c r="E491" s="37">
        <v>47.948999999999998</v>
      </c>
      <c r="F4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1"/>
      <c r="H491"/>
      <c r="I491"/>
    </row>
    <row r="492" spans="1:9" x14ac:dyDescent="0.25">
      <c r="A492" s="29">
        <v>45824</v>
      </c>
      <c r="B492" s="47">
        <v>6</v>
      </c>
      <c r="C492" s="47">
        <v>1</v>
      </c>
      <c r="D492" s="47">
        <v>11</v>
      </c>
      <c r="E492" s="37">
        <v>53.321899999999999</v>
      </c>
      <c r="F4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2"/>
      <c r="H492"/>
      <c r="I492"/>
    </row>
    <row r="493" spans="1:9" x14ac:dyDescent="0.25">
      <c r="A493" s="29">
        <v>45824</v>
      </c>
      <c r="B493" s="47">
        <v>6</v>
      </c>
      <c r="C493" s="47">
        <v>1</v>
      </c>
      <c r="D493" s="47">
        <v>12</v>
      </c>
      <c r="E493" s="37">
        <v>33.547400000000003</v>
      </c>
      <c r="F4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3"/>
      <c r="H493"/>
      <c r="I493"/>
    </row>
    <row r="494" spans="1:9" x14ac:dyDescent="0.25">
      <c r="A494" s="29">
        <v>45824</v>
      </c>
      <c r="B494" s="47">
        <v>6</v>
      </c>
      <c r="C494" s="47">
        <v>1</v>
      </c>
      <c r="D494" s="47">
        <v>13</v>
      </c>
      <c r="E494" s="37">
        <v>23.507899999999999</v>
      </c>
      <c r="F4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4"/>
      <c r="H494"/>
      <c r="I494"/>
    </row>
    <row r="495" spans="1:9" x14ac:dyDescent="0.25">
      <c r="A495" s="29">
        <v>45824</v>
      </c>
      <c r="B495" s="47">
        <v>6</v>
      </c>
      <c r="C495" s="47">
        <v>1</v>
      </c>
      <c r="D495" s="47">
        <v>14</v>
      </c>
      <c r="E495" s="37">
        <v>23.768999999999998</v>
      </c>
      <c r="F4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5"/>
      <c r="H495"/>
      <c r="I495"/>
    </row>
    <row r="496" spans="1:9" x14ac:dyDescent="0.25">
      <c r="A496" s="29">
        <v>45824</v>
      </c>
      <c r="B496" s="47">
        <v>6</v>
      </c>
      <c r="C496" s="47">
        <v>1</v>
      </c>
      <c r="D496" s="47">
        <v>15</v>
      </c>
      <c r="E496" s="37">
        <v>20.7028</v>
      </c>
      <c r="F4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6"/>
      <c r="H496"/>
      <c r="I496"/>
    </row>
    <row r="497" spans="1:9" x14ac:dyDescent="0.25">
      <c r="A497" s="29">
        <v>45824</v>
      </c>
      <c r="B497" s="47">
        <v>6</v>
      </c>
      <c r="C497" s="47">
        <v>1</v>
      </c>
      <c r="D497" s="47">
        <v>16</v>
      </c>
      <c r="E497" s="37">
        <v>18.187100000000001</v>
      </c>
      <c r="F49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7"/>
      <c r="H497"/>
      <c r="I497"/>
    </row>
    <row r="498" spans="1:9" x14ac:dyDescent="0.25">
      <c r="A498" s="29">
        <v>45824</v>
      </c>
      <c r="B498" s="47">
        <v>6</v>
      </c>
      <c r="C498" s="47">
        <v>1</v>
      </c>
      <c r="D498" s="47">
        <v>17</v>
      </c>
      <c r="E498" s="37">
        <v>19.557700000000001</v>
      </c>
      <c r="F49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8"/>
      <c r="H498"/>
      <c r="I498"/>
    </row>
    <row r="499" spans="1:9" x14ac:dyDescent="0.25">
      <c r="A499" s="29">
        <v>45824</v>
      </c>
      <c r="B499" s="47">
        <v>6</v>
      </c>
      <c r="C499" s="47">
        <v>1</v>
      </c>
      <c r="D499" s="47">
        <v>18</v>
      </c>
      <c r="E499" s="37">
        <v>75.262900000000002</v>
      </c>
      <c r="F49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9"/>
      <c r="H499"/>
      <c r="I499"/>
    </row>
    <row r="500" spans="1:9" x14ac:dyDescent="0.25">
      <c r="A500" s="29">
        <v>45824</v>
      </c>
      <c r="B500" s="47">
        <v>6</v>
      </c>
      <c r="C500" s="47">
        <v>1</v>
      </c>
      <c r="D500" s="47">
        <v>19</v>
      </c>
      <c r="E500" s="37">
        <v>519.00779999999997</v>
      </c>
      <c r="F50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00"/>
      <c r="H500"/>
      <c r="I500"/>
    </row>
    <row r="501" spans="1:9" x14ac:dyDescent="0.25">
      <c r="A501" s="29">
        <v>45824</v>
      </c>
      <c r="B501" s="47">
        <v>6</v>
      </c>
      <c r="C501" s="47">
        <v>1</v>
      </c>
      <c r="D501" s="47">
        <v>20</v>
      </c>
      <c r="E501" s="37">
        <v>91.334299999999999</v>
      </c>
      <c r="F5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1"/>
      <c r="H501"/>
      <c r="I501"/>
    </row>
    <row r="502" spans="1:9" x14ac:dyDescent="0.25">
      <c r="A502" s="29">
        <v>45824</v>
      </c>
      <c r="B502" s="47">
        <v>6</v>
      </c>
      <c r="C502" s="47">
        <v>1</v>
      </c>
      <c r="D502" s="47">
        <v>21</v>
      </c>
      <c r="E502" s="37">
        <v>64.778700000000001</v>
      </c>
      <c r="F5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2"/>
      <c r="H502"/>
      <c r="I502"/>
    </row>
    <row r="503" spans="1:9" x14ac:dyDescent="0.25">
      <c r="A503" s="29">
        <v>45824</v>
      </c>
      <c r="B503" s="47">
        <v>6</v>
      </c>
      <c r="C503" s="47">
        <v>1</v>
      </c>
      <c r="D503" s="47">
        <v>22</v>
      </c>
      <c r="E503" s="37">
        <v>31.252600000000001</v>
      </c>
      <c r="F5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3"/>
      <c r="H503"/>
      <c r="I503"/>
    </row>
    <row r="504" spans="1:9" x14ac:dyDescent="0.25">
      <c r="A504" s="29">
        <v>45824</v>
      </c>
      <c r="B504" s="47">
        <v>6</v>
      </c>
      <c r="C504" s="47">
        <v>1</v>
      </c>
      <c r="D504" s="47">
        <v>23</v>
      </c>
      <c r="E504" s="37">
        <v>9.2157999999999998</v>
      </c>
      <c r="F5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4"/>
      <c r="H504"/>
      <c r="I504"/>
    </row>
    <row r="505" spans="1:9" x14ac:dyDescent="0.25">
      <c r="A505" s="29">
        <v>45824</v>
      </c>
      <c r="B505" s="47">
        <v>6</v>
      </c>
      <c r="C505" s="47">
        <v>1</v>
      </c>
      <c r="D505" s="47">
        <v>24</v>
      </c>
      <c r="E505" s="37">
        <v>20.335000000000001</v>
      </c>
      <c r="F5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5"/>
      <c r="H505"/>
      <c r="I505"/>
    </row>
    <row r="506" spans="1:9" x14ac:dyDescent="0.25">
      <c r="A506" s="29">
        <v>45825</v>
      </c>
      <c r="B506" s="47">
        <v>6</v>
      </c>
      <c r="C506" s="47">
        <v>2</v>
      </c>
      <c r="D506" s="47">
        <v>1</v>
      </c>
      <c r="E506" s="37">
        <v>29.692900000000002</v>
      </c>
      <c r="F5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6"/>
      <c r="H506"/>
      <c r="I506"/>
    </row>
    <row r="507" spans="1:9" x14ac:dyDescent="0.25">
      <c r="A507" s="29">
        <v>45825</v>
      </c>
      <c r="B507" s="47">
        <v>6</v>
      </c>
      <c r="C507" s="47">
        <v>2</v>
      </c>
      <c r="D507" s="47">
        <v>2</v>
      </c>
      <c r="E507" s="37">
        <v>131.92019999999999</v>
      </c>
      <c r="F5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7"/>
      <c r="H507"/>
      <c r="I507"/>
    </row>
    <row r="508" spans="1:9" x14ac:dyDescent="0.25">
      <c r="A508" s="29">
        <v>45825</v>
      </c>
      <c r="B508" s="47">
        <v>6</v>
      </c>
      <c r="C508" s="47">
        <v>2</v>
      </c>
      <c r="D508" s="47">
        <v>3</v>
      </c>
      <c r="E508" s="37">
        <v>109.6108</v>
      </c>
      <c r="F5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8"/>
      <c r="H508"/>
      <c r="I508"/>
    </row>
    <row r="509" spans="1:9" x14ac:dyDescent="0.25">
      <c r="A509" s="29">
        <v>45825</v>
      </c>
      <c r="B509" s="47">
        <v>6</v>
      </c>
      <c r="C509" s="47">
        <v>2</v>
      </c>
      <c r="D509" s="47">
        <v>4</v>
      </c>
      <c r="E509" s="37">
        <v>11.0128</v>
      </c>
      <c r="F5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9"/>
      <c r="H509"/>
      <c r="I509"/>
    </row>
    <row r="510" spans="1:9" x14ac:dyDescent="0.25">
      <c r="A510" s="29">
        <v>45825</v>
      </c>
      <c r="B510" s="47">
        <v>6</v>
      </c>
      <c r="C510" s="47">
        <v>2</v>
      </c>
      <c r="D510" s="47">
        <v>5</v>
      </c>
      <c r="E510" s="37">
        <v>279.67689999999999</v>
      </c>
      <c r="F5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0"/>
      <c r="H510"/>
      <c r="I510"/>
    </row>
    <row r="511" spans="1:9" x14ac:dyDescent="0.25">
      <c r="A511" s="29">
        <v>45825</v>
      </c>
      <c r="B511" s="47">
        <v>6</v>
      </c>
      <c r="C511" s="47">
        <v>2</v>
      </c>
      <c r="D511" s="47">
        <v>6</v>
      </c>
      <c r="E511" s="37">
        <v>13.5046</v>
      </c>
      <c r="F5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1"/>
      <c r="H511"/>
      <c r="I511"/>
    </row>
    <row r="512" spans="1:9" x14ac:dyDescent="0.25">
      <c r="A512" s="29">
        <v>45825</v>
      </c>
      <c r="B512" s="47">
        <v>6</v>
      </c>
      <c r="C512" s="47">
        <v>2</v>
      </c>
      <c r="D512" s="47">
        <v>7</v>
      </c>
      <c r="E512" s="37">
        <v>18.983899999999998</v>
      </c>
      <c r="F5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2"/>
      <c r="H512"/>
      <c r="I512"/>
    </row>
    <row r="513" spans="1:9" x14ac:dyDescent="0.25">
      <c r="A513" s="29">
        <v>45825</v>
      </c>
      <c r="B513" s="47">
        <v>6</v>
      </c>
      <c r="C513" s="47">
        <v>2</v>
      </c>
      <c r="D513" s="47">
        <v>8</v>
      </c>
      <c r="E513" s="37">
        <v>20.257300000000001</v>
      </c>
      <c r="F5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3"/>
      <c r="H513"/>
      <c r="I513"/>
    </row>
    <row r="514" spans="1:9" x14ac:dyDescent="0.25">
      <c r="A514" s="29">
        <v>45825</v>
      </c>
      <c r="B514" s="47">
        <v>6</v>
      </c>
      <c r="C514" s="47">
        <v>2</v>
      </c>
      <c r="D514" s="47">
        <v>9</v>
      </c>
      <c r="E514" s="37">
        <v>22.959199999999999</v>
      </c>
      <c r="F5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4"/>
      <c r="H514"/>
      <c r="I514"/>
    </row>
    <row r="515" spans="1:9" x14ac:dyDescent="0.25">
      <c r="A515" s="29">
        <v>45825</v>
      </c>
      <c r="B515" s="47">
        <v>6</v>
      </c>
      <c r="C515" s="47">
        <v>2</v>
      </c>
      <c r="D515" s="47">
        <v>10</v>
      </c>
      <c r="E515" s="37">
        <v>103.60850000000001</v>
      </c>
      <c r="F5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5"/>
      <c r="H515"/>
      <c r="I515"/>
    </row>
    <row r="516" spans="1:9" x14ac:dyDescent="0.25">
      <c r="A516" s="29">
        <v>45825</v>
      </c>
      <c r="B516" s="47">
        <v>6</v>
      </c>
      <c r="C516" s="47">
        <v>2</v>
      </c>
      <c r="D516" s="47">
        <v>11</v>
      </c>
      <c r="E516" s="37">
        <v>55.878799999999998</v>
      </c>
      <c r="F5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6"/>
      <c r="H516"/>
      <c r="I516"/>
    </row>
    <row r="517" spans="1:9" x14ac:dyDescent="0.25">
      <c r="A517" s="29">
        <v>45825</v>
      </c>
      <c r="B517" s="47">
        <v>6</v>
      </c>
      <c r="C517" s="47">
        <v>2</v>
      </c>
      <c r="D517" s="47">
        <v>12</v>
      </c>
      <c r="E517" s="37">
        <v>51.502200000000002</v>
      </c>
      <c r="F5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7"/>
      <c r="H517"/>
      <c r="I517"/>
    </row>
    <row r="518" spans="1:9" x14ac:dyDescent="0.25">
      <c r="A518" s="29">
        <v>45825</v>
      </c>
      <c r="B518" s="47">
        <v>6</v>
      </c>
      <c r="C518" s="47">
        <v>2</v>
      </c>
      <c r="D518" s="47">
        <v>13</v>
      </c>
      <c r="E518" s="37">
        <v>50.889299999999999</v>
      </c>
      <c r="F5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8"/>
      <c r="H518"/>
      <c r="I518"/>
    </row>
    <row r="519" spans="1:9" x14ac:dyDescent="0.25">
      <c r="A519" s="29">
        <v>45825</v>
      </c>
      <c r="B519" s="47">
        <v>6</v>
      </c>
      <c r="C519" s="47">
        <v>2</v>
      </c>
      <c r="D519" s="47">
        <v>14</v>
      </c>
      <c r="E519" s="37">
        <v>52.645299999999999</v>
      </c>
      <c r="F5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9"/>
      <c r="H519"/>
      <c r="I519"/>
    </row>
    <row r="520" spans="1:9" x14ac:dyDescent="0.25">
      <c r="A520" s="29">
        <v>45825</v>
      </c>
      <c r="B520" s="47">
        <v>6</v>
      </c>
      <c r="C520" s="47">
        <v>2</v>
      </c>
      <c r="D520" s="47">
        <v>15</v>
      </c>
      <c r="E520" s="37">
        <v>55.021599999999999</v>
      </c>
      <c r="F5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0"/>
      <c r="H520"/>
      <c r="I520"/>
    </row>
    <row r="521" spans="1:9" x14ac:dyDescent="0.25">
      <c r="A521" s="29">
        <v>45825</v>
      </c>
      <c r="B521" s="47">
        <v>6</v>
      </c>
      <c r="C521" s="47">
        <v>2</v>
      </c>
      <c r="D521" s="47">
        <v>16</v>
      </c>
      <c r="E521" s="37">
        <v>58.396500000000003</v>
      </c>
      <c r="F52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1"/>
      <c r="H521"/>
      <c r="I521"/>
    </row>
    <row r="522" spans="1:9" x14ac:dyDescent="0.25">
      <c r="A522" s="29">
        <v>45825</v>
      </c>
      <c r="B522" s="47">
        <v>6</v>
      </c>
      <c r="C522" s="47">
        <v>2</v>
      </c>
      <c r="D522" s="47">
        <v>17</v>
      </c>
      <c r="E522" s="37">
        <v>55.619900000000001</v>
      </c>
      <c r="F52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2"/>
      <c r="H522"/>
      <c r="I522"/>
    </row>
    <row r="523" spans="1:9" x14ac:dyDescent="0.25">
      <c r="A523" s="29">
        <v>45825</v>
      </c>
      <c r="B523" s="47">
        <v>6</v>
      </c>
      <c r="C523" s="47">
        <v>2</v>
      </c>
      <c r="D523" s="47">
        <v>18</v>
      </c>
      <c r="E523" s="37">
        <v>59.398400000000002</v>
      </c>
      <c r="F52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3"/>
      <c r="H523"/>
      <c r="I523"/>
    </row>
    <row r="524" spans="1:9" x14ac:dyDescent="0.25">
      <c r="A524" s="29">
        <v>45825</v>
      </c>
      <c r="B524" s="47">
        <v>6</v>
      </c>
      <c r="C524" s="47">
        <v>2</v>
      </c>
      <c r="D524" s="47">
        <v>19</v>
      </c>
      <c r="E524" s="37">
        <v>82.336399999999998</v>
      </c>
      <c r="F52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4"/>
      <c r="H524"/>
      <c r="I524"/>
    </row>
    <row r="525" spans="1:9" x14ac:dyDescent="0.25">
      <c r="A525" s="29">
        <v>45825</v>
      </c>
      <c r="B525" s="47">
        <v>6</v>
      </c>
      <c r="C525" s="47">
        <v>2</v>
      </c>
      <c r="D525" s="47">
        <v>20</v>
      </c>
      <c r="E525" s="37">
        <v>115.4894</v>
      </c>
      <c r="F5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5"/>
      <c r="H525"/>
      <c r="I525"/>
    </row>
    <row r="526" spans="1:9" x14ac:dyDescent="0.25">
      <c r="A526" s="29">
        <v>45825</v>
      </c>
      <c r="B526" s="47">
        <v>6</v>
      </c>
      <c r="C526" s="47">
        <v>2</v>
      </c>
      <c r="D526" s="47">
        <v>21</v>
      </c>
      <c r="E526" s="37">
        <v>97.757800000000003</v>
      </c>
      <c r="F5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6"/>
      <c r="H526"/>
      <c r="I526"/>
    </row>
    <row r="527" spans="1:9" x14ac:dyDescent="0.25">
      <c r="A527" s="29">
        <v>45825</v>
      </c>
      <c r="B527" s="47">
        <v>6</v>
      </c>
      <c r="C527" s="47">
        <v>2</v>
      </c>
      <c r="D527" s="47">
        <v>22</v>
      </c>
      <c r="E527" s="37">
        <v>84.560599999999994</v>
      </c>
      <c r="F5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7"/>
      <c r="H527"/>
      <c r="I527"/>
    </row>
    <row r="528" spans="1:9" x14ac:dyDescent="0.25">
      <c r="A528" s="29">
        <v>45825</v>
      </c>
      <c r="B528" s="47">
        <v>6</v>
      </c>
      <c r="C528" s="47">
        <v>2</v>
      </c>
      <c r="D528" s="47">
        <v>23</v>
      </c>
      <c r="E528" s="37">
        <v>90.338999999999999</v>
      </c>
      <c r="F5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8"/>
      <c r="H528"/>
      <c r="I528"/>
    </row>
    <row r="529" spans="1:9" x14ac:dyDescent="0.25">
      <c r="A529" s="29">
        <v>45825</v>
      </c>
      <c r="B529" s="47">
        <v>6</v>
      </c>
      <c r="C529" s="47">
        <v>2</v>
      </c>
      <c r="D529" s="47">
        <v>24</v>
      </c>
      <c r="E529" s="37">
        <v>72.430599999999998</v>
      </c>
      <c r="F5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9"/>
      <c r="H529"/>
      <c r="I529"/>
    </row>
    <row r="530" spans="1:9" x14ac:dyDescent="0.25">
      <c r="A530" s="29">
        <v>45826</v>
      </c>
      <c r="B530" s="47">
        <v>6</v>
      </c>
      <c r="C530" s="47">
        <v>3</v>
      </c>
      <c r="D530" s="47">
        <v>1</v>
      </c>
      <c r="E530" s="37">
        <v>65.036100000000005</v>
      </c>
      <c r="F5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0"/>
      <c r="H530"/>
      <c r="I530"/>
    </row>
    <row r="531" spans="1:9" x14ac:dyDescent="0.25">
      <c r="A531" s="29">
        <v>45826</v>
      </c>
      <c r="B531" s="47">
        <v>6</v>
      </c>
      <c r="C531" s="47">
        <v>3</v>
      </c>
      <c r="D531" s="47">
        <v>2</v>
      </c>
      <c r="E531" s="37">
        <v>50.551699999999997</v>
      </c>
      <c r="F5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1"/>
      <c r="H531"/>
      <c r="I531"/>
    </row>
    <row r="532" spans="1:9" x14ac:dyDescent="0.25">
      <c r="A532" s="29">
        <v>45826</v>
      </c>
      <c r="B532" s="47">
        <v>6</v>
      </c>
      <c r="C532" s="47">
        <v>3</v>
      </c>
      <c r="D532" s="47">
        <v>3</v>
      </c>
      <c r="E532" s="37">
        <v>25.162099999999999</v>
      </c>
      <c r="F5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2"/>
      <c r="H532"/>
      <c r="I532"/>
    </row>
    <row r="533" spans="1:9" x14ac:dyDescent="0.25">
      <c r="A533" s="29">
        <v>45826</v>
      </c>
      <c r="B533" s="47">
        <v>6</v>
      </c>
      <c r="C533" s="47">
        <v>3</v>
      </c>
      <c r="D533" s="47">
        <v>4</v>
      </c>
      <c r="E533" s="37">
        <v>25.343499999999999</v>
      </c>
      <c r="F5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3"/>
      <c r="H533"/>
      <c r="I533"/>
    </row>
    <row r="534" spans="1:9" x14ac:dyDescent="0.25">
      <c r="A534" s="29">
        <v>45826</v>
      </c>
      <c r="B534" s="47">
        <v>6</v>
      </c>
      <c r="C534" s="47">
        <v>3</v>
      </c>
      <c r="D534" s="47">
        <v>5</v>
      </c>
      <c r="E534" s="37">
        <v>27.165600000000001</v>
      </c>
      <c r="F5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4"/>
      <c r="H534"/>
      <c r="I534"/>
    </row>
    <row r="535" spans="1:9" x14ac:dyDescent="0.25">
      <c r="A535" s="29">
        <v>45826</v>
      </c>
      <c r="B535" s="47">
        <v>6</v>
      </c>
      <c r="C535" s="47">
        <v>3</v>
      </c>
      <c r="D535" s="47">
        <v>6</v>
      </c>
      <c r="E535" s="37">
        <v>26.096399999999999</v>
      </c>
      <c r="F5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5"/>
      <c r="H535"/>
      <c r="I535"/>
    </row>
    <row r="536" spans="1:9" x14ac:dyDescent="0.25">
      <c r="A536" s="29">
        <v>45826</v>
      </c>
      <c r="B536" s="47">
        <v>6</v>
      </c>
      <c r="C536" s="47">
        <v>3</v>
      </c>
      <c r="D536" s="47">
        <v>7</v>
      </c>
      <c r="E536" s="37">
        <v>16.5261</v>
      </c>
      <c r="F5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6"/>
      <c r="H536"/>
      <c r="I536"/>
    </row>
    <row r="537" spans="1:9" x14ac:dyDescent="0.25">
      <c r="A537" s="29">
        <v>45826</v>
      </c>
      <c r="B537" s="47">
        <v>6</v>
      </c>
      <c r="C537" s="47">
        <v>3</v>
      </c>
      <c r="D537" s="47">
        <v>8</v>
      </c>
      <c r="E537" s="37">
        <v>19.433900000000001</v>
      </c>
      <c r="F5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7"/>
      <c r="H537"/>
      <c r="I537"/>
    </row>
    <row r="538" spans="1:9" x14ac:dyDescent="0.25">
      <c r="A538" s="29">
        <v>45826</v>
      </c>
      <c r="B538" s="47">
        <v>6</v>
      </c>
      <c r="C538" s="47">
        <v>3</v>
      </c>
      <c r="D538" s="47">
        <v>9</v>
      </c>
      <c r="E538" s="37">
        <v>20.348700000000001</v>
      </c>
      <c r="F5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8"/>
      <c r="H538"/>
      <c r="I538"/>
    </row>
    <row r="539" spans="1:9" x14ac:dyDescent="0.25">
      <c r="A539" s="29">
        <v>45826</v>
      </c>
      <c r="B539" s="47">
        <v>6</v>
      </c>
      <c r="C539" s="47">
        <v>3</v>
      </c>
      <c r="D539" s="47">
        <v>10</v>
      </c>
      <c r="E539" s="37">
        <v>19.97</v>
      </c>
      <c r="F5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9"/>
      <c r="H539"/>
      <c r="I539"/>
    </row>
    <row r="540" spans="1:9" x14ac:dyDescent="0.25">
      <c r="A540" s="29">
        <v>45826</v>
      </c>
      <c r="B540" s="47">
        <v>6</v>
      </c>
      <c r="C540" s="47">
        <v>3</v>
      </c>
      <c r="D540" s="47">
        <v>11</v>
      </c>
      <c r="E540" s="37">
        <v>24.821200000000001</v>
      </c>
      <c r="F5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0"/>
      <c r="H540"/>
      <c r="I540"/>
    </row>
    <row r="541" spans="1:9" x14ac:dyDescent="0.25">
      <c r="A541" s="29">
        <v>45826</v>
      </c>
      <c r="B541" s="47">
        <v>6</v>
      </c>
      <c r="C541" s="47">
        <v>3</v>
      </c>
      <c r="D541" s="47">
        <v>12</v>
      </c>
      <c r="E541" s="37">
        <v>28.340399999999999</v>
      </c>
      <c r="F5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1"/>
      <c r="H541"/>
      <c r="I541"/>
    </row>
    <row r="542" spans="1:9" x14ac:dyDescent="0.25">
      <c r="A542" s="29">
        <v>45826</v>
      </c>
      <c r="B542" s="47">
        <v>6</v>
      </c>
      <c r="C542" s="47">
        <v>3</v>
      </c>
      <c r="D542" s="47">
        <v>13</v>
      </c>
      <c r="E542" s="37">
        <v>29.7867</v>
      </c>
      <c r="F5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2"/>
      <c r="H542"/>
      <c r="I542"/>
    </row>
    <row r="543" spans="1:9" x14ac:dyDescent="0.25">
      <c r="A543" s="29">
        <v>45826</v>
      </c>
      <c r="B543" s="47">
        <v>6</v>
      </c>
      <c r="C543" s="47">
        <v>3</v>
      </c>
      <c r="D543" s="47">
        <v>14</v>
      </c>
      <c r="E543" s="37">
        <v>29.0486</v>
      </c>
      <c r="F5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3"/>
      <c r="H543"/>
      <c r="I543"/>
    </row>
    <row r="544" spans="1:9" x14ac:dyDescent="0.25">
      <c r="A544" s="29">
        <v>45826</v>
      </c>
      <c r="B544" s="47">
        <v>6</v>
      </c>
      <c r="C544" s="47">
        <v>3</v>
      </c>
      <c r="D544" s="47">
        <v>15</v>
      </c>
      <c r="E544" s="37">
        <v>29.833500000000001</v>
      </c>
      <c r="F5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4"/>
      <c r="H544"/>
      <c r="I544"/>
    </row>
    <row r="545" spans="1:9" x14ac:dyDescent="0.25">
      <c r="A545" s="29">
        <v>45826</v>
      </c>
      <c r="B545" s="47">
        <v>6</v>
      </c>
      <c r="C545" s="47">
        <v>3</v>
      </c>
      <c r="D545" s="47">
        <v>16</v>
      </c>
      <c r="E545" s="37">
        <v>33.946599999999997</v>
      </c>
      <c r="F54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5"/>
      <c r="H545"/>
      <c r="I545"/>
    </row>
    <row r="546" spans="1:9" x14ac:dyDescent="0.25">
      <c r="A546" s="29">
        <v>45826</v>
      </c>
      <c r="B546" s="47">
        <v>6</v>
      </c>
      <c r="C546" s="47">
        <v>3</v>
      </c>
      <c r="D546" s="47">
        <v>17</v>
      </c>
      <c r="E546" s="37">
        <v>31.7563</v>
      </c>
      <c r="F54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6"/>
      <c r="H546"/>
      <c r="I546"/>
    </row>
    <row r="547" spans="1:9" x14ac:dyDescent="0.25">
      <c r="A547" s="29">
        <v>45826</v>
      </c>
      <c r="B547" s="47">
        <v>6</v>
      </c>
      <c r="C547" s="47">
        <v>3</v>
      </c>
      <c r="D547" s="47">
        <v>18</v>
      </c>
      <c r="E547" s="37">
        <v>33.434800000000003</v>
      </c>
      <c r="F54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7"/>
      <c r="H547"/>
      <c r="I547"/>
    </row>
    <row r="548" spans="1:9" x14ac:dyDescent="0.25">
      <c r="A548" s="29">
        <v>45826</v>
      </c>
      <c r="B548" s="47">
        <v>6</v>
      </c>
      <c r="C548" s="47">
        <v>3</v>
      </c>
      <c r="D548" s="47">
        <v>19</v>
      </c>
      <c r="E548" s="37">
        <v>35.420900000000003</v>
      </c>
      <c r="F54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8"/>
      <c r="H548"/>
      <c r="I548"/>
    </row>
    <row r="549" spans="1:9" x14ac:dyDescent="0.25">
      <c r="A549" s="29">
        <v>45826</v>
      </c>
      <c r="B549" s="47">
        <v>6</v>
      </c>
      <c r="C549" s="47">
        <v>3</v>
      </c>
      <c r="D549" s="47">
        <v>20</v>
      </c>
      <c r="E549" s="37">
        <v>56.272199999999998</v>
      </c>
      <c r="F5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9"/>
      <c r="H549"/>
      <c r="I549"/>
    </row>
    <row r="550" spans="1:9" x14ac:dyDescent="0.25">
      <c r="A550" s="29">
        <v>45826</v>
      </c>
      <c r="B550" s="47">
        <v>6</v>
      </c>
      <c r="C550" s="47">
        <v>3</v>
      </c>
      <c r="D550" s="47">
        <v>21</v>
      </c>
      <c r="E550" s="37">
        <v>46.994999999999997</v>
      </c>
      <c r="F5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0"/>
      <c r="H550"/>
      <c r="I550"/>
    </row>
    <row r="551" spans="1:9" x14ac:dyDescent="0.25">
      <c r="A551" s="29">
        <v>45826</v>
      </c>
      <c r="B551" s="47">
        <v>6</v>
      </c>
      <c r="C551" s="47">
        <v>3</v>
      </c>
      <c r="D551" s="47">
        <v>22</v>
      </c>
      <c r="E551" s="37">
        <v>40.502699999999997</v>
      </c>
      <c r="F5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1"/>
      <c r="H551"/>
      <c r="I551"/>
    </row>
    <row r="552" spans="1:9" x14ac:dyDescent="0.25">
      <c r="A552" s="29">
        <v>45826</v>
      </c>
      <c r="B552" s="47">
        <v>6</v>
      </c>
      <c r="C552" s="47">
        <v>3</v>
      </c>
      <c r="D552" s="47">
        <v>23</v>
      </c>
      <c r="E552" s="37">
        <v>116.7491</v>
      </c>
      <c r="F5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2"/>
      <c r="H552"/>
      <c r="I552"/>
    </row>
    <row r="553" spans="1:9" x14ac:dyDescent="0.25">
      <c r="A553" s="29">
        <v>45826</v>
      </c>
      <c r="B553" s="47">
        <v>6</v>
      </c>
      <c r="C553" s="47">
        <v>3</v>
      </c>
      <c r="D553" s="47">
        <v>24</v>
      </c>
      <c r="E553" s="37">
        <v>44.057699999999997</v>
      </c>
      <c r="F5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3"/>
      <c r="H553"/>
      <c r="I553"/>
    </row>
    <row r="554" spans="1:9" x14ac:dyDescent="0.25">
      <c r="A554" s="29">
        <v>45827</v>
      </c>
      <c r="B554" s="47">
        <v>6</v>
      </c>
      <c r="C554" s="47">
        <v>4</v>
      </c>
      <c r="D554" s="47">
        <v>1</v>
      </c>
      <c r="E554" s="37">
        <v>34.393500000000003</v>
      </c>
      <c r="F5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4"/>
      <c r="H554"/>
      <c r="I554"/>
    </row>
    <row r="555" spans="1:9" x14ac:dyDescent="0.25">
      <c r="A555" s="29">
        <v>45827</v>
      </c>
      <c r="B555" s="47">
        <v>6</v>
      </c>
      <c r="C555" s="47">
        <v>4</v>
      </c>
      <c r="D555" s="47">
        <v>2</v>
      </c>
      <c r="E555" s="37">
        <v>32.084299999999999</v>
      </c>
      <c r="F5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5"/>
      <c r="H555"/>
      <c r="I555"/>
    </row>
    <row r="556" spans="1:9" x14ac:dyDescent="0.25">
      <c r="A556" s="29">
        <v>45827</v>
      </c>
      <c r="B556" s="47">
        <v>6</v>
      </c>
      <c r="C556" s="47">
        <v>4</v>
      </c>
      <c r="D556" s="47">
        <v>3</v>
      </c>
      <c r="E556" s="37">
        <v>31.656600000000001</v>
      </c>
      <c r="F5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6"/>
      <c r="H556"/>
      <c r="I556"/>
    </row>
    <row r="557" spans="1:9" x14ac:dyDescent="0.25">
      <c r="A557" s="29">
        <v>45827</v>
      </c>
      <c r="B557" s="47">
        <v>6</v>
      </c>
      <c r="C557" s="47">
        <v>4</v>
      </c>
      <c r="D557" s="47">
        <v>4</v>
      </c>
      <c r="E557" s="37">
        <v>31.980899999999998</v>
      </c>
      <c r="F5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7"/>
      <c r="H557"/>
      <c r="I557"/>
    </row>
    <row r="558" spans="1:9" x14ac:dyDescent="0.25">
      <c r="A558" s="29">
        <v>45827</v>
      </c>
      <c r="B558" s="47">
        <v>6</v>
      </c>
      <c r="C558" s="47">
        <v>4</v>
      </c>
      <c r="D558" s="47">
        <v>5</v>
      </c>
      <c r="E558" s="37">
        <v>30.814699999999998</v>
      </c>
      <c r="F5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8"/>
      <c r="H558"/>
      <c r="I558"/>
    </row>
    <row r="559" spans="1:9" x14ac:dyDescent="0.25">
      <c r="A559" s="29">
        <v>45827</v>
      </c>
      <c r="B559" s="47">
        <v>6</v>
      </c>
      <c r="C559" s="47">
        <v>4</v>
      </c>
      <c r="D559" s="47">
        <v>6</v>
      </c>
      <c r="E559" s="37">
        <v>30.8048</v>
      </c>
      <c r="F5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9"/>
      <c r="H559"/>
      <c r="I559"/>
    </row>
    <row r="560" spans="1:9" x14ac:dyDescent="0.25">
      <c r="A560" s="29">
        <v>45827</v>
      </c>
      <c r="B560" s="47">
        <v>6</v>
      </c>
      <c r="C560" s="47">
        <v>4</v>
      </c>
      <c r="D560" s="47">
        <v>7</v>
      </c>
      <c r="E560" s="37">
        <v>24.2332</v>
      </c>
      <c r="F5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0"/>
      <c r="H560"/>
      <c r="I560"/>
    </row>
    <row r="561" spans="1:9" x14ac:dyDescent="0.25">
      <c r="A561" s="29">
        <v>45827</v>
      </c>
      <c r="B561" s="47">
        <v>6</v>
      </c>
      <c r="C561" s="47">
        <v>4</v>
      </c>
      <c r="D561" s="47">
        <v>8</v>
      </c>
      <c r="E561" s="37">
        <v>20.541</v>
      </c>
      <c r="F5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1"/>
      <c r="H561"/>
      <c r="I561"/>
    </row>
    <row r="562" spans="1:9" x14ac:dyDescent="0.25">
      <c r="A562" s="29">
        <v>45827</v>
      </c>
      <c r="B562" s="47">
        <v>6</v>
      </c>
      <c r="C562" s="47">
        <v>4</v>
      </c>
      <c r="D562" s="47">
        <v>9</v>
      </c>
      <c r="E562" s="37">
        <v>24.0365</v>
      </c>
      <c r="F5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2"/>
      <c r="H562"/>
      <c r="I562"/>
    </row>
    <row r="563" spans="1:9" x14ac:dyDescent="0.25">
      <c r="A563" s="29">
        <v>45827</v>
      </c>
      <c r="B563" s="47">
        <v>6</v>
      </c>
      <c r="C563" s="47">
        <v>4</v>
      </c>
      <c r="D563" s="47">
        <v>10</v>
      </c>
      <c r="E563" s="37">
        <v>26.293099999999999</v>
      </c>
      <c r="F5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3"/>
      <c r="H563"/>
      <c r="I563"/>
    </row>
    <row r="564" spans="1:9" x14ac:dyDescent="0.25">
      <c r="A564" s="29">
        <v>45827</v>
      </c>
      <c r="B564" s="47">
        <v>6</v>
      </c>
      <c r="C564" s="47">
        <v>4</v>
      </c>
      <c r="D564" s="47">
        <v>11</v>
      </c>
      <c r="E564" s="37">
        <v>27.870100000000001</v>
      </c>
      <c r="F5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4"/>
      <c r="H564"/>
      <c r="I564"/>
    </row>
    <row r="565" spans="1:9" x14ac:dyDescent="0.25">
      <c r="A565" s="29">
        <v>45827</v>
      </c>
      <c r="B565" s="47">
        <v>6</v>
      </c>
      <c r="C565" s="47">
        <v>4</v>
      </c>
      <c r="D565" s="47">
        <v>12</v>
      </c>
      <c r="E565" s="37">
        <v>26.903700000000001</v>
      </c>
      <c r="F5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5"/>
      <c r="H565"/>
      <c r="I565"/>
    </row>
    <row r="566" spans="1:9" x14ac:dyDescent="0.25">
      <c r="A566" s="29">
        <v>45827</v>
      </c>
      <c r="B566" s="47">
        <v>6</v>
      </c>
      <c r="C566" s="47">
        <v>4</v>
      </c>
      <c r="D566" s="47">
        <v>13</v>
      </c>
      <c r="E566" s="37">
        <v>24.975899999999999</v>
      </c>
      <c r="F5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6"/>
      <c r="H566"/>
      <c r="I566"/>
    </row>
    <row r="567" spans="1:9" x14ac:dyDescent="0.25">
      <c r="A567" s="29">
        <v>45827</v>
      </c>
      <c r="B567" s="47">
        <v>6</v>
      </c>
      <c r="C567" s="47">
        <v>4</v>
      </c>
      <c r="D567" s="47">
        <v>14</v>
      </c>
      <c r="E567" s="37">
        <v>27.692499999999999</v>
      </c>
      <c r="F5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7"/>
      <c r="H567"/>
      <c r="I567"/>
    </row>
    <row r="568" spans="1:9" x14ac:dyDescent="0.25">
      <c r="A568" s="29">
        <v>45827</v>
      </c>
      <c r="B568" s="47">
        <v>6</v>
      </c>
      <c r="C568" s="47">
        <v>4</v>
      </c>
      <c r="D568" s="47">
        <v>15</v>
      </c>
      <c r="E568" s="37">
        <v>27.132000000000001</v>
      </c>
      <c r="F5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8"/>
      <c r="H568"/>
      <c r="I568"/>
    </row>
    <row r="569" spans="1:9" x14ac:dyDescent="0.25">
      <c r="A569" s="29">
        <v>45827</v>
      </c>
      <c r="B569" s="47">
        <v>6</v>
      </c>
      <c r="C569" s="47">
        <v>4</v>
      </c>
      <c r="D569" s="47">
        <v>16</v>
      </c>
      <c r="E569" s="37">
        <v>27.501799999999999</v>
      </c>
      <c r="F56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69"/>
      <c r="H569"/>
      <c r="I569"/>
    </row>
    <row r="570" spans="1:9" x14ac:dyDescent="0.25">
      <c r="A570" s="29">
        <v>45827</v>
      </c>
      <c r="B570" s="47">
        <v>6</v>
      </c>
      <c r="C570" s="47">
        <v>4</v>
      </c>
      <c r="D570" s="47">
        <v>17</v>
      </c>
      <c r="E570" s="37">
        <v>27.468599999999999</v>
      </c>
      <c r="F57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0"/>
      <c r="H570"/>
      <c r="I570"/>
    </row>
    <row r="571" spans="1:9" x14ac:dyDescent="0.25">
      <c r="A571" s="29">
        <v>45827</v>
      </c>
      <c r="B571" s="47">
        <v>6</v>
      </c>
      <c r="C571" s="47">
        <v>4</v>
      </c>
      <c r="D571" s="47">
        <v>18</v>
      </c>
      <c r="E571" s="37">
        <v>31.302099999999999</v>
      </c>
      <c r="F57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1"/>
      <c r="H571"/>
      <c r="I571"/>
    </row>
    <row r="572" spans="1:9" x14ac:dyDescent="0.25">
      <c r="A572" s="29">
        <v>45827</v>
      </c>
      <c r="B572" s="47">
        <v>6</v>
      </c>
      <c r="C572" s="47">
        <v>4</v>
      </c>
      <c r="D572" s="47">
        <v>19</v>
      </c>
      <c r="E572" s="37">
        <v>34.201500000000003</v>
      </c>
      <c r="F57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2"/>
      <c r="H572"/>
      <c r="I572"/>
    </row>
    <row r="573" spans="1:9" x14ac:dyDescent="0.25">
      <c r="A573" s="29">
        <v>45827</v>
      </c>
      <c r="B573" s="47">
        <v>6</v>
      </c>
      <c r="C573" s="47">
        <v>4</v>
      </c>
      <c r="D573" s="47">
        <v>20</v>
      </c>
      <c r="E573" s="37">
        <v>34.485500000000002</v>
      </c>
      <c r="F5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3"/>
      <c r="H573"/>
      <c r="I573"/>
    </row>
    <row r="574" spans="1:9" x14ac:dyDescent="0.25">
      <c r="A574" s="29">
        <v>45827</v>
      </c>
      <c r="B574" s="47">
        <v>6</v>
      </c>
      <c r="C574" s="47">
        <v>4</v>
      </c>
      <c r="D574" s="47">
        <v>21</v>
      </c>
      <c r="E574" s="37">
        <v>33.334699999999998</v>
      </c>
      <c r="F5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4"/>
      <c r="H574"/>
      <c r="I574"/>
    </row>
    <row r="575" spans="1:9" x14ac:dyDescent="0.25">
      <c r="A575" s="29">
        <v>45827</v>
      </c>
      <c r="B575" s="47">
        <v>6</v>
      </c>
      <c r="C575" s="47">
        <v>4</v>
      </c>
      <c r="D575" s="47">
        <v>22</v>
      </c>
      <c r="E575" s="37">
        <v>30.5504</v>
      </c>
      <c r="F5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5"/>
      <c r="H575"/>
      <c r="I575"/>
    </row>
    <row r="576" spans="1:9" x14ac:dyDescent="0.25">
      <c r="A576" s="29">
        <v>45827</v>
      </c>
      <c r="B576" s="47">
        <v>6</v>
      </c>
      <c r="C576" s="47">
        <v>4</v>
      </c>
      <c r="D576" s="47">
        <v>23</v>
      </c>
      <c r="E576" s="37">
        <v>31.350300000000001</v>
      </c>
      <c r="F5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6"/>
      <c r="H576"/>
      <c r="I576"/>
    </row>
    <row r="577" spans="1:9" x14ac:dyDescent="0.25">
      <c r="A577" s="29">
        <v>45827</v>
      </c>
      <c r="B577" s="47">
        <v>6</v>
      </c>
      <c r="C577" s="47">
        <v>4</v>
      </c>
      <c r="D577" s="47">
        <v>24</v>
      </c>
      <c r="E577" s="37">
        <v>30.4955</v>
      </c>
      <c r="F5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7"/>
      <c r="H577"/>
      <c r="I577"/>
    </row>
    <row r="578" spans="1:9" x14ac:dyDescent="0.25">
      <c r="A578" s="29">
        <v>45828</v>
      </c>
      <c r="B578" s="47">
        <v>6</v>
      </c>
      <c r="C578" s="47">
        <v>5</v>
      </c>
      <c r="D578" s="47">
        <v>1</v>
      </c>
      <c r="E578" s="37">
        <v>28.6798</v>
      </c>
      <c r="F5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8"/>
      <c r="H578"/>
      <c r="I578"/>
    </row>
    <row r="579" spans="1:9" x14ac:dyDescent="0.25">
      <c r="A579" s="29">
        <v>45828</v>
      </c>
      <c r="B579" s="47">
        <v>6</v>
      </c>
      <c r="C579" s="47">
        <v>5</v>
      </c>
      <c r="D579" s="47">
        <v>2</v>
      </c>
      <c r="E579" s="37">
        <v>27.293700000000001</v>
      </c>
      <c r="F5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9"/>
      <c r="H579"/>
      <c r="I579"/>
    </row>
    <row r="580" spans="1:9" x14ac:dyDescent="0.25">
      <c r="A580" s="29">
        <v>45828</v>
      </c>
      <c r="B580" s="47">
        <v>6</v>
      </c>
      <c r="C580" s="47">
        <v>5</v>
      </c>
      <c r="D580" s="47">
        <v>3</v>
      </c>
      <c r="E580" s="37">
        <v>27.885899999999999</v>
      </c>
      <c r="F5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0"/>
      <c r="H580"/>
      <c r="I580"/>
    </row>
    <row r="581" spans="1:9" x14ac:dyDescent="0.25">
      <c r="A581" s="29">
        <v>45828</v>
      </c>
      <c r="B581" s="47">
        <v>6</v>
      </c>
      <c r="C581" s="47">
        <v>5</v>
      </c>
      <c r="D581" s="47">
        <v>4</v>
      </c>
      <c r="E581" s="37">
        <v>27.787600000000001</v>
      </c>
      <c r="F5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1"/>
      <c r="H581"/>
      <c r="I581"/>
    </row>
    <row r="582" spans="1:9" x14ac:dyDescent="0.25">
      <c r="A582" s="29">
        <v>45828</v>
      </c>
      <c r="B582" s="47">
        <v>6</v>
      </c>
      <c r="C582" s="47">
        <v>5</v>
      </c>
      <c r="D582" s="47">
        <v>5</v>
      </c>
      <c r="E582" s="37">
        <v>28.044499999999999</v>
      </c>
      <c r="F5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2"/>
      <c r="H582"/>
      <c r="I582"/>
    </row>
    <row r="583" spans="1:9" x14ac:dyDescent="0.25">
      <c r="A583" s="29">
        <v>45828</v>
      </c>
      <c r="B583" s="47">
        <v>6</v>
      </c>
      <c r="C583" s="47">
        <v>5</v>
      </c>
      <c r="D583" s="47">
        <v>6</v>
      </c>
      <c r="E583" s="37">
        <v>28.977799999999998</v>
      </c>
      <c r="F5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3"/>
      <c r="H583"/>
      <c r="I583"/>
    </row>
    <row r="584" spans="1:9" x14ac:dyDescent="0.25">
      <c r="A584" s="29">
        <v>45828</v>
      </c>
      <c r="B584" s="47">
        <v>6</v>
      </c>
      <c r="C584" s="47">
        <v>5</v>
      </c>
      <c r="D584" s="47">
        <v>7</v>
      </c>
      <c r="E584" s="37">
        <v>24.880500000000001</v>
      </c>
      <c r="F5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4"/>
      <c r="H584"/>
      <c r="I584"/>
    </row>
    <row r="585" spans="1:9" x14ac:dyDescent="0.25">
      <c r="A585" s="29">
        <v>45828</v>
      </c>
      <c r="B585" s="47">
        <v>6</v>
      </c>
      <c r="C585" s="47">
        <v>5</v>
      </c>
      <c r="D585" s="47">
        <v>8</v>
      </c>
      <c r="E585" s="37">
        <v>7.7149000000000001</v>
      </c>
      <c r="F5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5"/>
      <c r="H585"/>
      <c r="I585"/>
    </row>
    <row r="586" spans="1:9" x14ac:dyDescent="0.25">
      <c r="A586" s="29">
        <v>45828</v>
      </c>
      <c r="B586" s="47">
        <v>6</v>
      </c>
      <c r="C586" s="47">
        <v>5</v>
      </c>
      <c r="D586" s="47">
        <v>9</v>
      </c>
      <c r="E586" s="37">
        <v>3.0034999999999998</v>
      </c>
      <c r="F5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6"/>
      <c r="H586"/>
      <c r="I586"/>
    </row>
    <row r="587" spans="1:9" x14ac:dyDescent="0.25">
      <c r="A587" s="29">
        <v>45828</v>
      </c>
      <c r="B587" s="47">
        <v>6</v>
      </c>
      <c r="C587" s="47">
        <v>5</v>
      </c>
      <c r="D587" s="47">
        <v>10</v>
      </c>
      <c r="E587" s="37">
        <v>-2.3662999999999998</v>
      </c>
      <c r="F5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7"/>
      <c r="H587"/>
      <c r="I587"/>
    </row>
    <row r="588" spans="1:9" x14ac:dyDescent="0.25">
      <c r="A588" s="29">
        <v>45828</v>
      </c>
      <c r="B588" s="47">
        <v>6</v>
      </c>
      <c r="C588" s="47">
        <v>5</v>
      </c>
      <c r="D588" s="47">
        <v>11</v>
      </c>
      <c r="E588" s="37">
        <v>17.9254</v>
      </c>
      <c r="F5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8"/>
      <c r="H588"/>
      <c r="I588"/>
    </row>
    <row r="589" spans="1:9" x14ac:dyDescent="0.25">
      <c r="A589" s="29">
        <v>45828</v>
      </c>
      <c r="B589" s="47">
        <v>6</v>
      </c>
      <c r="C589" s="47">
        <v>5</v>
      </c>
      <c r="D589" s="47">
        <v>12</v>
      </c>
      <c r="E589" s="37">
        <v>18.307300000000001</v>
      </c>
      <c r="F5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9"/>
      <c r="H589"/>
      <c r="I589"/>
    </row>
    <row r="590" spans="1:9" x14ac:dyDescent="0.25">
      <c r="A590" s="29">
        <v>45828</v>
      </c>
      <c r="B590" s="47">
        <v>6</v>
      </c>
      <c r="C590" s="47">
        <v>5</v>
      </c>
      <c r="D590" s="47">
        <v>13</v>
      </c>
      <c r="E590" s="37">
        <v>19.367100000000001</v>
      </c>
      <c r="F5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0"/>
      <c r="H590"/>
      <c r="I590"/>
    </row>
    <row r="591" spans="1:9" x14ac:dyDescent="0.25">
      <c r="A591" s="29">
        <v>45828</v>
      </c>
      <c r="B591" s="47">
        <v>6</v>
      </c>
      <c r="C591" s="47">
        <v>5</v>
      </c>
      <c r="D591" s="47">
        <v>14</v>
      </c>
      <c r="E591" s="37">
        <v>28.5853</v>
      </c>
      <c r="F5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1"/>
      <c r="H591"/>
      <c r="I591"/>
    </row>
    <row r="592" spans="1:9" x14ac:dyDescent="0.25">
      <c r="A592" s="29">
        <v>45828</v>
      </c>
      <c r="B592" s="47">
        <v>6</v>
      </c>
      <c r="C592" s="47">
        <v>5</v>
      </c>
      <c r="D592" s="47">
        <v>15</v>
      </c>
      <c r="E592" s="37">
        <v>19.325299999999999</v>
      </c>
      <c r="F5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2"/>
      <c r="H592"/>
      <c r="I592"/>
    </row>
    <row r="593" spans="1:9" x14ac:dyDescent="0.25">
      <c r="A593" s="29">
        <v>45828</v>
      </c>
      <c r="B593" s="47">
        <v>6</v>
      </c>
      <c r="C593" s="47">
        <v>5</v>
      </c>
      <c r="D593" s="47">
        <v>16</v>
      </c>
      <c r="E593" s="37">
        <v>20.3063</v>
      </c>
      <c r="F59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3"/>
      <c r="H593"/>
      <c r="I593"/>
    </row>
    <row r="594" spans="1:9" x14ac:dyDescent="0.25">
      <c r="A594" s="29">
        <v>45828</v>
      </c>
      <c r="B594" s="47">
        <v>6</v>
      </c>
      <c r="C594" s="47">
        <v>5</v>
      </c>
      <c r="D594" s="47">
        <v>17</v>
      </c>
      <c r="E594" s="37">
        <v>88.042100000000005</v>
      </c>
      <c r="F59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4"/>
      <c r="H594"/>
      <c r="I594"/>
    </row>
    <row r="595" spans="1:9" x14ac:dyDescent="0.25">
      <c r="A595" s="29">
        <v>45828</v>
      </c>
      <c r="B595" s="47">
        <v>6</v>
      </c>
      <c r="C595" s="47">
        <v>5</v>
      </c>
      <c r="D595" s="47">
        <v>18</v>
      </c>
      <c r="E595" s="37">
        <v>28.997199999999999</v>
      </c>
      <c r="F59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5"/>
      <c r="H595"/>
      <c r="I595"/>
    </row>
    <row r="596" spans="1:9" x14ac:dyDescent="0.25">
      <c r="A596" s="29">
        <v>45828</v>
      </c>
      <c r="B596" s="47">
        <v>6</v>
      </c>
      <c r="C596" s="47">
        <v>5</v>
      </c>
      <c r="D596" s="47">
        <v>19</v>
      </c>
      <c r="E596" s="37">
        <v>29.978100000000001</v>
      </c>
      <c r="F59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6"/>
      <c r="H596"/>
      <c r="I596"/>
    </row>
    <row r="597" spans="1:9" x14ac:dyDescent="0.25">
      <c r="A597" s="29">
        <v>45828</v>
      </c>
      <c r="B597" s="47">
        <v>6</v>
      </c>
      <c r="C597" s="47">
        <v>5</v>
      </c>
      <c r="D597" s="47">
        <v>20</v>
      </c>
      <c r="E597" s="37">
        <v>22.457899999999999</v>
      </c>
      <c r="F5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7"/>
      <c r="H597"/>
      <c r="I597"/>
    </row>
    <row r="598" spans="1:9" x14ac:dyDescent="0.25">
      <c r="A598" s="29">
        <v>45828</v>
      </c>
      <c r="B598" s="47">
        <v>6</v>
      </c>
      <c r="C598" s="47">
        <v>5</v>
      </c>
      <c r="D598" s="47">
        <v>21</v>
      </c>
      <c r="E598" s="37">
        <v>24.630299999999998</v>
      </c>
      <c r="F5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8"/>
      <c r="H598"/>
      <c r="I598"/>
    </row>
    <row r="599" spans="1:9" x14ac:dyDescent="0.25">
      <c r="A599" s="29">
        <v>45828</v>
      </c>
      <c r="B599" s="47">
        <v>6</v>
      </c>
      <c r="C599" s="47">
        <v>5</v>
      </c>
      <c r="D599" s="47">
        <v>22</v>
      </c>
      <c r="E599" s="37">
        <v>27.794899999999998</v>
      </c>
      <c r="F5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9"/>
      <c r="H599"/>
      <c r="I599"/>
    </row>
    <row r="600" spans="1:9" x14ac:dyDescent="0.25">
      <c r="A600" s="29">
        <v>45828</v>
      </c>
      <c r="B600" s="47">
        <v>6</v>
      </c>
      <c r="C600" s="47">
        <v>5</v>
      </c>
      <c r="D600" s="47">
        <v>23</v>
      </c>
      <c r="E600" s="37">
        <v>28.451599999999999</v>
      </c>
      <c r="F6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0"/>
      <c r="H600"/>
      <c r="I600"/>
    </row>
    <row r="601" spans="1:9" x14ac:dyDescent="0.25">
      <c r="A601" s="29">
        <v>45828</v>
      </c>
      <c r="B601" s="47">
        <v>6</v>
      </c>
      <c r="C601" s="47">
        <v>5</v>
      </c>
      <c r="D601" s="47">
        <v>24</v>
      </c>
      <c r="E601" s="37">
        <v>26.132300000000001</v>
      </c>
      <c r="F6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1"/>
      <c r="H601"/>
      <c r="I601"/>
    </row>
    <row r="602" spans="1:9" x14ac:dyDescent="0.25">
      <c r="A602" s="29">
        <v>45829</v>
      </c>
      <c r="B602" s="47">
        <v>6</v>
      </c>
      <c r="C602" s="47">
        <v>6</v>
      </c>
      <c r="D602" s="47">
        <v>1</v>
      </c>
      <c r="E602" s="37">
        <v>82.039900000000003</v>
      </c>
      <c r="F6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2"/>
      <c r="H602"/>
      <c r="I602"/>
    </row>
    <row r="603" spans="1:9" x14ac:dyDescent="0.25">
      <c r="A603" s="29">
        <v>45829</v>
      </c>
      <c r="B603" s="47">
        <v>6</v>
      </c>
      <c r="C603" s="47">
        <v>6</v>
      </c>
      <c r="D603" s="47">
        <v>2</v>
      </c>
      <c r="E603" s="37">
        <v>23.979199999999999</v>
      </c>
      <c r="F6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3"/>
      <c r="H603"/>
      <c r="I603"/>
    </row>
    <row r="604" spans="1:9" x14ac:dyDescent="0.25">
      <c r="A604" s="29">
        <v>45829</v>
      </c>
      <c r="B604" s="47">
        <v>6</v>
      </c>
      <c r="C604" s="47">
        <v>6</v>
      </c>
      <c r="D604" s="47">
        <v>3</v>
      </c>
      <c r="E604" s="37">
        <v>23.717300000000002</v>
      </c>
      <c r="F6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4"/>
      <c r="H604"/>
      <c r="I604"/>
    </row>
    <row r="605" spans="1:9" x14ac:dyDescent="0.25">
      <c r="A605" s="29">
        <v>45829</v>
      </c>
      <c r="B605" s="47">
        <v>6</v>
      </c>
      <c r="C605" s="47">
        <v>6</v>
      </c>
      <c r="D605" s="47">
        <v>4</v>
      </c>
      <c r="E605" s="37">
        <v>26.636600000000001</v>
      </c>
      <c r="F6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5"/>
      <c r="H605"/>
      <c r="I605"/>
    </row>
    <row r="606" spans="1:9" x14ac:dyDescent="0.25">
      <c r="A606" s="29">
        <v>45829</v>
      </c>
      <c r="B606" s="47">
        <v>6</v>
      </c>
      <c r="C606" s="47">
        <v>6</v>
      </c>
      <c r="D606" s="47">
        <v>5</v>
      </c>
      <c r="E606" s="37">
        <v>22.784300000000002</v>
      </c>
      <c r="F6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6"/>
      <c r="H606"/>
      <c r="I606"/>
    </row>
    <row r="607" spans="1:9" x14ac:dyDescent="0.25">
      <c r="A607" s="29">
        <v>45829</v>
      </c>
      <c r="B607" s="47">
        <v>6</v>
      </c>
      <c r="C607" s="47">
        <v>6</v>
      </c>
      <c r="D607" s="47">
        <v>6</v>
      </c>
      <c r="E607" s="37">
        <v>20.596499999999999</v>
      </c>
      <c r="F6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7"/>
      <c r="H607"/>
      <c r="I607"/>
    </row>
    <row r="608" spans="1:9" x14ac:dyDescent="0.25">
      <c r="A608" s="29">
        <v>45829</v>
      </c>
      <c r="B608" s="47">
        <v>6</v>
      </c>
      <c r="C608" s="47">
        <v>6</v>
      </c>
      <c r="D608" s="47">
        <v>7</v>
      </c>
      <c r="E608" s="37">
        <v>15.4975</v>
      </c>
      <c r="F6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8"/>
      <c r="H608"/>
      <c r="I608"/>
    </row>
    <row r="609" spans="1:9" x14ac:dyDescent="0.25">
      <c r="A609" s="29">
        <v>45829</v>
      </c>
      <c r="B609" s="47">
        <v>6</v>
      </c>
      <c r="C609" s="47">
        <v>6</v>
      </c>
      <c r="D609" s="47">
        <v>8</v>
      </c>
      <c r="E609" s="37">
        <v>-6.2586000000000004</v>
      </c>
      <c r="F6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9"/>
      <c r="H609"/>
      <c r="I609"/>
    </row>
    <row r="610" spans="1:9" x14ac:dyDescent="0.25">
      <c r="A610" s="29">
        <v>45829</v>
      </c>
      <c r="B610" s="47">
        <v>6</v>
      </c>
      <c r="C610" s="47">
        <v>6</v>
      </c>
      <c r="D610" s="47">
        <v>9</v>
      </c>
      <c r="E610" s="37">
        <v>-8.1693999999999996</v>
      </c>
      <c r="F6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0"/>
      <c r="H610"/>
      <c r="I610"/>
    </row>
    <row r="611" spans="1:9" x14ac:dyDescent="0.25">
      <c r="A611" s="29">
        <v>45829</v>
      </c>
      <c r="B611" s="47">
        <v>6</v>
      </c>
      <c r="C611" s="47">
        <v>6</v>
      </c>
      <c r="D611" s="47">
        <v>10</v>
      </c>
      <c r="E611" s="37">
        <v>7.2137000000000002</v>
      </c>
      <c r="F6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1"/>
      <c r="H611"/>
      <c r="I611"/>
    </row>
    <row r="612" spans="1:9" x14ac:dyDescent="0.25">
      <c r="A612" s="29">
        <v>45829</v>
      </c>
      <c r="B612" s="47">
        <v>6</v>
      </c>
      <c r="C612" s="47">
        <v>6</v>
      </c>
      <c r="D612" s="47">
        <v>11</v>
      </c>
      <c r="E612" s="37">
        <v>9.4067000000000007</v>
      </c>
      <c r="F6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2"/>
      <c r="H612"/>
      <c r="I612"/>
    </row>
    <row r="613" spans="1:9" x14ac:dyDescent="0.25">
      <c r="A613" s="29">
        <v>45829</v>
      </c>
      <c r="B613" s="47">
        <v>6</v>
      </c>
      <c r="C613" s="47">
        <v>6</v>
      </c>
      <c r="D613" s="47">
        <v>12</v>
      </c>
      <c r="E613" s="37">
        <v>11.6266</v>
      </c>
      <c r="F6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3"/>
      <c r="H613"/>
      <c r="I613"/>
    </row>
    <row r="614" spans="1:9" x14ac:dyDescent="0.25">
      <c r="A614" s="29">
        <v>45829</v>
      </c>
      <c r="B614" s="47">
        <v>6</v>
      </c>
      <c r="C614" s="47">
        <v>6</v>
      </c>
      <c r="D614" s="47">
        <v>13</v>
      </c>
      <c r="E614" s="37">
        <v>13.62</v>
      </c>
      <c r="F6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4"/>
      <c r="H614"/>
      <c r="I614"/>
    </row>
    <row r="615" spans="1:9" x14ac:dyDescent="0.25">
      <c r="A615" s="29">
        <v>45829</v>
      </c>
      <c r="B615" s="47">
        <v>6</v>
      </c>
      <c r="C615" s="47">
        <v>6</v>
      </c>
      <c r="D615" s="47">
        <v>14</v>
      </c>
      <c r="E615" s="37">
        <v>13.988200000000001</v>
      </c>
      <c r="F6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5"/>
      <c r="H615"/>
      <c r="I615"/>
    </row>
    <row r="616" spans="1:9" x14ac:dyDescent="0.25">
      <c r="A616" s="29">
        <v>45829</v>
      </c>
      <c r="B616" s="47">
        <v>6</v>
      </c>
      <c r="C616" s="47">
        <v>6</v>
      </c>
      <c r="D616" s="47">
        <v>15</v>
      </c>
      <c r="E616" s="37">
        <v>13.974600000000001</v>
      </c>
      <c r="F6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6"/>
      <c r="H616"/>
      <c r="I616"/>
    </row>
    <row r="617" spans="1:9" x14ac:dyDescent="0.25">
      <c r="A617" s="29">
        <v>45829</v>
      </c>
      <c r="B617" s="47">
        <v>6</v>
      </c>
      <c r="C617" s="47">
        <v>6</v>
      </c>
      <c r="D617" s="47">
        <v>16</v>
      </c>
      <c r="E617" s="37">
        <v>14.510999999999999</v>
      </c>
      <c r="F6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7"/>
      <c r="H617"/>
      <c r="I617"/>
    </row>
    <row r="618" spans="1:9" x14ac:dyDescent="0.25">
      <c r="A618" s="29">
        <v>45829</v>
      </c>
      <c r="B618" s="47">
        <v>6</v>
      </c>
      <c r="C618" s="47">
        <v>6</v>
      </c>
      <c r="D618" s="47">
        <v>17</v>
      </c>
      <c r="E618" s="37">
        <v>55.054000000000002</v>
      </c>
      <c r="F6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8"/>
      <c r="H618"/>
      <c r="I618"/>
    </row>
    <row r="619" spans="1:9" x14ac:dyDescent="0.25">
      <c r="A619" s="29">
        <v>45829</v>
      </c>
      <c r="B619" s="47">
        <v>6</v>
      </c>
      <c r="C619" s="47">
        <v>6</v>
      </c>
      <c r="D619" s="47">
        <v>18</v>
      </c>
      <c r="E619" s="37">
        <v>40.877200000000002</v>
      </c>
      <c r="F6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9"/>
      <c r="H619"/>
      <c r="I619"/>
    </row>
    <row r="620" spans="1:9" x14ac:dyDescent="0.25">
      <c r="A620" s="29">
        <v>45829</v>
      </c>
      <c r="B620" s="47">
        <v>6</v>
      </c>
      <c r="C620" s="47">
        <v>6</v>
      </c>
      <c r="D620" s="47">
        <v>19</v>
      </c>
      <c r="E620" s="37">
        <v>24.718399999999999</v>
      </c>
      <c r="F6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0"/>
      <c r="H620"/>
      <c r="I620"/>
    </row>
    <row r="621" spans="1:9" x14ac:dyDescent="0.25">
      <c r="A621" s="29">
        <v>45829</v>
      </c>
      <c r="B621" s="47">
        <v>6</v>
      </c>
      <c r="C621" s="47">
        <v>6</v>
      </c>
      <c r="D621" s="47">
        <v>20</v>
      </c>
      <c r="E621" s="37">
        <v>27.197199999999999</v>
      </c>
      <c r="F6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1"/>
      <c r="H621"/>
      <c r="I621"/>
    </row>
    <row r="622" spans="1:9" x14ac:dyDescent="0.25">
      <c r="A622" s="29">
        <v>45829</v>
      </c>
      <c r="B622" s="47">
        <v>6</v>
      </c>
      <c r="C622" s="47">
        <v>6</v>
      </c>
      <c r="D622" s="47">
        <v>21</v>
      </c>
      <c r="E622" s="37">
        <v>21.623899999999999</v>
      </c>
      <c r="F6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2"/>
      <c r="H622"/>
      <c r="I622"/>
    </row>
    <row r="623" spans="1:9" x14ac:dyDescent="0.25">
      <c r="A623" s="29">
        <v>45829</v>
      </c>
      <c r="B623" s="47">
        <v>6</v>
      </c>
      <c r="C623" s="47">
        <v>6</v>
      </c>
      <c r="D623" s="47">
        <v>22</v>
      </c>
      <c r="E623" s="37">
        <v>20.870799999999999</v>
      </c>
      <c r="F6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3"/>
      <c r="H623"/>
      <c r="I623"/>
    </row>
    <row r="624" spans="1:9" x14ac:dyDescent="0.25">
      <c r="A624" s="29">
        <v>45829</v>
      </c>
      <c r="B624" s="47">
        <v>6</v>
      </c>
      <c r="C624" s="47">
        <v>6</v>
      </c>
      <c r="D624" s="47">
        <v>23</v>
      </c>
      <c r="E624" s="37">
        <v>21.1647</v>
      </c>
      <c r="F6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4"/>
      <c r="H624"/>
      <c r="I624"/>
    </row>
    <row r="625" spans="1:9" x14ac:dyDescent="0.25">
      <c r="A625" s="29">
        <v>45829</v>
      </c>
      <c r="B625" s="47">
        <v>6</v>
      </c>
      <c r="C625" s="47">
        <v>6</v>
      </c>
      <c r="D625" s="47">
        <v>24</v>
      </c>
      <c r="E625" s="37">
        <v>20.343</v>
      </c>
      <c r="F6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5"/>
      <c r="H625"/>
      <c r="I625"/>
    </row>
    <row r="626" spans="1:9" x14ac:dyDescent="0.25">
      <c r="A626" s="29">
        <v>45830</v>
      </c>
      <c r="B626" s="47">
        <v>6</v>
      </c>
      <c r="C626" s="47">
        <v>7</v>
      </c>
      <c r="D626" s="47">
        <v>1</v>
      </c>
      <c r="E626" s="37">
        <v>20.227699999999999</v>
      </c>
      <c r="F6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6"/>
      <c r="H626"/>
      <c r="I626"/>
    </row>
    <row r="627" spans="1:9" x14ac:dyDescent="0.25">
      <c r="A627" s="29">
        <v>45830</v>
      </c>
      <c r="B627" s="47">
        <v>6</v>
      </c>
      <c r="C627" s="47">
        <v>7</v>
      </c>
      <c r="D627" s="47">
        <v>2</v>
      </c>
      <c r="E627" s="37">
        <v>21.378</v>
      </c>
      <c r="F6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7"/>
      <c r="H627"/>
      <c r="I627"/>
    </row>
    <row r="628" spans="1:9" x14ac:dyDescent="0.25">
      <c r="A628" s="29">
        <v>45830</v>
      </c>
      <c r="B628" s="47">
        <v>6</v>
      </c>
      <c r="C628" s="47">
        <v>7</v>
      </c>
      <c r="D628" s="47">
        <v>3</v>
      </c>
      <c r="E628" s="37">
        <v>22.270499999999998</v>
      </c>
      <c r="F6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8"/>
      <c r="H628"/>
      <c r="I628"/>
    </row>
    <row r="629" spans="1:9" x14ac:dyDescent="0.25">
      <c r="A629" s="29">
        <v>45830</v>
      </c>
      <c r="B629" s="47">
        <v>6</v>
      </c>
      <c r="C629" s="47">
        <v>7</v>
      </c>
      <c r="D629" s="47">
        <v>4</v>
      </c>
      <c r="E629" s="37">
        <v>22.589099999999998</v>
      </c>
      <c r="F6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9"/>
      <c r="H629"/>
      <c r="I629"/>
    </row>
    <row r="630" spans="1:9" x14ac:dyDescent="0.25">
      <c r="A630" s="29">
        <v>45830</v>
      </c>
      <c r="B630" s="47">
        <v>6</v>
      </c>
      <c r="C630" s="47">
        <v>7</v>
      </c>
      <c r="D630" s="47">
        <v>5</v>
      </c>
      <c r="E630" s="37">
        <v>22.8292</v>
      </c>
      <c r="F6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0"/>
      <c r="H630"/>
      <c r="I630"/>
    </row>
    <row r="631" spans="1:9" x14ac:dyDescent="0.25">
      <c r="A631" s="29">
        <v>45830</v>
      </c>
      <c r="B631" s="47">
        <v>6</v>
      </c>
      <c r="C631" s="47">
        <v>7</v>
      </c>
      <c r="D631" s="47">
        <v>6</v>
      </c>
      <c r="E631" s="37">
        <v>20.486899999999999</v>
      </c>
      <c r="F6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1"/>
      <c r="H631"/>
      <c r="I631"/>
    </row>
    <row r="632" spans="1:9" x14ac:dyDescent="0.25">
      <c r="A632" s="29">
        <v>45830</v>
      </c>
      <c r="B632" s="47">
        <v>6</v>
      </c>
      <c r="C632" s="47">
        <v>7</v>
      </c>
      <c r="D632" s="47">
        <v>7</v>
      </c>
      <c r="E632" s="37">
        <v>19.695599999999999</v>
      </c>
      <c r="F6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2"/>
      <c r="H632"/>
      <c r="I632"/>
    </row>
    <row r="633" spans="1:9" x14ac:dyDescent="0.25">
      <c r="A633" s="29">
        <v>45830</v>
      </c>
      <c r="B633" s="47">
        <v>6</v>
      </c>
      <c r="C633" s="47">
        <v>7</v>
      </c>
      <c r="D633" s="47">
        <v>8</v>
      </c>
      <c r="E633" s="37">
        <v>1.1627000000000001</v>
      </c>
      <c r="F6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3"/>
      <c r="H633"/>
      <c r="I633"/>
    </row>
    <row r="634" spans="1:9" x14ac:dyDescent="0.25">
      <c r="A634" s="29">
        <v>45830</v>
      </c>
      <c r="B634" s="47">
        <v>6</v>
      </c>
      <c r="C634" s="47">
        <v>7</v>
      </c>
      <c r="D634" s="47">
        <v>9</v>
      </c>
      <c r="E634" s="37">
        <v>-9.0355000000000008</v>
      </c>
      <c r="F6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4"/>
      <c r="H634"/>
      <c r="I634"/>
    </row>
    <row r="635" spans="1:9" x14ac:dyDescent="0.25">
      <c r="A635" s="29">
        <v>45830</v>
      </c>
      <c r="B635" s="47">
        <v>6</v>
      </c>
      <c r="C635" s="47">
        <v>7</v>
      </c>
      <c r="D635" s="47">
        <v>10</v>
      </c>
      <c r="E635" s="37">
        <v>-7.8562000000000003</v>
      </c>
      <c r="F6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5"/>
      <c r="H635"/>
      <c r="I635"/>
    </row>
    <row r="636" spans="1:9" x14ac:dyDescent="0.25">
      <c r="A636" s="29">
        <v>45830</v>
      </c>
      <c r="B636" s="47">
        <v>6</v>
      </c>
      <c r="C636" s="47">
        <v>7</v>
      </c>
      <c r="D636" s="47">
        <v>11</v>
      </c>
      <c r="E636" s="37">
        <v>-11.4407</v>
      </c>
      <c r="F6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6"/>
      <c r="H636"/>
      <c r="I636"/>
    </row>
    <row r="637" spans="1:9" x14ac:dyDescent="0.25">
      <c r="A637" s="29">
        <v>45830</v>
      </c>
      <c r="B637" s="47">
        <v>6</v>
      </c>
      <c r="C637" s="47">
        <v>7</v>
      </c>
      <c r="D637" s="47">
        <v>12</v>
      </c>
      <c r="E637" s="37">
        <v>-13.9682</v>
      </c>
      <c r="F6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7"/>
      <c r="H637"/>
      <c r="I637"/>
    </row>
    <row r="638" spans="1:9" x14ac:dyDescent="0.25">
      <c r="A638" s="29">
        <v>45830</v>
      </c>
      <c r="B638" s="47">
        <v>6</v>
      </c>
      <c r="C638" s="47">
        <v>7</v>
      </c>
      <c r="D638" s="47">
        <v>13</v>
      </c>
      <c r="E638" s="37">
        <v>11.610300000000001</v>
      </c>
      <c r="F6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8"/>
      <c r="H638"/>
      <c r="I638"/>
    </row>
    <row r="639" spans="1:9" x14ac:dyDescent="0.25">
      <c r="A639" s="29">
        <v>45830</v>
      </c>
      <c r="B639" s="47">
        <v>6</v>
      </c>
      <c r="C639" s="47">
        <v>7</v>
      </c>
      <c r="D639" s="47">
        <v>14</v>
      </c>
      <c r="E639" s="37">
        <v>13.3834</v>
      </c>
      <c r="F6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9"/>
      <c r="H639"/>
      <c r="I639"/>
    </row>
    <row r="640" spans="1:9" x14ac:dyDescent="0.25">
      <c r="A640" s="29">
        <v>45830</v>
      </c>
      <c r="B640" s="47">
        <v>6</v>
      </c>
      <c r="C640" s="47">
        <v>7</v>
      </c>
      <c r="D640" s="47">
        <v>15</v>
      </c>
      <c r="E640" s="37">
        <v>13.5718</v>
      </c>
      <c r="F6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0"/>
      <c r="H640"/>
      <c r="I640"/>
    </row>
    <row r="641" spans="1:9" x14ac:dyDescent="0.25">
      <c r="A641" s="29">
        <v>45830</v>
      </c>
      <c r="B641" s="47">
        <v>6</v>
      </c>
      <c r="C641" s="47">
        <v>7</v>
      </c>
      <c r="D641" s="47">
        <v>16</v>
      </c>
      <c r="E641" s="37">
        <v>13.946899999999999</v>
      </c>
      <c r="F6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1"/>
      <c r="H641"/>
      <c r="I641"/>
    </row>
    <row r="642" spans="1:9" x14ac:dyDescent="0.25">
      <c r="A642" s="29">
        <v>45830</v>
      </c>
      <c r="B642" s="47">
        <v>6</v>
      </c>
      <c r="C642" s="47">
        <v>7</v>
      </c>
      <c r="D642" s="47">
        <v>17</v>
      </c>
      <c r="E642" s="37">
        <v>14.430300000000001</v>
      </c>
      <c r="F6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2"/>
      <c r="H642"/>
      <c r="I642"/>
    </row>
    <row r="643" spans="1:9" x14ac:dyDescent="0.25">
      <c r="A643" s="29">
        <v>45830</v>
      </c>
      <c r="B643" s="47">
        <v>6</v>
      </c>
      <c r="C643" s="47">
        <v>7</v>
      </c>
      <c r="D643" s="47">
        <v>18</v>
      </c>
      <c r="E643" s="37">
        <v>15.9329</v>
      </c>
      <c r="F6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3"/>
      <c r="H643"/>
      <c r="I643"/>
    </row>
    <row r="644" spans="1:9" x14ac:dyDescent="0.25">
      <c r="A644" s="29">
        <v>45830</v>
      </c>
      <c r="B644" s="47">
        <v>6</v>
      </c>
      <c r="C644" s="47">
        <v>7</v>
      </c>
      <c r="D644" s="47">
        <v>19</v>
      </c>
      <c r="E644" s="37">
        <v>28.448399999999999</v>
      </c>
      <c r="F6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4"/>
      <c r="H644"/>
      <c r="I644"/>
    </row>
    <row r="645" spans="1:9" x14ac:dyDescent="0.25">
      <c r="A645" s="29">
        <v>45830</v>
      </c>
      <c r="B645" s="47">
        <v>6</v>
      </c>
      <c r="C645" s="47">
        <v>7</v>
      </c>
      <c r="D645" s="47">
        <v>20</v>
      </c>
      <c r="E645" s="37">
        <v>25.3779</v>
      </c>
      <c r="F6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5"/>
      <c r="H645"/>
      <c r="I645"/>
    </row>
    <row r="646" spans="1:9" x14ac:dyDescent="0.25">
      <c r="A646" s="29">
        <v>45830</v>
      </c>
      <c r="B646" s="47">
        <v>6</v>
      </c>
      <c r="C646" s="47">
        <v>7</v>
      </c>
      <c r="D646" s="47">
        <v>21</v>
      </c>
      <c r="E646" s="37">
        <v>23.351099999999999</v>
      </c>
      <c r="F6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6"/>
      <c r="H646"/>
      <c r="I646"/>
    </row>
    <row r="647" spans="1:9" x14ac:dyDescent="0.25">
      <c r="A647" s="29">
        <v>45830</v>
      </c>
      <c r="B647" s="47">
        <v>6</v>
      </c>
      <c r="C647" s="47">
        <v>7</v>
      </c>
      <c r="D647" s="47">
        <v>22</v>
      </c>
      <c r="E647" s="37">
        <v>25.4862</v>
      </c>
      <c r="F6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7"/>
      <c r="H647"/>
      <c r="I647"/>
    </row>
    <row r="648" spans="1:9" x14ac:dyDescent="0.25">
      <c r="A648" s="29">
        <v>45830</v>
      </c>
      <c r="B648" s="47">
        <v>6</v>
      </c>
      <c r="C648" s="47">
        <v>7</v>
      </c>
      <c r="D648" s="47">
        <v>23</v>
      </c>
      <c r="E648" s="37">
        <v>25.505800000000001</v>
      </c>
      <c r="F6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8"/>
      <c r="H648"/>
      <c r="I648"/>
    </row>
    <row r="649" spans="1:9" x14ac:dyDescent="0.25">
      <c r="A649" s="29">
        <v>45830</v>
      </c>
      <c r="B649" s="47">
        <v>6</v>
      </c>
      <c r="C649" s="47">
        <v>7</v>
      </c>
      <c r="D649" s="47">
        <v>24</v>
      </c>
      <c r="E649" s="37">
        <v>23.253399999999999</v>
      </c>
      <c r="F6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9"/>
      <c r="H649"/>
      <c r="I649"/>
    </row>
    <row r="650" spans="1:9" x14ac:dyDescent="0.25">
      <c r="A650" s="29">
        <v>45831</v>
      </c>
      <c r="B650" s="47">
        <v>6</v>
      </c>
      <c r="C650" s="47">
        <v>1</v>
      </c>
      <c r="D650" s="47">
        <v>1</v>
      </c>
      <c r="E650" s="37">
        <v>27.9452</v>
      </c>
      <c r="F6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0"/>
      <c r="H650"/>
      <c r="I650"/>
    </row>
    <row r="651" spans="1:9" x14ac:dyDescent="0.25">
      <c r="A651" s="29">
        <v>45831</v>
      </c>
      <c r="B651" s="47">
        <v>6</v>
      </c>
      <c r="C651" s="47">
        <v>1</v>
      </c>
      <c r="D651" s="47">
        <v>2</v>
      </c>
      <c r="E651" s="37">
        <v>26.411799999999999</v>
      </c>
      <c r="F6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1"/>
      <c r="H651"/>
      <c r="I651"/>
    </row>
    <row r="652" spans="1:9" x14ac:dyDescent="0.25">
      <c r="A652" s="29">
        <v>45831</v>
      </c>
      <c r="B652" s="47">
        <v>6</v>
      </c>
      <c r="C652" s="47">
        <v>1</v>
      </c>
      <c r="D652" s="47">
        <v>3</v>
      </c>
      <c r="E652" s="37">
        <v>26.6328</v>
      </c>
      <c r="F6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2"/>
      <c r="H652"/>
      <c r="I652"/>
    </row>
    <row r="653" spans="1:9" x14ac:dyDescent="0.25">
      <c r="A653" s="29">
        <v>45831</v>
      </c>
      <c r="B653" s="47">
        <v>6</v>
      </c>
      <c r="C653" s="47">
        <v>1</v>
      </c>
      <c r="D653" s="47">
        <v>4</v>
      </c>
      <c r="E653" s="37">
        <v>29.3935</v>
      </c>
      <c r="F6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3"/>
      <c r="H653"/>
      <c r="I653"/>
    </row>
    <row r="654" spans="1:9" x14ac:dyDescent="0.25">
      <c r="A654" s="29">
        <v>45831</v>
      </c>
      <c r="B654" s="47">
        <v>6</v>
      </c>
      <c r="C654" s="47">
        <v>1</v>
      </c>
      <c r="D654" s="47">
        <v>5</v>
      </c>
      <c r="E654" s="37">
        <v>28.4071</v>
      </c>
      <c r="F6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4"/>
      <c r="H654"/>
      <c r="I654"/>
    </row>
    <row r="655" spans="1:9" x14ac:dyDescent="0.25">
      <c r="A655" s="29">
        <v>45831</v>
      </c>
      <c r="B655" s="47">
        <v>6</v>
      </c>
      <c r="C655" s="47">
        <v>1</v>
      </c>
      <c r="D655" s="47">
        <v>6</v>
      </c>
      <c r="E655" s="37">
        <v>29.189800000000002</v>
      </c>
      <c r="F6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5"/>
      <c r="H655"/>
      <c r="I655"/>
    </row>
    <row r="656" spans="1:9" x14ac:dyDescent="0.25">
      <c r="A656" s="29">
        <v>45831</v>
      </c>
      <c r="B656" s="47">
        <v>6</v>
      </c>
      <c r="C656" s="47">
        <v>1</v>
      </c>
      <c r="D656" s="47">
        <v>7</v>
      </c>
      <c r="E656" s="37">
        <v>21.359100000000002</v>
      </c>
      <c r="F6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6"/>
      <c r="H656"/>
      <c r="I656"/>
    </row>
    <row r="657" spans="1:9" x14ac:dyDescent="0.25">
      <c r="A657" s="29">
        <v>45831</v>
      </c>
      <c r="B657" s="47">
        <v>6</v>
      </c>
      <c r="C657" s="47">
        <v>1</v>
      </c>
      <c r="D657" s="47">
        <v>8</v>
      </c>
      <c r="E657" s="37">
        <v>19.3613</v>
      </c>
      <c r="F6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7"/>
      <c r="H657"/>
      <c r="I657"/>
    </row>
    <row r="658" spans="1:9" x14ac:dyDescent="0.25">
      <c r="A658" s="29">
        <v>45831</v>
      </c>
      <c r="B658" s="47">
        <v>6</v>
      </c>
      <c r="C658" s="47">
        <v>1</v>
      </c>
      <c r="D658" s="47">
        <v>9</v>
      </c>
      <c r="E658" s="37">
        <v>21.797499999999999</v>
      </c>
      <c r="F6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8"/>
      <c r="H658"/>
      <c r="I658"/>
    </row>
    <row r="659" spans="1:9" x14ac:dyDescent="0.25">
      <c r="A659" s="29">
        <v>45831</v>
      </c>
      <c r="B659" s="47">
        <v>6</v>
      </c>
      <c r="C659" s="47">
        <v>1</v>
      </c>
      <c r="D659" s="47">
        <v>10</v>
      </c>
      <c r="E659" s="37">
        <v>22.119800000000001</v>
      </c>
      <c r="F6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9"/>
      <c r="H659"/>
      <c r="I659"/>
    </row>
    <row r="660" spans="1:9" x14ac:dyDescent="0.25">
      <c r="A660" s="29">
        <v>45831</v>
      </c>
      <c r="B660" s="47">
        <v>6</v>
      </c>
      <c r="C660" s="47">
        <v>1</v>
      </c>
      <c r="D660" s="47">
        <v>11</v>
      </c>
      <c r="E660" s="37">
        <v>18.932500000000001</v>
      </c>
      <c r="F6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0"/>
      <c r="H660"/>
      <c r="I660"/>
    </row>
    <row r="661" spans="1:9" x14ac:dyDescent="0.25">
      <c r="A661" s="29">
        <v>45831</v>
      </c>
      <c r="B661" s="47">
        <v>6</v>
      </c>
      <c r="C661" s="47">
        <v>1</v>
      </c>
      <c r="D661" s="47">
        <v>12</v>
      </c>
      <c r="E661" s="37">
        <v>17.431999999999999</v>
      </c>
      <c r="F6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1"/>
      <c r="H661"/>
      <c r="I661"/>
    </row>
    <row r="662" spans="1:9" x14ac:dyDescent="0.25">
      <c r="A662" s="29">
        <v>45831</v>
      </c>
      <c r="B662" s="47">
        <v>6</v>
      </c>
      <c r="C662" s="47">
        <v>1</v>
      </c>
      <c r="D662" s="47">
        <v>13</v>
      </c>
      <c r="E662" s="37">
        <v>17.5884</v>
      </c>
      <c r="F6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2"/>
      <c r="H662"/>
      <c r="I662"/>
    </row>
    <row r="663" spans="1:9" x14ac:dyDescent="0.25">
      <c r="A663" s="29">
        <v>45831</v>
      </c>
      <c r="B663" s="47">
        <v>6</v>
      </c>
      <c r="C663" s="47">
        <v>1</v>
      </c>
      <c r="D663" s="47">
        <v>14</v>
      </c>
      <c r="E663" s="37">
        <v>17.171900000000001</v>
      </c>
      <c r="F6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3"/>
      <c r="H663"/>
      <c r="I663"/>
    </row>
    <row r="664" spans="1:9" x14ac:dyDescent="0.25">
      <c r="A664" s="29">
        <v>45831</v>
      </c>
      <c r="B664" s="47">
        <v>6</v>
      </c>
      <c r="C664" s="47">
        <v>1</v>
      </c>
      <c r="D664" s="47">
        <v>15</v>
      </c>
      <c r="E664" s="37">
        <v>17.309200000000001</v>
      </c>
      <c r="F6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4"/>
      <c r="H664"/>
      <c r="I664"/>
    </row>
    <row r="665" spans="1:9" x14ac:dyDescent="0.25">
      <c r="A665" s="29">
        <v>45831</v>
      </c>
      <c r="B665" s="47">
        <v>6</v>
      </c>
      <c r="C665" s="47">
        <v>1</v>
      </c>
      <c r="D665" s="47">
        <v>16</v>
      </c>
      <c r="E665" s="37">
        <v>17.3826</v>
      </c>
      <c r="F66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5"/>
      <c r="H665"/>
      <c r="I665"/>
    </row>
    <row r="666" spans="1:9" x14ac:dyDescent="0.25">
      <c r="A666" s="29">
        <v>45831</v>
      </c>
      <c r="B666" s="47">
        <v>6</v>
      </c>
      <c r="C666" s="47">
        <v>1</v>
      </c>
      <c r="D666" s="47">
        <v>17</v>
      </c>
      <c r="E666" s="37">
        <v>18.1525</v>
      </c>
      <c r="F66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6"/>
      <c r="H666"/>
      <c r="I666"/>
    </row>
    <row r="667" spans="1:9" x14ac:dyDescent="0.25">
      <c r="A667" s="29">
        <v>45831</v>
      </c>
      <c r="B667" s="47">
        <v>6</v>
      </c>
      <c r="C667" s="47">
        <v>1</v>
      </c>
      <c r="D667" s="47">
        <v>18</v>
      </c>
      <c r="E667" s="37">
        <v>20.6541</v>
      </c>
      <c r="F66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7"/>
      <c r="H667"/>
      <c r="I667"/>
    </row>
    <row r="668" spans="1:9" x14ac:dyDescent="0.25">
      <c r="A668" s="29">
        <v>45831</v>
      </c>
      <c r="B668" s="47">
        <v>6</v>
      </c>
      <c r="C668" s="47">
        <v>1</v>
      </c>
      <c r="D668" s="47">
        <v>19</v>
      </c>
      <c r="E668" s="37">
        <v>36.914299999999997</v>
      </c>
      <c r="F66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8"/>
      <c r="H668"/>
      <c r="I668"/>
    </row>
    <row r="669" spans="1:9" x14ac:dyDescent="0.25">
      <c r="A669" s="29">
        <v>45831</v>
      </c>
      <c r="B669" s="47">
        <v>6</v>
      </c>
      <c r="C669" s="47">
        <v>1</v>
      </c>
      <c r="D669" s="47">
        <v>20</v>
      </c>
      <c r="E669" s="37">
        <v>33.634599999999999</v>
      </c>
      <c r="F6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9"/>
      <c r="H669"/>
      <c r="I669"/>
    </row>
    <row r="670" spans="1:9" x14ac:dyDescent="0.25">
      <c r="A670" s="29">
        <v>45831</v>
      </c>
      <c r="B670" s="47">
        <v>6</v>
      </c>
      <c r="C670" s="47">
        <v>1</v>
      </c>
      <c r="D670" s="47">
        <v>21</v>
      </c>
      <c r="E670" s="37">
        <v>33.534599999999998</v>
      </c>
      <c r="F6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0"/>
      <c r="H670"/>
      <c r="I670"/>
    </row>
    <row r="671" spans="1:9" x14ac:dyDescent="0.25">
      <c r="A671" s="29">
        <v>45831</v>
      </c>
      <c r="B671" s="47">
        <v>6</v>
      </c>
      <c r="C671" s="47">
        <v>1</v>
      </c>
      <c r="D671" s="47">
        <v>22</v>
      </c>
      <c r="E671" s="37">
        <v>32.318899999999999</v>
      </c>
      <c r="F6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1"/>
      <c r="H671"/>
      <c r="I671"/>
    </row>
    <row r="672" spans="1:9" x14ac:dyDescent="0.25">
      <c r="A672" s="29">
        <v>45831</v>
      </c>
      <c r="B672" s="47">
        <v>6</v>
      </c>
      <c r="C672" s="47">
        <v>1</v>
      </c>
      <c r="D672" s="47">
        <v>23</v>
      </c>
      <c r="E672" s="37">
        <v>32.551099999999998</v>
      </c>
      <c r="F6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2"/>
      <c r="H672"/>
      <c r="I672"/>
    </row>
    <row r="673" spans="1:9" x14ac:dyDescent="0.25">
      <c r="A673" s="29">
        <v>45831</v>
      </c>
      <c r="B673" s="47">
        <v>6</v>
      </c>
      <c r="C673" s="47">
        <v>1</v>
      </c>
      <c r="D673" s="47">
        <v>24</v>
      </c>
      <c r="E673" s="37">
        <v>34.838999999999999</v>
      </c>
      <c r="F6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3"/>
      <c r="H673"/>
      <c r="I673"/>
    </row>
    <row r="674" spans="1:9" x14ac:dyDescent="0.25">
      <c r="A674" s="29">
        <v>45832</v>
      </c>
      <c r="B674" s="47">
        <v>6</v>
      </c>
      <c r="C674" s="47">
        <v>2</v>
      </c>
      <c r="D674" s="47">
        <v>1</v>
      </c>
      <c r="E674" s="37">
        <v>36.692599999999999</v>
      </c>
      <c r="F6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4"/>
      <c r="H674"/>
      <c r="I674"/>
    </row>
    <row r="675" spans="1:9" x14ac:dyDescent="0.25">
      <c r="A675" s="29">
        <v>45832</v>
      </c>
      <c r="B675" s="47">
        <v>6</v>
      </c>
      <c r="C675" s="47">
        <v>2</v>
      </c>
      <c r="D675" s="47">
        <v>2</v>
      </c>
      <c r="E675" s="37">
        <v>35.070900000000002</v>
      </c>
      <c r="F6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5"/>
      <c r="H675"/>
      <c r="I675"/>
    </row>
    <row r="676" spans="1:9" x14ac:dyDescent="0.25">
      <c r="A676" s="29">
        <v>45832</v>
      </c>
      <c r="B676" s="47">
        <v>6</v>
      </c>
      <c r="C676" s="47">
        <v>2</v>
      </c>
      <c r="D676" s="47">
        <v>3</v>
      </c>
      <c r="E676" s="37">
        <v>31.110099999999999</v>
      </c>
      <c r="F6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6"/>
      <c r="H676"/>
      <c r="I676"/>
    </row>
    <row r="677" spans="1:9" x14ac:dyDescent="0.25">
      <c r="A677" s="29">
        <v>45832</v>
      </c>
      <c r="B677" s="47">
        <v>6</v>
      </c>
      <c r="C677" s="47">
        <v>2</v>
      </c>
      <c r="D677" s="47">
        <v>4</v>
      </c>
      <c r="E677" s="37">
        <v>35.828299999999999</v>
      </c>
      <c r="F6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7"/>
      <c r="H677"/>
      <c r="I677"/>
    </row>
    <row r="678" spans="1:9" x14ac:dyDescent="0.25">
      <c r="A678" s="29">
        <v>45832</v>
      </c>
      <c r="B678" s="47">
        <v>6</v>
      </c>
      <c r="C678" s="47">
        <v>2</v>
      </c>
      <c r="D678" s="47">
        <v>5</v>
      </c>
      <c r="E678" s="37">
        <v>36.2316</v>
      </c>
      <c r="F6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8"/>
      <c r="H678"/>
      <c r="I678"/>
    </row>
    <row r="679" spans="1:9" x14ac:dyDescent="0.25">
      <c r="A679" s="29">
        <v>45832</v>
      </c>
      <c r="B679" s="47">
        <v>6</v>
      </c>
      <c r="C679" s="47">
        <v>2</v>
      </c>
      <c r="D679" s="47">
        <v>6</v>
      </c>
      <c r="E679" s="37">
        <v>39.864899999999999</v>
      </c>
      <c r="F6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9"/>
      <c r="H679"/>
      <c r="I679"/>
    </row>
    <row r="680" spans="1:9" x14ac:dyDescent="0.25">
      <c r="A680" s="29">
        <v>45832</v>
      </c>
      <c r="B680" s="47">
        <v>6</v>
      </c>
      <c r="C680" s="47">
        <v>2</v>
      </c>
      <c r="D680" s="47">
        <v>7</v>
      </c>
      <c r="E680" s="37">
        <v>39.2425</v>
      </c>
      <c r="F6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0"/>
      <c r="H680"/>
      <c r="I680"/>
    </row>
    <row r="681" spans="1:9" x14ac:dyDescent="0.25">
      <c r="A681" s="29">
        <v>45832</v>
      </c>
      <c r="B681" s="47">
        <v>6</v>
      </c>
      <c r="C681" s="47">
        <v>2</v>
      </c>
      <c r="D681" s="47">
        <v>8</v>
      </c>
      <c r="E681" s="37">
        <v>29.313199999999998</v>
      </c>
      <c r="F6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1"/>
      <c r="H681"/>
      <c r="I681"/>
    </row>
    <row r="682" spans="1:9" x14ac:dyDescent="0.25">
      <c r="A682" s="29">
        <v>45832</v>
      </c>
      <c r="B682" s="47">
        <v>6</v>
      </c>
      <c r="C682" s="47">
        <v>2</v>
      </c>
      <c r="D682" s="47">
        <v>9</v>
      </c>
      <c r="E682" s="37">
        <v>21.480799999999999</v>
      </c>
      <c r="F6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2"/>
      <c r="H682"/>
      <c r="I682"/>
    </row>
    <row r="683" spans="1:9" x14ac:dyDescent="0.25">
      <c r="A683" s="29">
        <v>45832</v>
      </c>
      <c r="B683" s="47">
        <v>6</v>
      </c>
      <c r="C683" s="47">
        <v>2</v>
      </c>
      <c r="D683" s="47">
        <v>10</v>
      </c>
      <c r="E683" s="37">
        <v>23.115600000000001</v>
      </c>
      <c r="F6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3"/>
      <c r="H683"/>
      <c r="I683"/>
    </row>
    <row r="684" spans="1:9" x14ac:dyDescent="0.25">
      <c r="A684" s="29">
        <v>45832</v>
      </c>
      <c r="B684" s="47">
        <v>6</v>
      </c>
      <c r="C684" s="47">
        <v>2</v>
      </c>
      <c r="D684" s="47">
        <v>11</v>
      </c>
      <c r="E684" s="37">
        <v>21.644300000000001</v>
      </c>
      <c r="F6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4"/>
      <c r="H684"/>
      <c r="I684"/>
    </row>
    <row r="685" spans="1:9" x14ac:dyDescent="0.25">
      <c r="A685" s="29">
        <v>45832</v>
      </c>
      <c r="B685" s="47">
        <v>6</v>
      </c>
      <c r="C685" s="47">
        <v>2</v>
      </c>
      <c r="D685" s="47">
        <v>12</v>
      </c>
      <c r="E685" s="37">
        <v>17.0443</v>
      </c>
      <c r="F6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5"/>
      <c r="H685"/>
      <c r="I685"/>
    </row>
    <row r="686" spans="1:9" x14ac:dyDescent="0.25">
      <c r="A686" s="29">
        <v>45832</v>
      </c>
      <c r="B686" s="47">
        <v>6</v>
      </c>
      <c r="C686" s="47">
        <v>2</v>
      </c>
      <c r="D686" s="47">
        <v>13</v>
      </c>
      <c r="E686" s="37">
        <v>18.3428</v>
      </c>
      <c r="F6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6"/>
      <c r="H686"/>
      <c r="I686"/>
    </row>
    <row r="687" spans="1:9" x14ac:dyDescent="0.25">
      <c r="A687" s="29">
        <v>45832</v>
      </c>
      <c r="B687" s="47">
        <v>6</v>
      </c>
      <c r="C687" s="47">
        <v>2</v>
      </c>
      <c r="D687" s="47">
        <v>14</v>
      </c>
      <c r="E687" s="37">
        <v>17.236999999999998</v>
      </c>
      <c r="F6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7"/>
      <c r="H687"/>
      <c r="I687"/>
    </row>
    <row r="688" spans="1:9" x14ac:dyDescent="0.25">
      <c r="A688" s="29">
        <v>45832</v>
      </c>
      <c r="B688" s="47">
        <v>6</v>
      </c>
      <c r="C688" s="47">
        <v>2</v>
      </c>
      <c r="D688" s="47">
        <v>15</v>
      </c>
      <c r="E688" s="37">
        <v>15.9025</v>
      </c>
      <c r="F6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8"/>
      <c r="H688"/>
      <c r="I688"/>
    </row>
    <row r="689" spans="1:9" x14ac:dyDescent="0.25">
      <c r="A689" s="29">
        <v>45832</v>
      </c>
      <c r="B689" s="47">
        <v>6</v>
      </c>
      <c r="C689" s="47">
        <v>2</v>
      </c>
      <c r="D689" s="47">
        <v>16</v>
      </c>
      <c r="E689" s="37">
        <v>17.946300000000001</v>
      </c>
      <c r="F68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89"/>
      <c r="H689"/>
      <c r="I689"/>
    </row>
    <row r="690" spans="1:9" x14ac:dyDescent="0.25">
      <c r="A690" s="29">
        <v>45832</v>
      </c>
      <c r="B690" s="47">
        <v>6</v>
      </c>
      <c r="C690" s="47">
        <v>2</v>
      </c>
      <c r="D690" s="47">
        <v>17</v>
      </c>
      <c r="E690" s="37">
        <v>21.453800000000001</v>
      </c>
      <c r="F69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0"/>
      <c r="H690"/>
      <c r="I690"/>
    </row>
    <row r="691" spans="1:9" x14ac:dyDescent="0.25">
      <c r="A691" s="29">
        <v>45832</v>
      </c>
      <c r="B691" s="47">
        <v>6</v>
      </c>
      <c r="C691" s="47">
        <v>2</v>
      </c>
      <c r="D691" s="47">
        <v>18</v>
      </c>
      <c r="E691" s="37">
        <v>28.098700000000001</v>
      </c>
      <c r="F69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1"/>
      <c r="H691"/>
      <c r="I691"/>
    </row>
    <row r="692" spans="1:9" x14ac:dyDescent="0.25">
      <c r="A692" s="29">
        <v>45832</v>
      </c>
      <c r="B692" s="47">
        <v>6</v>
      </c>
      <c r="C692" s="47">
        <v>2</v>
      </c>
      <c r="D692" s="47">
        <v>19</v>
      </c>
      <c r="E692" s="37">
        <v>32.3673</v>
      </c>
      <c r="F69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2"/>
      <c r="H692"/>
      <c r="I692"/>
    </row>
    <row r="693" spans="1:9" x14ac:dyDescent="0.25">
      <c r="A693" s="29">
        <v>45832</v>
      </c>
      <c r="B693" s="47">
        <v>6</v>
      </c>
      <c r="C693" s="47">
        <v>2</v>
      </c>
      <c r="D693" s="47">
        <v>20</v>
      </c>
      <c r="E693" s="37">
        <v>32.035400000000003</v>
      </c>
      <c r="F6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3"/>
      <c r="H693"/>
      <c r="I693"/>
    </row>
    <row r="694" spans="1:9" x14ac:dyDescent="0.25">
      <c r="A694" s="29">
        <v>45832</v>
      </c>
      <c r="B694" s="47">
        <v>6</v>
      </c>
      <c r="C694" s="47">
        <v>2</v>
      </c>
      <c r="D694" s="47">
        <v>21</v>
      </c>
      <c r="E694" s="37">
        <v>30.8202</v>
      </c>
      <c r="F6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4"/>
      <c r="H694"/>
      <c r="I694"/>
    </row>
    <row r="695" spans="1:9" x14ac:dyDescent="0.25">
      <c r="A695" s="29">
        <v>45832</v>
      </c>
      <c r="B695" s="47">
        <v>6</v>
      </c>
      <c r="C695" s="47">
        <v>2</v>
      </c>
      <c r="D695" s="47">
        <v>22</v>
      </c>
      <c r="E695" s="37">
        <v>27.388300000000001</v>
      </c>
      <c r="F6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5"/>
      <c r="H695"/>
      <c r="I695"/>
    </row>
    <row r="696" spans="1:9" x14ac:dyDescent="0.25">
      <c r="A696" s="29">
        <v>45832</v>
      </c>
      <c r="B696" s="47">
        <v>6</v>
      </c>
      <c r="C696" s="47">
        <v>2</v>
      </c>
      <c r="D696" s="47">
        <v>23</v>
      </c>
      <c r="E696" s="37">
        <v>29.824000000000002</v>
      </c>
      <c r="F6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6"/>
      <c r="H696"/>
      <c r="I696"/>
    </row>
    <row r="697" spans="1:9" x14ac:dyDescent="0.25">
      <c r="A697" s="29">
        <v>45832</v>
      </c>
      <c r="B697" s="47">
        <v>6</v>
      </c>
      <c r="C697" s="47">
        <v>2</v>
      </c>
      <c r="D697" s="47">
        <v>24</v>
      </c>
      <c r="E697" s="37">
        <v>28.587199999999999</v>
      </c>
      <c r="F6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7"/>
      <c r="H697"/>
      <c r="I697"/>
    </row>
    <row r="698" spans="1:9" x14ac:dyDescent="0.25">
      <c r="A698" s="29">
        <v>45833</v>
      </c>
      <c r="B698" s="47">
        <v>6</v>
      </c>
      <c r="C698" s="47">
        <v>3</v>
      </c>
      <c r="D698" s="47">
        <v>1</v>
      </c>
      <c r="E698" s="37">
        <v>30.8033</v>
      </c>
      <c r="F6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8"/>
      <c r="H698"/>
      <c r="I698"/>
    </row>
    <row r="699" spans="1:9" x14ac:dyDescent="0.25">
      <c r="A699" s="29">
        <v>45833</v>
      </c>
      <c r="B699" s="47">
        <v>6</v>
      </c>
      <c r="C699" s="47">
        <v>3</v>
      </c>
      <c r="D699" s="47">
        <v>2</v>
      </c>
      <c r="E699" s="37">
        <v>27.284600000000001</v>
      </c>
      <c r="F6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9"/>
      <c r="H699"/>
      <c r="I699"/>
    </row>
    <row r="700" spans="1:9" x14ac:dyDescent="0.25">
      <c r="A700" s="29">
        <v>45833</v>
      </c>
      <c r="B700" s="47">
        <v>6</v>
      </c>
      <c r="C700" s="47">
        <v>3</v>
      </c>
      <c r="D700" s="47">
        <v>3</v>
      </c>
      <c r="E700" s="37">
        <v>29.049600000000002</v>
      </c>
      <c r="F7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0"/>
      <c r="H700"/>
      <c r="I700"/>
    </row>
    <row r="701" spans="1:9" x14ac:dyDescent="0.25">
      <c r="A701" s="29">
        <v>45833</v>
      </c>
      <c r="B701" s="47">
        <v>6</v>
      </c>
      <c r="C701" s="47">
        <v>3</v>
      </c>
      <c r="D701" s="47">
        <v>4</v>
      </c>
      <c r="E701" s="37">
        <v>27.49</v>
      </c>
      <c r="F7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1"/>
      <c r="H701"/>
      <c r="I701"/>
    </row>
    <row r="702" spans="1:9" x14ac:dyDescent="0.25">
      <c r="A702" s="29">
        <v>45833</v>
      </c>
      <c r="B702" s="47">
        <v>6</v>
      </c>
      <c r="C702" s="47">
        <v>3</v>
      </c>
      <c r="D702" s="47">
        <v>5</v>
      </c>
      <c r="E702" s="37">
        <v>27.625</v>
      </c>
      <c r="F7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2"/>
      <c r="H702"/>
      <c r="I702"/>
    </row>
    <row r="703" spans="1:9" x14ac:dyDescent="0.25">
      <c r="A703" s="29">
        <v>45833</v>
      </c>
      <c r="B703" s="47">
        <v>6</v>
      </c>
      <c r="C703" s="47">
        <v>3</v>
      </c>
      <c r="D703" s="47">
        <v>6</v>
      </c>
      <c r="E703" s="37">
        <v>28.332000000000001</v>
      </c>
      <c r="F7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3"/>
      <c r="H703"/>
      <c r="I703"/>
    </row>
    <row r="704" spans="1:9" x14ac:dyDescent="0.25">
      <c r="A704" s="29">
        <v>45833</v>
      </c>
      <c r="B704" s="47">
        <v>6</v>
      </c>
      <c r="C704" s="47">
        <v>3</v>
      </c>
      <c r="D704" s="47">
        <v>7</v>
      </c>
      <c r="E704" s="37">
        <v>24.418900000000001</v>
      </c>
      <c r="F7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4"/>
      <c r="H704"/>
      <c r="I704"/>
    </row>
    <row r="705" spans="1:9" x14ac:dyDescent="0.25">
      <c r="A705" s="29">
        <v>45833</v>
      </c>
      <c r="B705" s="47">
        <v>6</v>
      </c>
      <c r="C705" s="47">
        <v>3</v>
      </c>
      <c r="D705" s="47">
        <v>8</v>
      </c>
      <c r="E705" s="37">
        <v>19.867799999999999</v>
      </c>
      <c r="F7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5"/>
      <c r="H705"/>
      <c r="I705"/>
    </row>
    <row r="706" spans="1:9" x14ac:dyDescent="0.25">
      <c r="A706" s="29">
        <v>45833</v>
      </c>
      <c r="B706" s="47">
        <v>6</v>
      </c>
      <c r="C706" s="47">
        <v>3</v>
      </c>
      <c r="D706" s="47">
        <v>9</v>
      </c>
      <c r="E706" s="37">
        <v>20.444099999999999</v>
      </c>
      <c r="F7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6"/>
      <c r="H706"/>
      <c r="I706"/>
    </row>
    <row r="707" spans="1:9" x14ac:dyDescent="0.25">
      <c r="A707" s="29">
        <v>45833</v>
      </c>
      <c r="B707" s="47">
        <v>6</v>
      </c>
      <c r="C707" s="47">
        <v>3</v>
      </c>
      <c r="D707" s="47">
        <v>10</v>
      </c>
      <c r="E707" s="37">
        <v>19.498000000000001</v>
      </c>
      <c r="F7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7"/>
      <c r="H707"/>
      <c r="I707"/>
    </row>
    <row r="708" spans="1:9" x14ac:dyDescent="0.25">
      <c r="A708" s="29">
        <v>45833</v>
      </c>
      <c r="B708" s="47">
        <v>6</v>
      </c>
      <c r="C708" s="47">
        <v>3</v>
      </c>
      <c r="D708" s="47">
        <v>11</v>
      </c>
      <c r="E708" s="37">
        <v>18.224399999999999</v>
      </c>
      <c r="F7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8"/>
      <c r="H708"/>
      <c r="I708"/>
    </row>
    <row r="709" spans="1:9" x14ac:dyDescent="0.25">
      <c r="A709" s="29">
        <v>45833</v>
      </c>
      <c r="B709" s="47">
        <v>6</v>
      </c>
      <c r="C709" s="47">
        <v>3</v>
      </c>
      <c r="D709" s="47">
        <v>12</v>
      </c>
      <c r="E709" s="37">
        <v>21.754000000000001</v>
      </c>
      <c r="F7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9"/>
      <c r="H709"/>
      <c r="I709"/>
    </row>
    <row r="710" spans="1:9" x14ac:dyDescent="0.25">
      <c r="A710" s="29">
        <v>45833</v>
      </c>
      <c r="B710" s="47">
        <v>6</v>
      </c>
      <c r="C710" s="47">
        <v>3</v>
      </c>
      <c r="D710" s="47">
        <v>13</v>
      </c>
      <c r="E710" s="37">
        <v>22.318100000000001</v>
      </c>
      <c r="F7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0"/>
      <c r="H710"/>
      <c r="I710"/>
    </row>
    <row r="711" spans="1:9" x14ac:dyDescent="0.25">
      <c r="A711" s="29">
        <v>45833</v>
      </c>
      <c r="B711" s="47">
        <v>6</v>
      </c>
      <c r="C711" s="47">
        <v>3</v>
      </c>
      <c r="D711" s="47">
        <v>14</v>
      </c>
      <c r="E711" s="37">
        <v>23.657399999999999</v>
      </c>
      <c r="F7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1"/>
      <c r="H711"/>
      <c r="I711"/>
    </row>
    <row r="712" spans="1:9" x14ac:dyDescent="0.25">
      <c r="A712" s="29">
        <v>45833</v>
      </c>
      <c r="B712" s="47">
        <v>6</v>
      </c>
      <c r="C712" s="47">
        <v>3</v>
      </c>
      <c r="D712" s="47">
        <v>15</v>
      </c>
      <c r="E712" s="37">
        <v>24.009499999999999</v>
      </c>
      <c r="F7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2"/>
      <c r="H712"/>
      <c r="I712"/>
    </row>
    <row r="713" spans="1:9" x14ac:dyDescent="0.25">
      <c r="A713" s="29">
        <v>45833</v>
      </c>
      <c r="B713" s="47">
        <v>6</v>
      </c>
      <c r="C713" s="47">
        <v>3</v>
      </c>
      <c r="D713" s="47">
        <v>16</v>
      </c>
      <c r="E713" s="37">
        <v>18.61</v>
      </c>
      <c r="F71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3"/>
      <c r="H713"/>
      <c r="I713"/>
    </row>
    <row r="714" spans="1:9" x14ac:dyDescent="0.25">
      <c r="A714" s="29">
        <v>45833</v>
      </c>
      <c r="B714" s="47">
        <v>6</v>
      </c>
      <c r="C714" s="47">
        <v>3</v>
      </c>
      <c r="D714" s="47">
        <v>17</v>
      </c>
      <c r="E714" s="37">
        <v>26.656199999999998</v>
      </c>
      <c r="F71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4"/>
      <c r="H714"/>
      <c r="I714"/>
    </row>
    <row r="715" spans="1:9" x14ac:dyDescent="0.25">
      <c r="A715" s="29">
        <v>45833</v>
      </c>
      <c r="B715" s="47">
        <v>6</v>
      </c>
      <c r="C715" s="47">
        <v>3</v>
      </c>
      <c r="D715" s="47">
        <v>18</v>
      </c>
      <c r="E715" s="37">
        <v>27.895600000000002</v>
      </c>
      <c r="F71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5"/>
      <c r="H715"/>
      <c r="I715"/>
    </row>
    <row r="716" spans="1:9" x14ac:dyDescent="0.25">
      <c r="A716" s="29">
        <v>45833</v>
      </c>
      <c r="B716" s="47">
        <v>6</v>
      </c>
      <c r="C716" s="47">
        <v>3</v>
      </c>
      <c r="D716" s="47">
        <v>19</v>
      </c>
      <c r="E716" s="37">
        <v>44.043500000000002</v>
      </c>
      <c r="F71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6"/>
      <c r="H716"/>
      <c r="I716"/>
    </row>
    <row r="717" spans="1:9" x14ac:dyDescent="0.25">
      <c r="A717" s="29">
        <v>45833</v>
      </c>
      <c r="B717" s="47">
        <v>6</v>
      </c>
      <c r="C717" s="47">
        <v>3</v>
      </c>
      <c r="D717" s="47">
        <v>20</v>
      </c>
      <c r="E717" s="37">
        <v>41.316499999999998</v>
      </c>
      <c r="F7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7"/>
      <c r="H717"/>
      <c r="I717"/>
    </row>
    <row r="718" spans="1:9" x14ac:dyDescent="0.25">
      <c r="A718" s="29">
        <v>45833</v>
      </c>
      <c r="B718" s="47">
        <v>6</v>
      </c>
      <c r="C718" s="47">
        <v>3</v>
      </c>
      <c r="D718" s="47">
        <v>21</v>
      </c>
      <c r="E718" s="37">
        <v>40.414999999999999</v>
      </c>
      <c r="F7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8"/>
      <c r="H718"/>
      <c r="I718"/>
    </row>
    <row r="719" spans="1:9" x14ac:dyDescent="0.25">
      <c r="A719" s="29">
        <v>45833</v>
      </c>
      <c r="B719" s="47">
        <v>6</v>
      </c>
      <c r="C719" s="47">
        <v>3</v>
      </c>
      <c r="D719" s="47">
        <v>22</v>
      </c>
      <c r="E719" s="37">
        <v>35.114400000000003</v>
      </c>
      <c r="F7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9"/>
      <c r="H719"/>
      <c r="I719"/>
    </row>
    <row r="720" spans="1:9" x14ac:dyDescent="0.25">
      <c r="A720" s="29">
        <v>45833</v>
      </c>
      <c r="B720" s="47">
        <v>6</v>
      </c>
      <c r="C720" s="47">
        <v>3</v>
      </c>
      <c r="D720" s="47">
        <v>23</v>
      </c>
      <c r="E720" s="37">
        <v>30.622199999999999</v>
      </c>
      <c r="F7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0"/>
      <c r="H720"/>
      <c r="I720"/>
    </row>
    <row r="721" spans="1:9" x14ac:dyDescent="0.25">
      <c r="A721" s="29">
        <v>45833</v>
      </c>
      <c r="B721" s="47">
        <v>6</v>
      </c>
      <c r="C721" s="47">
        <v>3</v>
      </c>
      <c r="D721" s="47">
        <v>24</v>
      </c>
      <c r="E721" s="37">
        <v>29.6435</v>
      </c>
      <c r="F7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D50F5-84B7-44EF-B27F-8060F658E96B}">
  <sheetPr codeName="Sheet3"/>
  <dimension ref="A1:AD65"/>
  <sheetViews>
    <sheetView workbookViewId="0">
      <selection activeCell="R13" sqref="R13"/>
    </sheetView>
  </sheetViews>
  <sheetFormatPr defaultColWidth="9.140625" defaultRowHeight="15" x14ac:dyDescent="0.25"/>
  <cols>
    <col min="1" max="1" width="2.42578125" customWidth="1"/>
    <col min="2" max="2" width="37.85546875" bestFit="1" customWidth="1"/>
    <col min="3" max="5" width="6.7109375" bestFit="1" customWidth="1"/>
    <col min="6" max="6" width="6.28515625" bestFit="1" customWidth="1"/>
    <col min="7" max="7" width="6.7109375" bestFit="1" customWidth="1"/>
    <col min="8" max="8" width="6.28515625" bestFit="1" customWidth="1"/>
    <col min="9" max="9" width="5.5703125" bestFit="1" customWidth="1"/>
    <col min="10" max="11" width="6.28515625" bestFit="1" customWidth="1"/>
    <col min="12" max="12" width="6.7109375" bestFit="1" customWidth="1"/>
    <col min="13" max="16" width="6.28515625" bestFit="1" customWidth="1"/>
    <col min="17" max="17" width="5.5703125" bestFit="1" customWidth="1"/>
    <col min="18" max="22" width="6.7109375" bestFit="1" customWidth="1"/>
    <col min="23" max="24" width="5.5703125" bestFit="1" customWidth="1"/>
    <col min="25" max="26" width="6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45803</v>
      </c>
      <c r="C3" s="33">
        <v>18.303899999999999</v>
      </c>
      <c r="D3" s="33">
        <v>17.5032</v>
      </c>
      <c r="E3" s="33">
        <v>14.9123</v>
      </c>
      <c r="F3" s="33">
        <v>15.876099999999999</v>
      </c>
      <c r="G3" s="33">
        <v>18.226400000000002</v>
      </c>
      <c r="H3" s="33">
        <v>12.593299999999999</v>
      </c>
      <c r="I3" s="33">
        <v>9.7809000000000008</v>
      </c>
      <c r="J3" s="33">
        <v>-14.529</v>
      </c>
      <c r="K3" s="33">
        <v>-14.1999</v>
      </c>
      <c r="L3" s="33">
        <v>-13.3034</v>
      </c>
      <c r="M3" s="33">
        <v>-11.2178</v>
      </c>
      <c r="N3" s="33">
        <v>-13.0594</v>
      </c>
      <c r="O3" s="33">
        <v>-14.336399999999999</v>
      </c>
      <c r="P3" s="33">
        <v>-12.1134</v>
      </c>
      <c r="Q3" s="33">
        <v>-6.6767000000000003</v>
      </c>
      <c r="R3" s="33">
        <v>-5.2934000000000001</v>
      </c>
      <c r="S3" s="33">
        <v>-1.0224</v>
      </c>
      <c r="T3" s="33">
        <v>9.9106000000000005</v>
      </c>
      <c r="U3" s="33">
        <v>28.811199999999999</v>
      </c>
      <c r="V3" s="33">
        <v>28.178100000000001</v>
      </c>
      <c r="W3" s="33">
        <v>26.1218</v>
      </c>
      <c r="X3" s="33">
        <v>27.207599999999999</v>
      </c>
      <c r="Y3" s="33">
        <v>24.598199999999999</v>
      </c>
      <c r="Z3" s="33">
        <v>24.225899999999999</v>
      </c>
    </row>
    <row r="4" spans="1:30" x14ac:dyDescent="0.25">
      <c r="A4" s="32"/>
      <c r="B4" s="54">
        <v>45804</v>
      </c>
      <c r="C4" s="33">
        <v>24.418700000000001</v>
      </c>
      <c r="D4" s="33">
        <v>24.688300000000002</v>
      </c>
      <c r="E4" s="33">
        <v>27.110800000000001</v>
      </c>
      <c r="F4" s="33">
        <v>27.705500000000001</v>
      </c>
      <c r="G4" s="33">
        <v>28.328800000000001</v>
      </c>
      <c r="H4" s="33">
        <v>27.855499999999999</v>
      </c>
      <c r="I4" s="33">
        <v>9.4652999999999992</v>
      </c>
      <c r="J4" s="33">
        <v>9.0900999999999996</v>
      </c>
      <c r="K4" s="33">
        <v>10.648400000000001</v>
      </c>
      <c r="L4" s="33">
        <v>6.4977</v>
      </c>
      <c r="M4" s="33">
        <v>6.0304000000000002</v>
      </c>
      <c r="N4" s="33">
        <v>7.1973000000000003</v>
      </c>
      <c r="O4" s="33">
        <v>10.024699999999999</v>
      </c>
      <c r="P4" s="33">
        <v>5.4324000000000003</v>
      </c>
      <c r="Q4" s="33">
        <v>6.8791000000000002</v>
      </c>
      <c r="R4" s="33">
        <v>11.675800000000001</v>
      </c>
      <c r="S4" s="33">
        <v>11.7148</v>
      </c>
      <c r="T4" s="33">
        <v>33.607599999999998</v>
      </c>
      <c r="U4" s="33">
        <v>42.891599999999997</v>
      </c>
      <c r="V4" s="33">
        <v>48.411999999999999</v>
      </c>
      <c r="W4" s="33">
        <v>45.594200000000001</v>
      </c>
      <c r="X4" s="33">
        <v>74.273600000000002</v>
      </c>
      <c r="Y4" s="33">
        <v>91.150499999999994</v>
      </c>
      <c r="Z4" s="33">
        <v>90.403099999999995</v>
      </c>
    </row>
    <row r="5" spans="1:30" x14ac:dyDescent="0.25">
      <c r="A5" s="32"/>
      <c r="B5" s="54">
        <v>45805</v>
      </c>
      <c r="C5" s="33">
        <v>95.422899999999998</v>
      </c>
      <c r="D5" s="33">
        <v>99.674700000000001</v>
      </c>
      <c r="E5" s="33">
        <v>94.273700000000005</v>
      </c>
      <c r="F5" s="33">
        <v>78.247600000000006</v>
      </c>
      <c r="G5" s="33">
        <v>29.047799999999999</v>
      </c>
      <c r="H5" s="33">
        <v>32.084699999999998</v>
      </c>
      <c r="I5" s="33">
        <v>24.366099999999999</v>
      </c>
      <c r="J5" s="33">
        <v>15.493600000000001</v>
      </c>
      <c r="K5" s="33">
        <v>13.3607</v>
      </c>
      <c r="L5" s="33">
        <v>9.8582999999999998</v>
      </c>
      <c r="M5" s="33">
        <v>14.351100000000001</v>
      </c>
      <c r="N5" s="33">
        <v>20.218800000000002</v>
      </c>
      <c r="O5" s="33">
        <v>23.4969</v>
      </c>
      <c r="P5" s="33">
        <v>28.0838</v>
      </c>
      <c r="Q5" s="33">
        <v>15.6646</v>
      </c>
      <c r="R5" s="33">
        <v>11.2592</v>
      </c>
      <c r="S5" s="33">
        <v>13.017799999999999</v>
      </c>
      <c r="T5" s="33">
        <v>16.409600000000001</v>
      </c>
      <c r="U5" s="33">
        <v>19.846599999999999</v>
      </c>
      <c r="V5" s="33">
        <v>11.723000000000001</v>
      </c>
      <c r="W5" s="33">
        <v>26.1051</v>
      </c>
      <c r="X5" s="33">
        <v>10.592599999999999</v>
      </c>
      <c r="Y5" s="33">
        <v>17.660699999999999</v>
      </c>
      <c r="Z5" s="33">
        <v>22.2319</v>
      </c>
    </row>
    <row r="6" spans="1:30" x14ac:dyDescent="0.25">
      <c r="A6" s="32"/>
      <c r="B6" s="54">
        <v>45806</v>
      </c>
      <c r="C6" s="33">
        <v>17.805499999999999</v>
      </c>
      <c r="D6" s="33">
        <v>11.315099999999999</v>
      </c>
      <c r="E6" s="33">
        <v>12.6294</v>
      </c>
      <c r="F6" s="33">
        <v>13.8309</v>
      </c>
      <c r="G6" s="33">
        <v>17.773299999999999</v>
      </c>
      <c r="H6" s="33">
        <v>23.989699999999999</v>
      </c>
      <c r="I6" s="33">
        <v>16.984100000000002</v>
      </c>
      <c r="J6" s="33">
        <v>19.301600000000001</v>
      </c>
      <c r="K6" s="33">
        <v>23.204599999999999</v>
      </c>
      <c r="L6" s="33">
        <v>21.908200000000001</v>
      </c>
      <c r="M6" s="33">
        <v>24.275300000000001</v>
      </c>
      <c r="N6" s="33">
        <v>26.141500000000001</v>
      </c>
      <c r="O6" s="33">
        <v>28.2957</v>
      </c>
      <c r="P6" s="33">
        <v>23.894200000000001</v>
      </c>
      <c r="Q6" s="33">
        <v>20.5139</v>
      </c>
      <c r="R6" s="33">
        <v>23.327500000000001</v>
      </c>
      <c r="S6" s="33">
        <v>26.609000000000002</v>
      </c>
      <c r="T6" s="33">
        <v>144.76740000000001</v>
      </c>
      <c r="U6" s="33">
        <v>58.168399999999998</v>
      </c>
      <c r="V6" s="33">
        <v>37.430199999999999</v>
      </c>
      <c r="W6" s="33">
        <v>31.3858</v>
      </c>
      <c r="X6" s="33">
        <v>28.760899999999999</v>
      </c>
      <c r="Y6" s="33">
        <v>29.794599999999999</v>
      </c>
      <c r="Z6" s="33">
        <v>27.793700000000001</v>
      </c>
    </row>
    <row r="7" spans="1:30" x14ac:dyDescent="0.25">
      <c r="A7" s="32"/>
      <c r="B7" s="54">
        <v>45807</v>
      </c>
      <c r="C7" s="33">
        <v>28.708400000000001</v>
      </c>
      <c r="D7" s="33">
        <v>30.741099999999999</v>
      </c>
      <c r="E7" s="33">
        <v>29.700600000000001</v>
      </c>
      <c r="F7" s="33">
        <v>28.471599999999999</v>
      </c>
      <c r="G7" s="33">
        <v>27.930299999999999</v>
      </c>
      <c r="H7" s="33">
        <v>27.492100000000001</v>
      </c>
      <c r="I7" s="33">
        <v>11.522600000000001</v>
      </c>
      <c r="J7" s="33">
        <v>8.0521999999999991</v>
      </c>
      <c r="K7" s="33">
        <v>16.581299999999999</v>
      </c>
      <c r="L7" s="33">
        <v>17.015599999999999</v>
      </c>
      <c r="M7" s="33">
        <v>16.965199999999999</v>
      </c>
      <c r="N7" s="33">
        <v>38.402700000000003</v>
      </c>
      <c r="O7" s="33">
        <v>22.659400000000002</v>
      </c>
      <c r="P7" s="33">
        <v>22.092199999999998</v>
      </c>
      <c r="Q7" s="33">
        <v>22.9008</v>
      </c>
      <c r="R7" s="33">
        <v>28.5105</v>
      </c>
      <c r="S7" s="33">
        <v>29.703099999999999</v>
      </c>
      <c r="T7" s="33">
        <v>38.619700000000002</v>
      </c>
      <c r="U7" s="33">
        <v>50.73</v>
      </c>
      <c r="V7" s="33">
        <v>60.257800000000003</v>
      </c>
      <c r="W7" s="33">
        <v>20.363</v>
      </c>
      <c r="X7" s="33">
        <v>39.834499999999998</v>
      </c>
      <c r="Y7" s="33">
        <v>29.423200000000001</v>
      </c>
      <c r="Z7" s="33">
        <v>35.581099999999999</v>
      </c>
    </row>
    <row r="8" spans="1:30" x14ac:dyDescent="0.25">
      <c r="A8" s="32"/>
      <c r="B8" s="54">
        <v>45808</v>
      </c>
      <c r="C8" s="33">
        <v>35.441699999999997</v>
      </c>
      <c r="D8" s="33">
        <v>31.811399999999999</v>
      </c>
      <c r="E8" s="33">
        <v>33.296999999999997</v>
      </c>
      <c r="F8" s="33">
        <v>32.423299999999998</v>
      </c>
      <c r="G8" s="33">
        <v>32.8063</v>
      </c>
      <c r="H8" s="33">
        <v>37.101500000000001</v>
      </c>
      <c r="I8" s="33">
        <v>24.997699999999998</v>
      </c>
      <c r="J8" s="33">
        <v>20.3307</v>
      </c>
      <c r="K8" s="33">
        <v>21.688500000000001</v>
      </c>
      <c r="L8" s="33">
        <v>21.095400000000001</v>
      </c>
      <c r="M8" s="33">
        <v>20.180900000000001</v>
      </c>
      <c r="N8" s="33">
        <v>22.4346</v>
      </c>
      <c r="O8" s="33">
        <v>17.141200000000001</v>
      </c>
      <c r="P8" s="33">
        <v>19.617999999999999</v>
      </c>
      <c r="Q8" s="33">
        <v>23.9221</v>
      </c>
      <c r="R8" s="33">
        <v>26.9238</v>
      </c>
      <c r="S8" s="33">
        <v>31.242999999999999</v>
      </c>
      <c r="T8" s="33">
        <v>23.187999999999999</v>
      </c>
      <c r="U8" s="33">
        <v>24.029</v>
      </c>
      <c r="V8" s="33">
        <v>15.9788</v>
      </c>
      <c r="W8" s="33">
        <v>27.9238</v>
      </c>
      <c r="X8" s="33">
        <v>30.418199999999999</v>
      </c>
      <c r="Y8" s="33">
        <v>35.595500000000001</v>
      </c>
      <c r="Z8" s="33">
        <v>29.691099999999999</v>
      </c>
    </row>
    <row r="9" spans="1:30" x14ac:dyDescent="0.25">
      <c r="A9" s="32"/>
      <c r="B9" s="54">
        <v>45809</v>
      </c>
      <c r="C9" s="33">
        <v>25.697600000000001</v>
      </c>
      <c r="D9" s="33">
        <v>26.8247</v>
      </c>
      <c r="E9" s="33">
        <v>26.881599999999999</v>
      </c>
      <c r="F9" s="33">
        <v>28.492100000000001</v>
      </c>
      <c r="G9" s="33">
        <v>27.749300000000002</v>
      </c>
      <c r="H9" s="33">
        <v>25.878399999999999</v>
      </c>
      <c r="I9" s="33">
        <v>21.997599999999998</v>
      </c>
      <c r="J9" s="33">
        <v>24.334199999999999</v>
      </c>
      <c r="K9" s="33">
        <v>24.352499999999999</v>
      </c>
      <c r="L9" s="33">
        <v>26.4087</v>
      </c>
      <c r="M9" s="33">
        <v>25.5671</v>
      </c>
      <c r="N9" s="33">
        <v>22.382100000000001</v>
      </c>
      <c r="O9" s="33">
        <v>24.041</v>
      </c>
      <c r="P9" s="33">
        <v>30.186</v>
      </c>
      <c r="Q9" s="33">
        <v>28.0518</v>
      </c>
      <c r="R9" s="33">
        <v>31.706700000000001</v>
      </c>
      <c r="S9" s="33">
        <v>28.913399999999999</v>
      </c>
      <c r="T9" s="33">
        <v>172.59739999999999</v>
      </c>
      <c r="U9" s="33">
        <v>92.998900000000006</v>
      </c>
      <c r="V9" s="33">
        <v>28.632999999999999</v>
      </c>
      <c r="W9" s="33">
        <v>27.758600000000001</v>
      </c>
      <c r="X9" s="33">
        <v>28.6221</v>
      </c>
      <c r="Y9" s="33">
        <v>30.508700000000001</v>
      </c>
      <c r="Z9" s="33">
        <v>25.769500000000001</v>
      </c>
    </row>
    <row r="10" spans="1:30" x14ac:dyDescent="0.25">
      <c r="A10" s="32"/>
      <c r="B10" s="54">
        <v>45810</v>
      </c>
      <c r="C10" s="33">
        <v>27.318200000000001</v>
      </c>
      <c r="D10" s="33">
        <v>26.03</v>
      </c>
      <c r="E10" s="33">
        <v>26.422899999999998</v>
      </c>
      <c r="F10" s="33">
        <v>28.209299999999999</v>
      </c>
      <c r="G10" s="33">
        <v>29.591100000000001</v>
      </c>
      <c r="H10" s="33">
        <v>35.804600000000001</v>
      </c>
      <c r="I10" s="33">
        <v>31.381599999999999</v>
      </c>
      <c r="J10" s="33">
        <v>25.991599999999998</v>
      </c>
      <c r="K10" s="33">
        <v>20.1372</v>
      </c>
      <c r="L10" s="33">
        <v>17.6493</v>
      </c>
      <c r="M10" s="33">
        <v>-37.772399999999998</v>
      </c>
      <c r="N10" s="33">
        <v>11.8903</v>
      </c>
      <c r="O10" s="33">
        <v>9.8719000000000001</v>
      </c>
      <c r="P10" s="33">
        <v>15.020200000000001</v>
      </c>
      <c r="Q10" s="33">
        <v>16.464600000000001</v>
      </c>
      <c r="R10" s="33">
        <v>16.739999999999998</v>
      </c>
      <c r="S10" s="33">
        <v>18.4238</v>
      </c>
      <c r="T10" s="33">
        <v>29.17</v>
      </c>
      <c r="U10" s="33">
        <v>35.3825</v>
      </c>
      <c r="V10" s="33">
        <v>32.568899999999999</v>
      </c>
      <c r="W10" s="33">
        <v>27.037299999999998</v>
      </c>
      <c r="X10" s="33">
        <v>28.011800000000001</v>
      </c>
      <c r="Y10" s="33">
        <v>31.472000000000001</v>
      </c>
      <c r="Z10" s="33">
        <v>31.3675</v>
      </c>
    </row>
    <row r="11" spans="1:30" x14ac:dyDescent="0.25">
      <c r="A11" s="32"/>
      <c r="B11" s="54">
        <v>45811</v>
      </c>
      <c r="C11" s="33">
        <v>32.496200000000002</v>
      </c>
      <c r="D11" s="33">
        <v>97.363399999999999</v>
      </c>
      <c r="E11" s="33">
        <v>90.432100000000005</v>
      </c>
      <c r="F11" s="33">
        <v>88.748400000000004</v>
      </c>
      <c r="G11" s="33">
        <v>71.266199999999998</v>
      </c>
      <c r="H11" s="33">
        <v>83.720299999999995</v>
      </c>
      <c r="I11" s="33">
        <v>42.953699999999998</v>
      </c>
      <c r="J11" s="33">
        <v>23.224799999999998</v>
      </c>
      <c r="K11" s="33">
        <v>18.1037</v>
      </c>
      <c r="L11" s="33">
        <v>21.240600000000001</v>
      </c>
      <c r="M11" s="33">
        <v>21.186199999999999</v>
      </c>
      <c r="N11" s="33">
        <v>21.3141</v>
      </c>
      <c r="O11" s="33">
        <v>20.0091</v>
      </c>
      <c r="P11" s="33">
        <v>26.134699999999999</v>
      </c>
      <c r="Q11" s="33">
        <v>33.4602</v>
      </c>
      <c r="R11" s="33">
        <v>35.129100000000001</v>
      </c>
      <c r="S11" s="33">
        <v>33.775500000000001</v>
      </c>
      <c r="T11" s="33">
        <v>31.1982</v>
      </c>
      <c r="U11" s="33">
        <v>33.207700000000003</v>
      </c>
      <c r="V11" s="33">
        <v>29.892199999999999</v>
      </c>
      <c r="W11" s="33">
        <v>29.124600000000001</v>
      </c>
      <c r="X11" s="33">
        <v>27.629100000000001</v>
      </c>
      <c r="Y11" s="33">
        <v>26.3474</v>
      </c>
      <c r="Z11" s="33">
        <v>28.2437</v>
      </c>
    </row>
    <row r="12" spans="1:30" x14ac:dyDescent="0.25">
      <c r="A12" s="32"/>
      <c r="B12" s="54">
        <v>45812</v>
      </c>
      <c r="C12" s="33">
        <v>30.138100000000001</v>
      </c>
      <c r="D12" s="33">
        <v>29.363499999999998</v>
      </c>
      <c r="E12" s="33">
        <v>20.9222</v>
      </c>
      <c r="F12" s="33">
        <v>22.3779</v>
      </c>
      <c r="G12" s="33">
        <v>30.5321</v>
      </c>
      <c r="H12" s="33">
        <v>29.916699999999999</v>
      </c>
      <c r="I12" s="33">
        <v>23.418299999999999</v>
      </c>
      <c r="J12" s="33">
        <v>18.966699999999999</v>
      </c>
      <c r="K12" s="33">
        <v>16.840399999999999</v>
      </c>
      <c r="L12" s="33">
        <v>20.537199999999999</v>
      </c>
      <c r="M12" s="33">
        <v>20.117999999999999</v>
      </c>
      <c r="N12" s="33">
        <v>18.921700000000001</v>
      </c>
      <c r="O12" s="33">
        <v>14.709099999999999</v>
      </c>
      <c r="P12" s="33">
        <v>40.637900000000002</v>
      </c>
      <c r="Q12" s="33">
        <v>21.920400000000001</v>
      </c>
      <c r="R12" s="33">
        <v>14.697699999999999</v>
      </c>
      <c r="S12" s="33">
        <v>14.9156</v>
      </c>
      <c r="T12" s="33">
        <v>50.842700000000001</v>
      </c>
      <c r="U12" s="33">
        <v>61.381599999999999</v>
      </c>
      <c r="V12" s="33">
        <v>64.104500000000002</v>
      </c>
      <c r="W12" s="33">
        <v>45.621899999999997</v>
      </c>
      <c r="X12" s="33">
        <v>27.821899999999999</v>
      </c>
      <c r="Y12" s="33">
        <v>30.975200000000001</v>
      </c>
      <c r="Z12" s="33">
        <v>31.9236</v>
      </c>
    </row>
    <row r="13" spans="1:30" x14ac:dyDescent="0.25">
      <c r="A13" s="32"/>
      <c r="B13" s="54">
        <v>45813</v>
      </c>
      <c r="C13" s="33">
        <v>34.217599999999997</v>
      </c>
      <c r="D13" s="33">
        <v>28.2348</v>
      </c>
      <c r="E13" s="33">
        <v>29.5473</v>
      </c>
      <c r="F13" s="33">
        <v>29.794899999999998</v>
      </c>
      <c r="G13" s="33">
        <v>33.025100000000002</v>
      </c>
      <c r="H13" s="33">
        <v>33.628500000000003</v>
      </c>
      <c r="I13" s="33">
        <v>20.742599999999999</v>
      </c>
      <c r="J13" s="33">
        <v>17.4361</v>
      </c>
      <c r="K13" s="33">
        <v>15.620900000000001</v>
      </c>
      <c r="L13" s="33">
        <v>14.337</v>
      </c>
      <c r="M13" s="33">
        <v>15.0312</v>
      </c>
      <c r="N13" s="33">
        <v>15.047700000000001</v>
      </c>
      <c r="O13" s="33">
        <v>18.646599999999999</v>
      </c>
      <c r="P13" s="33">
        <v>21.275700000000001</v>
      </c>
      <c r="Q13" s="33">
        <v>19.9482</v>
      </c>
      <c r="R13" s="33">
        <v>20.777100000000001</v>
      </c>
      <c r="S13" s="33">
        <v>23.783799999999999</v>
      </c>
      <c r="T13" s="33">
        <v>35.279299999999999</v>
      </c>
      <c r="U13" s="33">
        <v>41.919199999999996</v>
      </c>
      <c r="V13" s="33">
        <v>34.399500000000003</v>
      </c>
      <c r="W13" s="33">
        <v>31.968399999999999</v>
      </c>
      <c r="X13" s="33">
        <v>27.867999999999999</v>
      </c>
      <c r="Y13" s="33">
        <v>29.820699999999999</v>
      </c>
      <c r="Z13" s="33">
        <v>31.250599999999999</v>
      </c>
    </row>
    <row r="14" spans="1:30" x14ac:dyDescent="0.25">
      <c r="A14" s="32"/>
      <c r="B14" s="54">
        <v>45814</v>
      </c>
      <c r="C14" s="33">
        <v>35.138399999999997</v>
      </c>
      <c r="D14" s="33">
        <v>29.300899999999999</v>
      </c>
      <c r="E14" s="33">
        <v>29.3917</v>
      </c>
      <c r="F14" s="33">
        <v>30.201599999999999</v>
      </c>
      <c r="G14" s="33">
        <v>30.095099999999999</v>
      </c>
      <c r="H14" s="33">
        <v>28.437799999999999</v>
      </c>
      <c r="I14" s="33">
        <v>18.734500000000001</v>
      </c>
      <c r="J14" s="33">
        <v>20.664300000000001</v>
      </c>
      <c r="K14" s="33">
        <v>24.282499999999999</v>
      </c>
      <c r="L14" s="33">
        <v>26.366099999999999</v>
      </c>
      <c r="M14" s="33">
        <v>24.411999999999999</v>
      </c>
      <c r="N14" s="33">
        <v>22.367999999999999</v>
      </c>
      <c r="O14" s="33">
        <v>22.980799999999999</v>
      </c>
      <c r="P14" s="33">
        <v>20.906500000000001</v>
      </c>
      <c r="Q14" s="33">
        <v>34.159399999999998</v>
      </c>
      <c r="R14" s="33">
        <v>41.652500000000003</v>
      </c>
      <c r="S14" s="33">
        <v>43.052100000000003</v>
      </c>
      <c r="T14" s="33">
        <v>59.136600000000001</v>
      </c>
      <c r="U14" s="33">
        <v>55.491199999999999</v>
      </c>
      <c r="V14" s="33">
        <v>39.750500000000002</v>
      </c>
      <c r="W14" s="33">
        <v>30.519400000000001</v>
      </c>
      <c r="X14" s="33">
        <v>25.933900000000001</v>
      </c>
      <c r="Y14" s="33">
        <v>28.848500000000001</v>
      </c>
      <c r="Z14" s="33">
        <v>27.557099999999998</v>
      </c>
    </row>
    <row r="15" spans="1:30" x14ac:dyDescent="0.25">
      <c r="A15" s="32"/>
      <c r="B15" s="54">
        <v>45815</v>
      </c>
      <c r="C15" s="33">
        <v>28.809799999999999</v>
      </c>
      <c r="D15" s="33">
        <v>24.690999999999999</v>
      </c>
      <c r="E15" s="33">
        <v>24.718800000000002</v>
      </c>
      <c r="F15" s="33">
        <v>24.0184</v>
      </c>
      <c r="G15" s="33">
        <v>22.519400000000001</v>
      </c>
      <c r="H15" s="33">
        <v>23.293600000000001</v>
      </c>
      <c r="I15" s="33">
        <v>20.798300000000001</v>
      </c>
      <c r="J15" s="33">
        <v>9.9370999999999992</v>
      </c>
      <c r="K15" s="33">
        <v>3.9346999999999999</v>
      </c>
      <c r="L15" s="33">
        <v>12.0656</v>
      </c>
      <c r="M15" s="33">
        <v>11.1137</v>
      </c>
      <c r="N15" s="33">
        <v>10.521100000000001</v>
      </c>
      <c r="O15" s="33">
        <v>9.0551999999999992</v>
      </c>
      <c r="P15" s="33">
        <v>19.089500000000001</v>
      </c>
      <c r="Q15" s="33">
        <v>33.480400000000003</v>
      </c>
      <c r="R15" s="33">
        <v>32.6175</v>
      </c>
      <c r="S15" s="33">
        <v>43.685600000000001</v>
      </c>
      <c r="T15" s="33">
        <v>51.58</v>
      </c>
      <c r="U15" s="33">
        <v>55.094799999999999</v>
      </c>
      <c r="V15" s="33">
        <v>66.630799999999994</v>
      </c>
      <c r="W15" s="33">
        <v>46.834699999999998</v>
      </c>
      <c r="X15" s="33">
        <v>27.860199999999999</v>
      </c>
      <c r="Y15" s="33">
        <v>30.089500000000001</v>
      </c>
      <c r="Z15" s="33">
        <v>30.008700000000001</v>
      </c>
    </row>
    <row r="16" spans="1:30" x14ac:dyDescent="0.25">
      <c r="A16" s="32"/>
      <c r="B16" s="54">
        <v>45816</v>
      </c>
      <c r="C16" s="33">
        <v>26.982399999999998</v>
      </c>
      <c r="D16" s="33">
        <v>27.556699999999999</v>
      </c>
      <c r="E16" s="33">
        <v>25.7315</v>
      </c>
      <c r="F16" s="33">
        <v>23.289100000000001</v>
      </c>
      <c r="G16" s="33">
        <v>24.933700000000002</v>
      </c>
      <c r="H16" s="33">
        <v>19.0824</v>
      </c>
      <c r="I16" s="33">
        <v>18.738</v>
      </c>
      <c r="J16" s="33">
        <v>4.4767000000000001</v>
      </c>
      <c r="K16" s="33">
        <v>8.9398</v>
      </c>
      <c r="L16" s="33">
        <v>15.336</v>
      </c>
      <c r="M16" s="33">
        <v>7.4211999999999998</v>
      </c>
      <c r="N16" s="33">
        <v>10.083600000000001</v>
      </c>
      <c r="O16" s="33">
        <v>9.6907999999999994</v>
      </c>
      <c r="P16" s="33">
        <v>10.5716</v>
      </c>
      <c r="Q16" s="33">
        <v>11.202999999999999</v>
      </c>
      <c r="R16" s="33">
        <v>19.549399999999999</v>
      </c>
      <c r="S16" s="33">
        <v>15.680300000000001</v>
      </c>
      <c r="T16" s="33">
        <v>53.944600000000001</v>
      </c>
      <c r="U16" s="33">
        <v>72.253799999999998</v>
      </c>
      <c r="V16" s="33">
        <v>85.642099999999999</v>
      </c>
      <c r="W16" s="33">
        <v>76.311199999999999</v>
      </c>
      <c r="X16" s="33">
        <v>66.660600000000002</v>
      </c>
      <c r="Y16" s="33">
        <v>70.487399999999994</v>
      </c>
      <c r="Z16" s="33">
        <v>140.3921</v>
      </c>
    </row>
    <row r="17" spans="1:26" x14ac:dyDescent="0.25">
      <c r="A17" s="32"/>
      <c r="B17" s="54">
        <v>45817</v>
      </c>
      <c r="C17" s="33">
        <v>115.1293</v>
      </c>
      <c r="D17" s="33">
        <v>58.108499999999999</v>
      </c>
      <c r="E17" s="33">
        <v>16.907800000000002</v>
      </c>
      <c r="F17" s="33">
        <v>17.8918</v>
      </c>
      <c r="G17" s="33">
        <v>18.474599999999999</v>
      </c>
      <c r="H17" s="33">
        <v>19.945399999999999</v>
      </c>
      <c r="I17" s="33">
        <v>20.7624</v>
      </c>
      <c r="J17" s="33">
        <v>18.549199999999999</v>
      </c>
      <c r="K17" s="33">
        <v>20.1708</v>
      </c>
      <c r="L17" s="33">
        <v>17.453800000000001</v>
      </c>
      <c r="M17" s="33">
        <v>25.5792</v>
      </c>
      <c r="N17" s="33">
        <v>22.258299999999998</v>
      </c>
      <c r="O17" s="33">
        <v>25.689399999999999</v>
      </c>
      <c r="P17" s="33">
        <v>24.385400000000001</v>
      </c>
      <c r="Q17" s="33">
        <v>22.864799999999999</v>
      </c>
      <c r="R17" s="33">
        <v>27.089500000000001</v>
      </c>
      <c r="S17" s="33">
        <v>29.252500000000001</v>
      </c>
      <c r="T17" s="33">
        <v>32.798299999999998</v>
      </c>
      <c r="U17" s="33">
        <v>51.665700000000001</v>
      </c>
      <c r="V17" s="33">
        <v>99.237899999999996</v>
      </c>
      <c r="W17" s="33">
        <v>72.790099999999995</v>
      </c>
      <c r="X17" s="33">
        <v>41.302900000000001</v>
      </c>
      <c r="Y17" s="33">
        <v>32.945099999999996</v>
      </c>
      <c r="Z17" s="33">
        <v>34.658799999999999</v>
      </c>
    </row>
    <row r="18" spans="1:26" x14ac:dyDescent="0.25">
      <c r="A18" s="32"/>
      <c r="B18" s="54">
        <v>45818</v>
      </c>
      <c r="C18" s="33">
        <v>30.963799999999999</v>
      </c>
      <c r="D18" s="33">
        <v>23.051600000000001</v>
      </c>
      <c r="E18" s="33">
        <v>29.068100000000001</v>
      </c>
      <c r="F18" s="33">
        <v>29.420999999999999</v>
      </c>
      <c r="G18" s="33">
        <v>30.741700000000002</v>
      </c>
      <c r="H18" s="33">
        <v>24.8781</v>
      </c>
      <c r="I18" s="33">
        <v>20.832799999999999</v>
      </c>
      <c r="J18" s="33">
        <v>23.714200000000002</v>
      </c>
      <c r="K18" s="33">
        <v>26.155999999999999</v>
      </c>
      <c r="L18" s="33">
        <v>26.907800000000002</v>
      </c>
      <c r="M18" s="33">
        <v>26.8568</v>
      </c>
      <c r="N18" s="33">
        <v>27.448699999999999</v>
      </c>
      <c r="O18" s="33">
        <v>26.152899999999999</v>
      </c>
      <c r="P18" s="33">
        <v>26.037199999999999</v>
      </c>
      <c r="Q18" s="33">
        <v>28.287299999999998</v>
      </c>
      <c r="R18" s="33">
        <v>62.071300000000001</v>
      </c>
      <c r="S18" s="33">
        <v>17.297999999999998</v>
      </c>
      <c r="T18" s="33">
        <v>19.528500000000001</v>
      </c>
      <c r="U18" s="33">
        <v>43.021999999999998</v>
      </c>
      <c r="V18" s="33">
        <v>43.028399999999998</v>
      </c>
      <c r="W18" s="33">
        <v>34.485799999999998</v>
      </c>
      <c r="X18" s="33">
        <v>24.876799999999999</v>
      </c>
      <c r="Y18" s="33">
        <v>32.144599999999997</v>
      </c>
      <c r="Z18" s="33">
        <v>29.7393</v>
      </c>
    </row>
    <row r="19" spans="1:26" x14ac:dyDescent="0.25">
      <c r="A19" s="32"/>
      <c r="B19" s="54">
        <v>45819</v>
      </c>
      <c r="C19" s="33">
        <v>29.454599999999999</v>
      </c>
      <c r="D19" s="33">
        <v>21.485399999999998</v>
      </c>
      <c r="E19" s="33">
        <v>29.9298</v>
      </c>
      <c r="F19" s="33">
        <v>26.914300000000001</v>
      </c>
      <c r="G19" s="33">
        <v>30.0456</v>
      </c>
      <c r="H19" s="33">
        <v>31.5062</v>
      </c>
      <c r="I19" s="33">
        <v>20.797599999999999</v>
      </c>
      <c r="J19" s="33">
        <v>22.570699999999999</v>
      </c>
      <c r="K19" s="33">
        <v>23.0351</v>
      </c>
      <c r="L19" s="33">
        <v>22.5199</v>
      </c>
      <c r="M19" s="33">
        <v>17.9682</v>
      </c>
      <c r="N19" s="33">
        <v>19.942900000000002</v>
      </c>
      <c r="O19" s="33">
        <v>20.366299999999999</v>
      </c>
      <c r="P19" s="33">
        <v>16.890799999999999</v>
      </c>
      <c r="Q19" s="33">
        <v>17.1524</v>
      </c>
      <c r="R19" s="33">
        <v>23.0182</v>
      </c>
      <c r="S19" s="33">
        <v>292.58510000000001</v>
      </c>
      <c r="T19" s="33">
        <v>56.729399999999998</v>
      </c>
      <c r="U19" s="33">
        <v>53.2211</v>
      </c>
      <c r="V19" s="33">
        <v>49.192799999999998</v>
      </c>
      <c r="W19" s="33">
        <v>40.801400000000001</v>
      </c>
      <c r="X19" s="33">
        <v>38.130699999999997</v>
      </c>
      <c r="Y19" s="33">
        <v>30.527999999999999</v>
      </c>
      <c r="Z19" s="33">
        <v>28.434799999999999</v>
      </c>
    </row>
    <row r="20" spans="1:26" x14ac:dyDescent="0.25">
      <c r="A20" s="32"/>
      <c r="B20" s="54">
        <v>45820</v>
      </c>
      <c r="C20" s="33">
        <v>30.038599999999999</v>
      </c>
      <c r="D20" s="33">
        <v>28.340199999999999</v>
      </c>
      <c r="E20" s="33">
        <v>27.700500000000002</v>
      </c>
      <c r="F20" s="33">
        <v>29.5901</v>
      </c>
      <c r="G20" s="33">
        <v>27.764800000000001</v>
      </c>
      <c r="H20" s="33">
        <v>28.120100000000001</v>
      </c>
      <c r="I20" s="33">
        <v>21.482600000000001</v>
      </c>
      <c r="J20" s="33">
        <v>0.18959999999999999</v>
      </c>
      <c r="K20" s="33">
        <v>5.0880000000000001</v>
      </c>
      <c r="L20" s="33">
        <v>9.0732999999999997</v>
      </c>
      <c r="M20" s="33">
        <v>13.944100000000001</v>
      </c>
      <c r="N20" s="33">
        <v>18.0307</v>
      </c>
      <c r="O20" s="33">
        <v>38.680300000000003</v>
      </c>
      <c r="P20" s="33">
        <v>36.386699999999998</v>
      </c>
      <c r="Q20" s="33">
        <v>40.164999999999999</v>
      </c>
      <c r="R20" s="33">
        <v>168.32859999999999</v>
      </c>
      <c r="S20" s="33">
        <v>27.883600000000001</v>
      </c>
      <c r="T20" s="33">
        <v>20.236599999999999</v>
      </c>
      <c r="U20" s="33">
        <v>29.257200000000001</v>
      </c>
      <c r="V20" s="33">
        <v>17.812899999999999</v>
      </c>
      <c r="W20" s="33">
        <v>20.0426</v>
      </c>
      <c r="X20" s="33">
        <v>16.9422</v>
      </c>
      <c r="Y20" s="33">
        <v>17.4587</v>
      </c>
      <c r="Z20" s="33">
        <v>16.819299999999998</v>
      </c>
    </row>
    <row r="21" spans="1:26" x14ac:dyDescent="0.25">
      <c r="A21" s="32"/>
      <c r="B21" s="54">
        <v>45821</v>
      </c>
      <c r="C21" s="33">
        <v>18.822299999999998</v>
      </c>
      <c r="D21" s="33">
        <v>19.378699999999998</v>
      </c>
      <c r="E21" s="33">
        <v>26.687200000000001</v>
      </c>
      <c r="F21" s="33">
        <v>27.126899999999999</v>
      </c>
      <c r="G21" s="33">
        <v>27.153600000000001</v>
      </c>
      <c r="H21" s="33">
        <v>28.287800000000001</v>
      </c>
      <c r="I21" s="33">
        <v>25.6145</v>
      </c>
      <c r="J21" s="33">
        <v>18.260999999999999</v>
      </c>
      <c r="K21" s="33">
        <v>19.558599999999998</v>
      </c>
      <c r="L21" s="33">
        <v>18.014399999999998</v>
      </c>
      <c r="M21" s="33">
        <v>4.6592000000000002</v>
      </c>
      <c r="N21" s="33">
        <v>16.469899999999999</v>
      </c>
      <c r="O21" s="33">
        <v>52.020099999999999</v>
      </c>
      <c r="P21" s="33">
        <v>38.277799999999999</v>
      </c>
      <c r="Q21" s="33">
        <v>36.426699999999997</v>
      </c>
      <c r="R21" s="33">
        <v>17.994</v>
      </c>
      <c r="S21" s="33">
        <v>19.057500000000001</v>
      </c>
      <c r="T21" s="33">
        <v>26.746400000000001</v>
      </c>
      <c r="U21" s="33">
        <v>48.4377</v>
      </c>
      <c r="V21" s="33">
        <v>51.0623</v>
      </c>
      <c r="W21" s="33">
        <v>44.564</v>
      </c>
      <c r="X21" s="33">
        <v>49.063800000000001</v>
      </c>
      <c r="Y21" s="33">
        <v>20.770499999999998</v>
      </c>
      <c r="Z21" s="33">
        <v>23.140899999999998</v>
      </c>
    </row>
    <row r="22" spans="1:26" x14ac:dyDescent="0.25">
      <c r="A22" s="32"/>
      <c r="B22" s="54">
        <v>45822</v>
      </c>
      <c r="C22" s="33">
        <v>46.584800000000001</v>
      </c>
      <c r="D22" s="33">
        <v>50.062100000000001</v>
      </c>
      <c r="E22" s="33">
        <v>21.9907</v>
      </c>
      <c r="F22" s="33">
        <v>21.3828</v>
      </c>
      <c r="G22" s="33">
        <v>22.962499999999999</v>
      </c>
      <c r="H22" s="33">
        <v>25.048400000000001</v>
      </c>
      <c r="I22" s="33">
        <v>82.751400000000004</v>
      </c>
      <c r="J22" s="33">
        <v>20.000699999999998</v>
      </c>
      <c r="K22" s="33">
        <v>40.0595</v>
      </c>
      <c r="L22" s="33">
        <v>45.923099999999998</v>
      </c>
      <c r="M22" s="33">
        <v>72.977699999999999</v>
      </c>
      <c r="N22" s="33">
        <v>52.2654</v>
      </c>
      <c r="O22" s="33">
        <v>35.367400000000004</v>
      </c>
      <c r="P22" s="33">
        <v>38.484900000000003</v>
      </c>
      <c r="Q22" s="33">
        <v>42.804900000000004</v>
      </c>
      <c r="R22" s="33">
        <v>50.0045</v>
      </c>
      <c r="S22" s="33">
        <v>43.503799999999998</v>
      </c>
      <c r="T22" s="33">
        <v>61.848599999999998</v>
      </c>
      <c r="U22" s="33">
        <v>74.117000000000004</v>
      </c>
      <c r="V22" s="33">
        <v>67.661600000000007</v>
      </c>
      <c r="W22" s="33">
        <v>43.722000000000001</v>
      </c>
      <c r="X22" s="33">
        <v>49.676900000000003</v>
      </c>
      <c r="Y22" s="33">
        <v>29.676300000000001</v>
      </c>
      <c r="Z22" s="33">
        <v>24.214500000000001</v>
      </c>
    </row>
    <row r="23" spans="1:26" x14ac:dyDescent="0.25">
      <c r="A23" s="32"/>
      <c r="B23" s="54">
        <v>45823</v>
      </c>
      <c r="C23" s="33">
        <v>26.605799999999999</v>
      </c>
      <c r="D23" s="33">
        <v>22.572800000000001</v>
      </c>
      <c r="E23" s="33">
        <v>20.577400000000001</v>
      </c>
      <c r="F23" s="33">
        <v>21.7288</v>
      </c>
      <c r="G23" s="33">
        <v>18.586300000000001</v>
      </c>
      <c r="H23" s="33">
        <v>19.620799999999999</v>
      </c>
      <c r="I23" s="33">
        <v>51.919899999999998</v>
      </c>
      <c r="J23" s="33">
        <v>29.991199999999999</v>
      </c>
      <c r="K23" s="33">
        <v>32.170900000000003</v>
      </c>
      <c r="L23" s="33">
        <v>70.558300000000003</v>
      </c>
      <c r="M23" s="33">
        <v>96.549099999999996</v>
      </c>
      <c r="N23" s="33">
        <v>97.76</v>
      </c>
      <c r="O23" s="33">
        <v>35.601199999999999</v>
      </c>
      <c r="P23" s="33">
        <v>43.208799999999997</v>
      </c>
      <c r="Q23" s="33">
        <v>54.765000000000001</v>
      </c>
      <c r="R23" s="33">
        <v>60.314100000000003</v>
      </c>
      <c r="S23" s="33">
        <v>58.759900000000002</v>
      </c>
      <c r="T23" s="33">
        <v>63.787999999999997</v>
      </c>
      <c r="U23" s="33">
        <v>71.213800000000006</v>
      </c>
      <c r="V23" s="33">
        <v>22.9224</v>
      </c>
      <c r="W23" s="33">
        <v>21.592400000000001</v>
      </c>
      <c r="X23" s="33">
        <v>24.459599999999998</v>
      </c>
      <c r="Y23" s="33">
        <v>31.9621</v>
      </c>
      <c r="Z23" s="33">
        <v>39.202599999999997</v>
      </c>
    </row>
    <row r="24" spans="1:26" x14ac:dyDescent="0.25">
      <c r="A24" s="32"/>
      <c r="B24" s="54">
        <v>45824</v>
      </c>
      <c r="C24" s="33">
        <v>25.121600000000001</v>
      </c>
      <c r="D24" s="33">
        <v>16.047699999999999</v>
      </c>
      <c r="E24" s="33">
        <v>7.1336000000000004</v>
      </c>
      <c r="F24" s="33">
        <v>-18.433900000000001</v>
      </c>
      <c r="G24" s="33">
        <v>-16.9773</v>
      </c>
      <c r="H24" s="33">
        <v>-20.1309</v>
      </c>
      <c r="I24" s="33">
        <v>24.032800000000002</v>
      </c>
      <c r="J24" s="33">
        <v>53.817300000000003</v>
      </c>
      <c r="K24" s="33">
        <v>56.260100000000001</v>
      </c>
      <c r="L24" s="33">
        <v>47.948999999999998</v>
      </c>
      <c r="M24" s="33">
        <v>53.321899999999999</v>
      </c>
      <c r="N24" s="33">
        <v>33.547400000000003</v>
      </c>
      <c r="O24" s="33">
        <v>23.507899999999999</v>
      </c>
      <c r="P24" s="33">
        <v>23.768999999999998</v>
      </c>
      <c r="Q24" s="33">
        <v>20.7028</v>
      </c>
      <c r="R24" s="33">
        <v>18.187100000000001</v>
      </c>
      <c r="S24" s="33">
        <v>19.557700000000001</v>
      </c>
      <c r="T24" s="33">
        <v>75.262900000000002</v>
      </c>
      <c r="U24" s="33">
        <v>519.00779999999997</v>
      </c>
      <c r="V24" s="33">
        <v>91.334299999999999</v>
      </c>
      <c r="W24" s="33">
        <v>64.778700000000001</v>
      </c>
      <c r="X24" s="33">
        <v>31.252600000000001</v>
      </c>
      <c r="Y24" s="33">
        <v>9.2157999999999998</v>
      </c>
      <c r="Z24" s="33">
        <v>20.335000000000001</v>
      </c>
    </row>
    <row r="25" spans="1:26" x14ac:dyDescent="0.25">
      <c r="A25" s="32"/>
      <c r="B25" s="54">
        <v>45825</v>
      </c>
      <c r="C25" s="33">
        <v>29.692900000000002</v>
      </c>
      <c r="D25" s="33">
        <v>131.92019999999999</v>
      </c>
      <c r="E25" s="33">
        <v>109.6108</v>
      </c>
      <c r="F25" s="33">
        <v>11.0128</v>
      </c>
      <c r="G25" s="33">
        <v>279.67689999999999</v>
      </c>
      <c r="H25" s="33">
        <v>13.5046</v>
      </c>
      <c r="I25" s="33">
        <v>18.983899999999998</v>
      </c>
      <c r="J25" s="33">
        <v>20.257300000000001</v>
      </c>
      <c r="K25" s="33">
        <v>22.959199999999999</v>
      </c>
      <c r="L25" s="33">
        <v>103.60850000000001</v>
      </c>
      <c r="M25" s="33">
        <v>55.878799999999998</v>
      </c>
      <c r="N25" s="33">
        <v>51.502200000000002</v>
      </c>
      <c r="O25" s="33">
        <v>50.889299999999999</v>
      </c>
      <c r="P25" s="33">
        <v>52.645299999999999</v>
      </c>
      <c r="Q25" s="33">
        <v>55.021599999999999</v>
      </c>
      <c r="R25" s="33">
        <v>58.396500000000003</v>
      </c>
      <c r="S25" s="33">
        <v>55.619900000000001</v>
      </c>
      <c r="T25" s="33">
        <v>59.398400000000002</v>
      </c>
      <c r="U25" s="33">
        <v>82.336399999999998</v>
      </c>
      <c r="V25" s="33">
        <v>115.4894</v>
      </c>
      <c r="W25" s="33">
        <v>97.757800000000003</v>
      </c>
      <c r="X25" s="33">
        <v>84.560599999999994</v>
      </c>
      <c r="Y25" s="33">
        <v>90.338999999999999</v>
      </c>
      <c r="Z25" s="33">
        <v>72.430599999999998</v>
      </c>
    </row>
    <row r="26" spans="1:26" x14ac:dyDescent="0.25">
      <c r="A26" s="32"/>
      <c r="B26" s="54">
        <v>45826</v>
      </c>
      <c r="C26" s="33">
        <v>65.036100000000005</v>
      </c>
      <c r="D26" s="33">
        <v>50.551699999999997</v>
      </c>
      <c r="E26" s="33">
        <v>25.162099999999999</v>
      </c>
      <c r="F26" s="33">
        <v>25.343499999999999</v>
      </c>
      <c r="G26" s="33">
        <v>27.165600000000001</v>
      </c>
      <c r="H26" s="33">
        <v>26.096399999999999</v>
      </c>
      <c r="I26" s="33">
        <v>16.5261</v>
      </c>
      <c r="J26" s="33">
        <v>19.433900000000001</v>
      </c>
      <c r="K26" s="33">
        <v>20.348700000000001</v>
      </c>
      <c r="L26" s="33">
        <v>19.97</v>
      </c>
      <c r="M26" s="33">
        <v>24.821200000000001</v>
      </c>
      <c r="N26" s="33">
        <v>28.340399999999999</v>
      </c>
      <c r="O26" s="33">
        <v>29.7867</v>
      </c>
      <c r="P26" s="33">
        <v>29.0486</v>
      </c>
      <c r="Q26" s="33">
        <v>29.833500000000001</v>
      </c>
      <c r="R26" s="33">
        <v>33.946599999999997</v>
      </c>
      <c r="S26" s="33">
        <v>31.7563</v>
      </c>
      <c r="T26" s="33">
        <v>33.434800000000003</v>
      </c>
      <c r="U26" s="33">
        <v>35.420900000000003</v>
      </c>
      <c r="V26" s="33">
        <v>56.272199999999998</v>
      </c>
      <c r="W26" s="33">
        <v>46.994999999999997</v>
      </c>
      <c r="X26" s="33">
        <v>40.502699999999997</v>
      </c>
      <c r="Y26" s="33">
        <v>116.7491</v>
      </c>
      <c r="Z26" s="33">
        <v>44.057699999999997</v>
      </c>
    </row>
    <row r="27" spans="1:26" x14ac:dyDescent="0.25">
      <c r="A27" s="32"/>
      <c r="B27" s="54">
        <v>45827</v>
      </c>
      <c r="C27" s="33">
        <v>34.393500000000003</v>
      </c>
      <c r="D27" s="33">
        <v>32.084299999999999</v>
      </c>
      <c r="E27" s="33">
        <v>31.656600000000001</v>
      </c>
      <c r="F27" s="33">
        <v>31.980899999999998</v>
      </c>
      <c r="G27" s="33">
        <v>30.814699999999998</v>
      </c>
      <c r="H27" s="33">
        <v>30.8048</v>
      </c>
      <c r="I27" s="33">
        <v>24.2332</v>
      </c>
      <c r="J27" s="33">
        <v>20.541</v>
      </c>
      <c r="K27" s="33">
        <v>24.0365</v>
      </c>
      <c r="L27" s="33">
        <v>26.293099999999999</v>
      </c>
      <c r="M27" s="33">
        <v>27.870100000000001</v>
      </c>
      <c r="N27" s="33">
        <v>26.903700000000001</v>
      </c>
      <c r="O27" s="33">
        <v>24.975899999999999</v>
      </c>
      <c r="P27" s="33">
        <v>27.692499999999999</v>
      </c>
      <c r="Q27" s="33">
        <v>27.132000000000001</v>
      </c>
      <c r="R27" s="33">
        <v>27.501799999999999</v>
      </c>
      <c r="S27" s="33">
        <v>27.468599999999999</v>
      </c>
      <c r="T27" s="33">
        <v>31.302099999999999</v>
      </c>
      <c r="U27" s="33">
        <v>34.201500000000003</v>
      </c>
      <c r="V27" s="33">
        <v>34.485500000000002</v>
      </c>
      <c r="W27" s="33">
        <v>33.334699999999998</v>
      </c>
      <c r="X27" s="33">
        <v>30.5504</v>
      </c>
      <c r="Y27" s="33">
        <v>31.350300000000001</v>
      </c>
      <c r="Z27" s="33">
        <v>30.4955</v>
      </c>
    </row>
    <row r="28" spans="1:26" x14ac:dyDescent="0.25">
      <c r="A28" s="32"/>
      <c r="B28" s="54">
        <v>45828</v>
      </c>
      <c r="C28" s="33">
        <v>28.6798</v>
      </c>
      <c r="D28" s="33">
        <v>27.293700000000001</v>
      </c>
      <c r="E28" s="33">
        <v>27.885899999999999</v>
      </c>
      <c r="F28" s="33">
        <v>27.787600000000001</v>
      </c>
      <c r="G28" s="33">
        <v>28.044499999999999</v>
      </c>
      <c r="H28" s="33">
        <v>28.977799999999998</v>
      </c>
      <c r="I28" s="33">
        <v>24.880500000000001</v>
      </c>
      <c r="J28" s="33">
        <v>7.7149000000000001</v>
      </c>
      <c r="K28" s="33">
        <v>3.0034999999999998</v>
      </c>
      <c r="L28" s="33">
        <v>-2.3662999999999998</v>
      </c>
      <c r="M28" s="33">
        <v>17.9254</v>
      </c>
      <c r="N28" s="33">
        <v>18.307300000000001</v>
      </c>
      <c r="O28" s="33">
        <v>19.367100000000001</v>
      </c>
      <c r="P28" s="33">
        <v>28.5853</v>
      </c>
      <c r="Q28" s="33">
        <v>19.325299999999999</v>
      </c>
      <c r="R28" s="33">
        <v>20.3063</v>
      </c>
      <c r="S28" s="33">
        <v>88.042100000000005</v>
      </c>
      <c r="T28" s="33">
        <v>28.997199999999999</v>
      </c>
      <c r="U28" s="33">
        <v>29.978100000000001</v>
      </c>
      <c r="V28" s="33">
        <v>22.457899999999999</v>
      </c>
      <c r="W28" s="33">
        <v>24.630299999999998</v>
      </c>
      <c r="X28" s="33">
        <v>27.794899999999998</v>
      </c>
      <c r="Y28" s="33">
        <v>28.451599999999999</v>
      </c>
      <c r="Z28" s="33">
        <v>26.132300000000001</v>
      </c>
    </row>
    <row r="29" spans="1:26" x14ac:dyDescent="0.25">
      <c r="A29" s="32"/>
      <c r="B29" s="54">
        <v>45829</v>
      </c>
      <c r="C29" s="33">
        <v>82.039900000000003</v>
      </c>
      <c r="D29" s="33">
        <v>23.979199999999999</v>
      </c>
      <c r="E29" s="33">
        <v>23.717300000000002</v>
      </c>
      <c r="F29" s="33">
        <v>26.636600000000001</v>
      </c>
      <c r="G29" s="33">
        <v>22.784300000000002</v>
      </c>
      <c r="H29" s="33">
        <v>20.596499999999999</v>
      </c>
      <c r="I29" s="33">
        <v>15.4975</v>
      </c>
      <c r="J29" s="33">
        <v>-6.2586000000000004</v>
      </c>
      <c r="K29" s="33">
        <v>-8.1693999999999996</v>
      </c>
      <c r="L29" s="33">
        <v>7.2137000000000002</v>
      </c>
      <c r="M29" s="33">
        <v>9.4067000000000007</v>
      </c>
      <c r="N29" s="33">
        <v>11.6266</v>
      </c>
      <c r="O29" s="33">
        <v>13.62</v>
      </c>
      <c r="P29" s="33">
        <v>13.988200000000001</v>
      </c>
      <c r="Q29" s="33">
        <v>13.974600000000001</v>
      </c>
      <c r="R29" s="33">
        <v>14.510999999999999</v>
      </c>
      <c r="S29" s="33">
        <v>55.054000000000002</v>
      </c>
      <c r="T29" s="33">
        <v>40.877200000000002</v>
      </c>
      <c r="U29" s="33">
        <v>24.718399999999999</v>
      </c>
      <c r="V29" s="33">
        <v>27.197199999999999</v>
      </c>
      <c r="W29" s="33">
        <v>21.623899999999999</v>
      </c>
      <c r="X29" s="33">
        <v>20.870799999999999</v>
      </c>
      <c r="Y29" s="33">
        <v>21.1647</v>
      </c>
      <c r="Z29" s="33">
        <v>20.343</v>
      </c>
    </row>
    <row r="30" spans="1:26" x14ac:dyDescent="0.25">
      <c r="A30" s="32"/>
      <c r="B30" s="54">
        <v>45830</v>
      </c>
      <c r="C30" s="33">
        <v>20.227699999999999</v>
      </c>
      <c r="D30" s="33">
        <v>21.378</v>
      </c>
      <c r="E30" s="33">
        <v>22.270499999999998</v>
      </c>
      <c r="F30" s="33">
        <v>22.589099999999998</v>
      </c>
      <c r="G30" s="33">
        <v>22.8292</v>
      </c>
      <c r="H30" s="33">
        <v>20.486899999999999</v>
      </c>
      <c r="I30" s="33">
        <v>19.695599999999999</v>
      </c>
      <c r="J30" s="33">
        <v>1.1627000000000001</v>
      </c>
      <c r="K30" s="33">
        <v>-9.0355000000000008</v>
      </c>
      <c r="L30" s="33">
        <v>-7.8562000000000003</v>
      </c>
      <c r="M30" s="33">
        <v>-11.4407</v>
      </c>
      <c r="N30" s="33">
        <v>-13.9682</v>
      </c>
      <c r="O30" s="33">
        <v>11.610300000000001</v>
      </c>
      <c r="P30" s="33">
        <v>13.3834</v>
      </c>
      <c r="Q30" s="33">
        <v>13.5718</v>
      </c>
      <c r="R30" s="33">
        <v>13.946899999999999</v>
      </c>
      <c r="S30" s="33">
        <v>14.430300000000001</v>
      </c>
      <c r="T30" s="33">
        <v>15.9329</v>
      </c>
      <c r="U30" s="33">
        <v>28.448399999999999</v>
      </c>
      <c r="V30" s="33">
        <v>25.3779</v>
      </c>
      <c r="W30" s="33">
        <v>23.351099999999999</v>
      </c>
      <c r="X30" s="33">
        <v>25.4862</v>
      </c>
      <c r="Y30" s="33">
        <v>25.505800000000001</v>
      </c>
      <c r="Z30" s="33">
        <v>23.253399999999999</v>
      </c>
    </row>
    <row r="31" spans="1:26" x14ac:dyDescent="0.25">
      <c r="A31" s="32"/>
      <c r="B31" s="54">
        <v>45831</v>
      </c>
      <c r="C31" s="33">
        <v>27.9452</v>
      </c>
      <c r="D31" s="33">
        <v>26.411799999999999</v>
      </c>
      <c r="E31" s="33">
        <v>26.6328</v>
      </c>
      <c r="F31" s="33">
        <v>29.3935</v>
      </c>
      <c r="G31" s="33">
        <v>28.4071</v>
      </c>
      <c r="H31" s="33">
        <v>29.189800000000002</v>
      </c>
      <c r="I31" s="33">
        <v>21.359100000000002</v>
      </c>
      <c r="J31" s="33">
        <v>19.3613</v>
      </c>
      <c r="K31" s="33">
        <v>21.797499999999999</v>
      </c>
      <c r="L31" s="33">
        <v>22.119800000000001</v>
      </c>
      <c r="M31" s="33">
        <v>18.932500000000001</v>
      </c>
      <c r="N31" s="33">
        <v>17.431999999999999</v>
      </c>
      <c r="O31" s="33">
        <v>17.5884</v>
      </c>
      <c r="P31" s="33">
        <v>17.171900000000001</v>
      </c>
      <c r="Q31" s="33">
        <v>17.309200000000001</v>
      </c>
      <c r="R31" s="33">
        <v>17.3826</v>
      </c>
      <c r="S31" s="33">
        <v>18.1525</v>
      </c>
      <c r="T31" s="33">
        <v>20.6541</v>
      </c>
      <c r="U31" s="33">
        <v>36.914299999999997</v>
      </c>
      <c r="V31" s="33">
        <v>33.634599999999999</v>
      </c>
      <c r="W31" s="33">
        <v>33.534599999999998</v>
      </c>
      <c r="X31" s="33">
        <v>32.318899999999999</v>
      </c>
      <c r="Y31" s="33">
        <v>32.551099999999998</v>
      </c>
      <c r="Z31" s="33">
        <v>34.838999999999999</v>
      </c>
    </row>
    <row r="32" spans="1:26" x14ac:dyDescent="0.25">
      <c r="A32" s="32"/>
      <c r="B32" s="54">
        <v>45832</v>
      </c>
      <c r="C32" s="33">
        <v>36.692599999999999</v>
      </c>
      <c r="D32" s="33">
        <v>35.070900000000002</v>
      </c>
      <c r="E32" s="33">
        <v>31.110099999999999</v>
      </c>
      <c r="F32" s="33">
        <v>35.828299999999999</v>
      </c>
      <c r="G32" s="33">
        <v>36.2316</v>
      </c>
      <c r="H32" s="33">
        <v>39.864899999999999</v>
      </c>
      <c r="I32" s="33">
        <v>39.2425</v>
      </c>
      <c r="J32" s="33">
        <v>29.313199999999998</v>
      </c>
      <c r="K32" s="33">
        <v>21.480799999999999</v>
      </c>
      <c r="L32" s="33">
        <v>23.115600000000001</v>
      </c>
      <c r="M32" s="33">
        <v>21.644300000000001</v>
      </c>
      <c r="N32" s="33">
        <v>17.0443</v>
      </c>
      <c r="O32" s="33">
        <v>18.3428</v>
      </c>
      <c r="P32" s="33">
        <v>17.236999999999998</v>
      </c>
      <c r="Q32" s="33">
        <v>15.9025</v>
      </c>
      <c r="R32" s="33">
        <v>17.946300000000001</v>
      </c>
      <c r="S32" s="33">
        <v>21.453800000000001</v>
      </c>
      <c r="T32" s="33">
        <v>28.098700000000001</v>
      </c>
      <c r="U32" s="33">
        <v>32.3673</v>
      </c>
      <c r="V32" s="33">
        <v>32.035400000000003</v>
      </c>
      <c r="W32" s="33">
        <v>30.8202</v>
      </c>
      <c r="X32" s="33">
        <v>27.388300000000001</v>
      </c>
      <c r="Y32" s="33">
        <v>29.824000000000002</v>
      </c>
      <c r="Z32" s="33">
        <v>28.587199999999999</v>
      </c>
    </row>
    <row r="33" spans="2:28" x14ac:dyDescent="0.25">
      <c r="B33" s="54">
        <v>45833</v>
      </c>
      <c r="C33" s="33">
        <v>30.8033</v>
      </c>
      <c r="D33" s="33">
        <v>27.284600000000001</v>
      </c>
      <c r="E33" s="33">
        <v>29.049600000000002</v>
      </c>
      <c r="F33" s="33">
        <v>27.49</v>
      </c>
      <c r="G33" s="33">
        <v>27.625</v>
      </c>
      <c r="H33" s="33">
        <v>28.332000000000001</v>
      </c>
      <c r="I33" s="33">
        <v>24.418900000000001</v>
      </c>
      <c r="J33" s="33">
        <v>19.867799999999999</v>
      </c>
      <c r="K33" s="33">
        <v>20.444099999999999</v>
      </c>
      <c r="L33" s="33">
        <v>19.498000000000001</v>
      </c>
      <c r="M33" s="33">
        <v>18.224399999999999</v>
      </c>
      <c r="N33" s="33">
        <v>21.754000000000001</v>
      </c>
      <c r="O33" s="33">
        <v>22.318100000000001</v>
      </c>
      <c r="P33" s="33">
        <v>23.657399999999999</v>
      </c>
      <c r="Q33" s="33">
        <v>24.009499999999999</v>
      </c>
      <c r="R33" s="33">
        <v>18.61</v>
      </c>
      <c r="S33" s="33">
        <v>26.656199999999998</v>
      </c>
      <c r="T33" s="33">
        <v>27.895600000000002</v>
      </c>
      <c r="U33" s="33">
        <v>44.043500000000002</v>
      </c>
      <c r="V33" s="33">
        <v>41.316499999999998</v>
      </c>
      <c r="W33" s="33">
        <v>40.414999999999999</v>
      </c>
      <c r="X33" s="33">
        <v>35.114400000000003</v>
      </c>
      <c r="Y33" s="33">
        <v>30.622199999999999</v>
      </c>
      <c r="Z33" s="33">
        <v>29.6435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EB5A-1290-4D93-AE27-82F8728916FE}">
  <sheetPr codeName="Sheet4">
    <pageSetUpPr fitToPage="1"/>
  </sheetPr>
  <dimension ref="A1:U35"/>
  <sheetViews>
    <sheetView workbookViewId="0">
      <selection activeCell="G14" sqref="G14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69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2.43808818548387E-2</v>
      </c>
      <c r="H10" s="42"/>
      <c r="I10" s="8">
        <v>3.8436551388888886E-2</v>
      </c>
      <c r="J10" s="42"/>
      <c r="K10" s="8">
        <v>2.2874917261904746E-2</v>
      </c>
      <c r="L10" s="42"/>
      <c r="M10" s="8">
        <v>2.4381E-2</v>
      </c>
      <c r="N10" s="8"/>
      <c r="O10" s="8">
        <v>3.8436999999999999E-2</v>
      </c>
      <c r="P10" s="17"/>
      <c r="Q10" s="8">
        <v>2.2875E-2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2.43808818548387E-2</v>
      </c>
      <c r="H12" s="43"/>
      <c r="I12" s="8">
        <v>3.8436551388888886E-2</v>
      </c>
      <c r="J12" s="43"/>
      <c r="K12" s="8">
        <v>2.2874917261904746E-2</v>
      </c>
      <c r="L12" s="43"/>
      <c r="M12" s="8">
        <v>2.4510000000000001E-2</v>
      </c>
      <c r="N12" s="8"/>
      <c r="O12" s="8">
        <v>3.8640000000000001E-2</v>
      </c>
      <c r="P12" s="17"/>
      <c r="Q12" s="8">
        <v>2.2995999999999999E-2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2.43808818548387E-2</v>
      </c>
      <c r="H14" s="8"/>
      <c r="I14" s="8">
        <v>3.8436551388888886E-2</v>
      </c>
      <c r="J14" s="8"/>
      <c r="K14" s="8">
        <v>2.2874917261904746E-2</v>
      </c>
      <c r="L14" s="8"/>
      <c r="M14" s="8">
        <v>2.3890000000000002E-2</v>
      </c>
      <c r="N14" s="8"/>
      <c r="O14" s="8">
        <v>3.7663000000000002E-2</v>
      </c>
      <c r="P14" s="17"/>
      <c r="Q14" s="8">
        <v>2.2415000000000001E-2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2.43808818548387E-2</v>
      </c>
      <c r="H16" s="8"/>
      <c r="I16" s="8">
        <v>3.8436551388888886E-2</v>
      </c>
      <c r="J16" s="8"/>
      <c r="K16" s="8">
        <v>2.2874917261904746E-2</v>
      </c>
      <c r="L16" s="8"/>
      <c r="M16" s="8">
        <v>2.3389E-2</v>
      </c>
      <c r="N16" s="8"/>
      <c r="O16" s="8">
        <v>3.6872000000000002E-2</v>
      </c>
      <c r="P16" s="17"/>
      <c r="Q16" s="8">
        <v>2.1944000000000002E-2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2.43808818548387E-2</v>
      </c>
      <c r="H18" s="8"/>
      <c r="I18" s="8">
        <v>3.8436551388888886E-2</v>
      </c>
      <c r="J18" s="8"/>
      <c r="K18" s="8">
        <v>2.2874917261904746E-2</v>
      </c>
      <c r="L18" s="8"/>
      <c r="M18" s="8">
        <v>2.3333E-2</v>
      </c>
      <c r="N18" s="8"/>
      <c r="O18" s="8">
        <v>3.6783999999999997E-2</v>
      </c>
      <c r="P18" s="17"/>
      <c r="Q18" s="8">
        <v>2.1891000000000001E-2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9A120-35B5-4822-8D49-0E03D4A26074}">
  <sheetPr codeName="Sheet5"/>
  <dimension ref="A1:O745"/>
  <sheetViews>
    <sheetView zoomScale="93" zoomScaleNormal="93" workbookViewId="0">
      <selection activeCell="F2" sqref="F2"/>
    </sheetView>
  </sheetViews>
  <sheetFormatPr defaultRowHeight="15" x14ac:dyDescent="0.25"/>
  <cols>
    <col min="1" max="1" width="10.140625" style="47" bestFit="1" customWidth="1"/>
    <col min="2" max="2" width="7.42578125" style="47" bestFit="1" customWidth="1"/>
    <col min="3" max="3" width="12.5703125" style="47" bestFit="1" customWidth="1"/>
    <col min="4" max="4" width="5.7109375" style="47" bestFit="1" customWidth="1"/>
    <col min="5" max="5" width="9.42578125" style="49" bestFit="1" customWidth="1"/>
    <col min="6" max="6" width="13.2851562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45773</v>
      </c>
      <c r="B2" s="47">
        <v>4</v>
      </c>
      <c r="C2" s="47">
        <v>6</v>
      </c>
      <c r="D2" s="47">
        <v>1</v>
      </c>
      <c r="E2" s="37">
        <v>24.993300000000001</v>
      </c>
      <c r="F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"/>
      <c r="H2" s="45" t="s">
        <v>55</v>
      </c>
      <c r="I2" s="39">
        <f>AVERAGE(RTO__324[Pricing])</f>
        <v>24.380881854838702</v>
      </c>
      <c r="J2" s="30">
        <f>I2/1000</f>
        <v>2.43808818548387E-2</v>
      </c>
      <c r="L2" s="45" t="str">
        <f>UPPER(TEXT(EDATE(A745,1),"MMMM"))</f>
        <v>JUNE</v>
      </c>
    </row>
    <row r="3" spans="1:15" x14ac:dyDescent="0.25">
      <c r="A3" s="29">
        <v>45773</v>
      </c>
      <c r="B3" s="47">
        <v>4</v>
      </c>
      <c r="C3" s="47">
        <v>6</v>
      </c>
      <c r="D3" s="47">
        <v>2</v>
      </c>
      <c r="E3" s="37">
        <v>24.680299999999999</v>
      </c>
      <c r="F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"/>
      <c r="H3" s="45" t="s">
        <v>61</v>
      </c>
      <c r="I3" s="40">
        <f>IFERROR(AVERAGEIF(RTO__324[On / Off-Peak],"ON",RTO__324[Pricing]),0)</f>
        <v>38.436551388888887</v>
      </c>
      <c r="J3" s="30">
        <f>IFERROR(I3/1000,0)</f>
        <v>3.8436551388888886E-2</v>
      </c>
      <c r="L3" s="45" t="str">
        <f>TEXT(EDATE(A745,1),"YYYY")</f>
        <v>2025</v>
      </c>
    </row>
    <row r="4" spans="1:15" x14ac:dyDescent="0.25">
      <c r="A4" s="29">
        <v>45773</v>
      </c>
      <c r="B4" s="47">
        <v>4</v>
      </c>
      <c r="C4" s="47">
        <v>6</v>
      </c>
      <c r="D4" s="47">
        <v>3</v>
      </c>
      <c r="E4" s="37">
        <v>24.297799999999999</v>
      </c>
      <c r="F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"/>
      <c r="H4" s="45" t="s">
        <v>58</v>
      </c>
      <c r="I4" s="40">
        <f>IFERROR(AVERAGEIF(RTO__324[On / Off-Peak],"OFF",RTO__324[Pricing]),0)</f>
        <v>22.874917261904745</v>
      </c>
      <c r="J4" s="30">
        <f>IFERROR(I4/1000,0)</f>
        <v>2.2874917261904746E-2</v>
      </c>
      <c r="L4" s="28"/>
    </row>
    <row r="5" spans="1:15" x14ac:dyDescent="0.25">
      <c r="A5" s="29">
        <v>45773</v>
      </c>
      <c r="B5" s="47">
        <v>4</v>
      </c>
      <c r="C5" s="47">
        <v>6</v>
      </c>
      <c r="D5" s="47">
        <v>4</v>
      </c>
      <c r="E5" s="37">
        <v>24.017600000000002</v>
      </c>
      <c r="F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45773</v>
      </c>
      <c r="B6" s="47">
        <v>4</v>
      </c>
      <c r="C6" s="47">
        <v>6</v>
      </c>
      <c r="D6" s="47">
        <v>5</v>
      </c>
      <c r="E6" s="37">
        <v>20.464200000000002</v>
      </c>
      <c r="F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"/>
      <c r="H6" s="47"/>
      <c r="I6"/>
      <c r="L6" s="50" t="str">
        <f>TEXT(A2,"MMMM")</f>
        <v>April</v>
      </c>
      <c r="M6" s="50" t="str">
        <f>TEXT(A2,"dd")</f>
        <v>26</v>
      </c>
    </row>
    <row r="7" spans="1:15" x14ac:dyDescent="0.25">
      <c r="A7" s="29">
        <v>45773</v>
      </c>
      <c r="B7" s="47">
        <v>4</v>
      </c>
      <c r="C7" s="47">
        <v>6</v>
      </c>
      <c r="D7" s="47">
        <v>6</v>
      </c>
      <c r="E7" s="37">
        <v>24.274000000000001</v>
      </c>
      <c r="F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"/>
      <c r="H7" s="47"/>
      <c r="I7" s="29"/>
      <c r="L7" s="50" t="str">
        <f>TEXT(A745,"MMMM")</f>
        <v>May</v>
      </c>
      <c r="M7" s="45" t="str">
        <f>TEXT(A745,"dd")</f>
        <v>26</v>
      </c>
    </row>
    <row r="8" spans="1:15" x14ac:dyDescent="0.25">
      <c r="A8" s="29">
        <v>45773</v>
      </c>
      <c r="B8" s="47">
        <v>4</v>
      </c>
      <c r="C8" s="47">
        <v>6</v>
      </c>
      <c r="D8" s="47">
        <v>7</v>
      </c>
      <c r="E8" s="37">
        <v>19.696400000000001</v>
      </c>
      <c r="F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45773</v>
      </c>
      <c r="B9" s="47">
        <v>4</v>
      </c>
      <c r="C9" s="47">
        <v>6</v>
      </c>
      <c r="D9" s="47">
        <v>8</v>
      </c>
      <c r="E9" s="37">
        <v>9.1611999999999991</v>
      </c>
      <c r="F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45773</v>
      </c>
      <c r="B10" s="47">
        <v>4</v>
      </c>
      <c r="C10" s="47">
        <v>6</v>
      </c>
      <c r="D10" s="47">
        <v>9</v>
      </c>
      <c r="E10" s="37">
        <v>4.3365999999999998</v>
      </c>
      <c r="F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"/>
      <c r="H10" s="47"/>
      <c r="I10"/>
      <c r="L10" s="45">
        <f>ABS(_xlfn.DAYS(A745,A2))</f>
        <v>30</v>
      </c>
    </row>
    <row r="11" spans="1:15" x14ac:dyDescent="0.25">
      <c r="A11" s="29">
        <v>45773</v>
      </c>
      <c r="B11" s="47">
        <v>4</v>
      </c>
      <c r="C11" s="47">
        <v>6</v>
      </c>
      <c r="D11" s="47">
        <v>10</v>
      </c>
      <c r="E11" s="37">
        <v>5.1936</v>
      </c>
      <c r="F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"/>
      <c r="H11" s="47"/>
      <c r="I11"/>
    </row>
    <row r="12" spans="1:15" x14ac:dyDescent="0.25">
      <c r="A12" s="29">
        <v>45773</v>
      </c>
      <c r="B12" s="47">
        <v>4</v>
      </c>
      <c r="C12" s="47">
        <v>6</v>
      </c>
      <c r="D12" s="47">
        <v>11</v>
      </c>
      <c r="E12" s="37">
        <v>5.9823000000000004</v>
      </c>
      <c r="F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"/>
      <c r="H12" s="47"/>
      <c r="I12"/>
    </row>
    <row r="13" spans="1:15" x14ac:dyDescent="0.25">
      <c r="A13" s="29">
        <v>45773</v>
      </c>
      <c r="B13" s="47">
        <v>4</v>
      </c>
      <c r="C13" s="47">
        <v>6</v>
      </c>
      <c r="D13" s="47">
        <v>12</v>
      </c>
      <c r="E13" s="37">
        <v>4.7903000000000002</v>
      </c>
      <c r="F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"/>
      <c r="H13" s="47"/>
      <c r="I13"/>
    </row>
    <row r="14" spans="1:15" x14ac:dyDescent="0.25">
      <c r="A14" s="29">
        <v>45773</v>
      </c>
      <c r="B14" s="47">
        <v>4</v>
      </c>
      <c r="C14" s="47">
        <v>6</v>
      </c>
      <c r="D14" s="47">
        <v>13</v>
      </c>
      <c r="E14" s="37">
        <v>6.2041000000000004</v>
      </c>
      <c r="F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"/>
      <c r="H14" s="47"/>
      <c r="I14"/>
    </row>
    <row r="15" spans="1:15" x14ac:dyDescent="0.25">
      <c r="A15" s="29">
        <v>45773</v>
      </c>
      <c r="B15" s="47">
        <v>4</v>
      </c>
      <c r="C15" s="47">
        <v>6</v>
      </c>
      <c r="D15" s="47">
        <v>14</v>
      </c>
      <c r="E15" s="37">
        <v>7.867</v>
      </c>
      <c r="F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"/>
      <c r="H15"/>
      <c r="I15"/>
    </row>
    <row r="16" spans="1:15" x14ac:dyDescent="0.25">
      <c r="A16" s="29">
        <v>45773</v>
      </c>
      <c r="B16" s="47">
        <v>4</v>
      </c>
      <c r="C16" s="47">
        <v>6</v>
      </c>
      <c r="D16" s="47">
        <v>15</v>
      </c>
      <c r="E16" s="37">
        <v>8.1069999999999993</v>
      </c>
      <c r="F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"/>
      <c r="H16"/>
      <c r="I16"/>
    </row>
    <row r="17" spans="1:9" x14ac:dyDescent="0.25">
      <c r="A17" s="29">
        <v>45773</v>
      </c>
      <c r="B17" s="47">
        <v>4</v>
      </c>
      <c r="C17" s="47">
        <v>6</v>
      </c>
      <c r="D17" s="47">
        <v>16</v>
      </c>
      <c r="E17" s="37">
        <v>8.1532</v>
      </c>
      <c r="F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"/>
      <c r="H17"/>
      <c r="I17"/>
    </row>
    <row r="18" spans="1:9" x14ac:dyDescent="0.25">
      <c r="A18" s="29">
        <v>45773</v>
      </c>
      <c r="B18" s="47">
        <v>4</v>
      </c>
      <c r="C18" s="47">
        <v>6</v>
      </c>
      <c r="D18" s="47">
        <v>17</v>
      </c>
      <c r="E18" s="37">
        <v>8.0713000000000008</v>
      </c>
      <c r="F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"/>
      <c r="H18"/>
      <c r="I18"/>
    </row>
    <row r="19" spans="1:9" x14ac:dyDescent="0.25">
      <c r="A19" s="29">
        <v>45773</v>
      </c>
      <c r="B19" s="47">
        <v>4</v>
      </c>
      <c r="C19" s="47">
        <v>6</v>
      </c>
      <c r="D19" s="47">
        <v>18</v>
      </c>
      <c r="E19" s="37">
        <v>13.713200000000001</v>
      </c>
      <c r="F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"/>
      <c r="H19"/>
      <c r="I19"/>
    </row>
    <row r="20" spans="1:9" x14ac:dyDescent="0.25">
      <c r="A20" s="29">
        <v>45773</v>
      </c>
      <c r="B20" s="47">
        <v>4</v>
      </c>
      <c r="C20" s="47">
        <v>6</v>
      </c>
      <c r="D20" s="47">
        <v>19</v>
      </c>
      <c r="E20" s="37">
        <v>22.713999999999999</v>
      </c>
      <c r="F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"/>
      <c r="H20"/>
      <c r="I20"/>
    </row>
    <row r="21" spans="1:9" x14ac:dyDescent="0.25">
      <c r="A21" s="29">
        <v>45773</v>
      </c>
      <c r="B21" s="47">
        <v>4</v>
      </c>
      <c r="C21" s="47">
        <v>6</v>
      </c>
      <c r="D21" s="47">
        <v>20</v>
      </c>
      <c r="E21" s="37">
        <v>22.3019</v>
      </c>
      <c r="F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"/>
      <c r="H21"/>
      <c r="I21"/>
    </row>
    <row r="22" spans="1:9" x14ac:dyDescent="0.25">
      <c r="A22" s="29">
        <v>45773</v>
      </c>
      <c r="B22" s="47">
        <v>4</v>
      </c>
      <c r="C22" s="47">
        <v>6</v>
      </c>
      <c r="D22" s="47">
        <v>21</v>
      </c>
      <c r="E22" s="37">
        <v>20.302499999999998</v>
      </c>
      <c r="F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"/>
      <c r="H22"/>
      <c r="I22"/>
    </row>
    <row r="23" spans="1:9" x14ac:dyDescent="0.25">
      <c r="A23" s="29">
        <v>45773</v>
      </c>
      <c r="B23" s="47">
        <v>4</v>
      </c>
      <c r="C23" s="47">
        <v>6</v>
      </c>
      <c r="D23" s="47">
        <v>22</v>
      </c>
      <c r="E23" s="37">
        <v>23.603999999999999</v>
      </c>
      <c r="F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"/>
      <c r="H23"/>
      <c r="I23"/>
    </row>
    <row r="24" spans="1:9" x14ac:dyDescent="0.25">
      <c r="A24" s="29">
        <v>45773</v>
      </c>
      <c r="B24" s="47">
        <v>4</v>
      </c>
      <c r="C24" s="47">
        <v>6</v>
      </c>
      <c r="D24" s="47">
        <v>23</v>
      </c>
      <c r="E24" s="37">
        <v>23.810099999999998</v>
      </c>
      <c r="F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"/>
      <c r="H24"/>
      <c r="I24"/>
    </row>
    <row r="25" spans="1:9" x14ac:dyDescent="0.25">
      <c r="A25" s="29">
        <v>45773</v>
      </c>
      <c r="B25" s="47">
        <v>4</v>
      </c>
      <c r="C25" s="47">
        <v>6</v>
      </c>
      <c r="D25" s="47">
        <v>24</v>
      </c>
      <c r="E25" s="37">
        <v>19.555700000000002</v>
      </c>
      <c r="F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"/>
      <c r="H25"/>
      <c r="I25"/>
    </row>
    <row r="26" spans="1:9" x14ac:dyDescent="0.25">
      <c r="A26" s="29">
        <v>45774</v>
      </c>
      <c r="B26" s="47">
        <v>4</v>
      </c>
      <c r="C26" s="47">
        <v>7</v>
      </c>
      <c r="D26" s="47">
        <v>1</v>
      </c>
      <c r="E26" s="37">
        <v>28.682200000000002</v>
      </c>
      <c r="F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"/>
      <c r="H26"/>
      <c r="I26"/>
    </row>
    <row r="27" spans="1:9" x14ac:dyDescent="0.25">
      <c r="A27" s="29">
        <v>45774</v>
      </c>
      <c r="B27" s="47">
        <v>4</v>
      </c>
      <c r="C27" s="47">
        <v>7</v>
      </c>
      <c r="D27" s="47">
        <v>2</v>
      </c>
      <c r="E27" s="37">
        <v>19.729700000000001</v>
      </c>
      <c r="F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"/>
      <c r="H27"/>
      <c r="I27"/>
    </row>
    <row r="28" spans="1:9" x14ac:dyDescent="0.25">
      <c r="A28" s="29">
        <v>45774</v>
      </c>
      <c r="B28" s="47">
        <v>4</v>
      </c>
      <c r="C28" s="47">
        <v>7</v>
      </c>
      <c r="D28" s="47">
        <v>3</v>
      </c>
      <c r="E28" s="37">
        <v>8.9037000000000006</v>
      </c>
      <c r="F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"/>
      <c r="H28"/>
      <c r="I28"/>
    </row>
    <row r="29" spans="1:9" x14ac:dyDescent="0.25">
      <c r="A29" s="29">
        <v>45774</v>
      </c>
      <c r="B29" s="47">
        <v>4</v>
      </c>
      <c r="C29" s="47">
        <v>7</v>
      </c>
      <c r="D29" s="47">
        <v>4</v>
      </c>
      <c r="E29" s="37">
        <v>8.4459999999999997</v>
      </c>
      <c r="F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"/>
      <c r="H29"/>
      <c r="I29"/>
    </row>
    <row r="30" spans="1:9" x14ac:dyDescent="0.25">
      <c r="A30" s="29">
        <v>45774</v>
      </c>
      <c r="B30" s="47">
        <v>4</v>
      </c>
      <c r="C30" s="47">
        <v>7</v>
      </c>
      <c r="D30" s="47">
        <v>5</v>
      </c>
      <c r="E30" s="37">
        <v>7.9394999999999998</v>
      </c>
      <c r="F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"/>
      <c r="H30"/>
      <c r="I30"/>
    </row>
    <row r="31" spans="1:9" x14ac:dyDescent="0.25">
      <c r="A31" s="29">
        <v>45774</v>
      </c>
      <c r="B31" s="47">
        <v>4</v>
      </c>
      <c r="C31" s="47">
        <v>7</v>
      </c>
      <c r="D31" s="47">
        <v>6</v>
      </c>
      <c r="E31" s="37">
        <v>7.7431000000000001</v>
      </c>
      <c r="F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"/>
      <c r="H31"/>
      <c r="I31"/>
    </row>
    <row r="32" spans="1:9" x14ac:dyDescent="0.25">
      <c r="A32" s="29">
        <v>45774</v>
      </c>
      <c r="B32" s="47">
        <v>4</v>
      </c>
      <c r="C32" s="47">
        <v>7</v>
      </c>
      <c r="D32" s="47">
        <v>7</v>
      </c>
      <c r="E32" s="37">
        <v>8.1335999999999995</v>
      </c>
      <c r="F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"/>
      <c r="H32"/>
      <c r="I32"/>
    </row>
    <row r="33" spans="1:9" x14ac:dyDescent="0.25">
      <c r="A33" s="29">
        <v>45774</v>
      </c>
      <c r="B33" s="47">
        <v>4</v>
      </c>
      <c r="C33" s="47">
        <v>7</v>
      </c>
      <c r="D33" s="47">
        <v>8</v>
      </c>
      <c r="E33" s="37">
        <v>-2.7471000000000001</v>
      </c>
      <c r="F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"/>
      <c r="H33"/>
      <c r="I33"/>
    </row>
    <row r="34" spans="1:9" x14ac:dyDescent="0.25">
      <c r="A34" s="29">
        <v>45774</v>
      </c>
      <c r="B34" s="47">
        <v>4</v>
      </c>
      <c r="C34" s="47">
        <v>7</v>
      </c>
      <c r="D34" s="47">
        <v>9</v>
      </c>
      <c r="E34" s="37">
        <v>-13.199199999999999</v>
      </c>
      <c r="F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"/>
      <c r="H34"/>
      <c r="I34"/>
    </row>
    <row r="35" spans="1:9" x14ac:dyDescent="0.25">
      <c r="A35" s="29">
        <v>45774</v>
      </c>
      <c r="B35" s="47">
        <v>4</v>
      </c>
      <c r="C35" s="47">
        <v>7</v>
      </c>
      <c r="D35" s="47">
        <v>10</v>
      </c>
      <c r="E35" s="37">
        <v>-12.3986</v>
      </c>
      <c r="F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"/>
      <c r="H35"/>
      <c r="I35"/>
    </row>
    <row r="36" spans="1:9" x14ac:dyDescent="0.25">
      <c r="A36" s="29">
        <v>45774</v>
      </c>
      <c r="B36" s="47">
        <v>4</v>
      </c>
      <c r="C36" s="47">
        <v>7</v>
      </c>
      <c r="D36" s="47">
        <v>11</v>
      </c>
      <c r="E36" s="37">
        <v>-12.717700000000001</v>
      </c>
      <c r="F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"/>
      <c r="H36"/>
      <c r="I36"/>
    </row>
    <row r="37" spans="1:9" x14ac:dyDescent="0.25">
      <c r="A37" s="29">
        <v>45774</v>
      </c>
      <c r="B37" s="47">
        <v>4</v>
      </c>
      <c r="C37" s="47">
        <v>7</v>
      </c>
      <c r="D37" s="47">
        <v>12</v>
      </c>
      <c r="E37" s="37">
        <v>-11.271800000000001</v>
      </c>
      <c r="F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"/>
      <c r="H37"/>
      <c r="I37"/>
    </row>
    <row r="38" spans="1:9" x14ac:dyDescent="0.25">
      <c r="A38" s="29">
        <v>45774</v>
      </c>
      <c r="B38" s="47">
        <v>4</v>
      </c>
      <c r="C38" s="47">
        <v>7</v>
      </c>
      <c r="D38" s="47">
        <v>13</v>
      </c>
      <c r="E38" s="37">
        <v>-11.7127</v>
      </c>
      <c r="F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"/>
      <c r="H38"/>
      <c r="I38"/>
    </row>
    <row r="39" spans="1:9" x14ac:dyDescent="0.25">
      <c r="A39" s="29">
        <v>45774</v>
      </c>
      <c r="B39" s="47">
        <v>4</v>
      </c>
      <c r="C39" s="47">
        <v>7</v>
      </c>
      <c r="D39" s="47">
        <v>14</v>
      </c>
      <c r="E39" s="37">
        <v>-16.508400000000002</v>
      </c>
      <c r="F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"/>
      <c r="H39"/>
      <c r="I39"/>
    </row>
    <row r="40" spans="1:9" x14ac:dyDescent="0.25">
      <c r="A40" s="29">
        <v>45774</v>
      </c>
      <c r="B40" s="47">
        <v>4</v>
      </c>
      <c r="C40" s="47">
        <v>7</v>
      </c>
      <c r="D40" s="47">
        <v>15</v>
      </c>
      <c r="E40" s="37">
        <v>7.0289999999999999</v>
      </c>
      <c r="F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"/>
      <c r="H40"/>
      <c r="I40"/>
    </row>
    <row r="41" spans="1:9" x14ac:dyDescent="0.25">
      <c r="A41" s="29">
        <v>45774</v>
      </c>
      <c r="B41" s="47">
        <v>4</v>
      </c>
      <c r="C41" s="47">
        <v>7</v>
      </c>
      <c r="D41" s="47">
        <v>16</v>
      </c>
      <c r="E41" s="37">
        <v>8.5817999999999994</v>
      </c>
      <c r="F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"/>
      <c r="H41"/>
      <c r="I41"/>
    </row>
    <row r="42" spans="1:9" x14ac:dyDescent="0.25">
      <c r="A42" s="29">
        <v>45774</v>
      </c>
      <c r="B42" s="47">
        <v>4</v>
      </c>
      <c r="C42" s="47">
        <v>7</v>
      </c>
      <c r="D42" s="47">
        <v>17</v>
      </c>
      <c r="E42" s="37">
        <v>8.5657999999999994</v>
      </c>
      <c r="F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"/>
      <c r="H42"/>
      <c r="I42"/>
    </row>
    <row r="43" spans="1:9" x14ac:dyDescent="0.25">
      <c r="A43" s="29">
        <v>45774</v>
      </c>
      <c r="B43" s="47">
        <v>4</v>
      </c>
      <c r="C43" s="47">
        <v>7</v>
      </c>
      <c r="D43" s="47">
        <v>18</v>
      </c>
      <c r="E43" s="37">
        <v>8.2376000000000005</v>
      </c>
      <c r="F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"/>
      <c r="H43"/>
      <c r="I43"/>
    </row>
    <row r="44" spans="1:9" x14ac:dyDescent="0.25">
      <c r="A44" s="29">
        <v>45774</v>
      </c>
      <c r="B44" s="47">
        <v>4</v>
      </c>
      <c r="C44" s="47">
        <v>7</v>
      </c>
      <c r="D44" s="47">
        <v>19</v>
      </c>
      <c r="E44" s="37">
        <v>25.740200000000002</v>
      </c>
      <c r="F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"/>
      <c r="H44"/>
      <c r="I44"/>
    </row>
    <row r="45" spans="1:9" x14ac:dyDescent="0.25">
      <c r="A45" s="29">
        <v>45774</v>
      </c>
      <c r="B45" s="47">
        <v>4</v>
      </c>
      <c r="C45" s="47">
        <v>7</v>
      </c>
      <c r="D45" s="47">
        <v>20</v>
      </c>
      <c r="E45" s="37">
        <v>21.663499999999999</v>
      </c>
      <c r="F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"/>
      <c r="H45"/>
      <c r="I45"/>
    </row>
    <row r="46" spans="1:9" x14ac:dyDescent="0.25">
      <c r="A46" s="29">
        <v>45774</v>
      </c>
      <c r="B46" s="47">
        <v>4</v>
      </c>
      <c r="C46" s="47">
        <v>7</v>
      </c>
      <c r="D46" s="47">
        <v>21</v>
      </c>
      <c r="E46" s="37">
        <v>22.591100000000001</v>
      </c>
      <c r="F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"/>
      <c r="H46"/>
      <c r="I46"/>
    </row>
    <row r="47" spans="1:9" x14ac:dyDescent="0.25">
      <c r="A47" s="29">
        <v>45774</v>
      </c>
      <c r="B47" s="47">
        <v>4</v>
      </c>
      <c r="C47" s="47">
        <v>7</v>
      </c>
      <c r="D47" s="47">
        <v>22</v>
      </c>
      <c r="E47" s="37">
        <v>24.692599999999999</v>
      </c>
      <c r="F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"/>
      <c r="H47"/>
      <c r="I47"/>
    </row>
    <row r="48" spans="1:9" x14ac:dyDescent="0.25">
      <c r="A48" s="29">
        <v>45774</v>
      </c>
      <c r="B48" s="47">
        <v>4</v>
      </c>
      <c r="C48" s="47">
        <v>7</v>
      </c>
      <c r="D48" s="47">
        <v>23</v>
      </c>
      <c r="E48" s="37">
        <v>13.918200000000001</v>
      </c>
      <c r="F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"/>
      <c r="H48"/>
      <c r="I48"/>
    </row>
    <row r="49" spans="1:9" x14ac:dyDescent="0.25">
      <c r="A49" s="29">
        <v>45774</v>
      </c>
      <c r="B49" s="47">
        <v>4</v>
      </c>
      <c r="C49" s="47">
        <v>7</v>
      </c>
      <c r="D49" s="47">
        <v>24</v>
      </c>
      <c r="E49" s="37">
        <v>8.5878999999999994</v>
      </c>
      <c r="F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"/>
      <c r="H49"/>
      <c r="I49"/>
    </row>
    <row r="50" spans="1:9" x14ac:dyDescent="0.25">
      <c r="A50" s="29">
        <v>45775</v>
      </c>
      <c r="B50" s="47">
        <v>4</v>
      </c>
      <c r="C50" s="47">
        <v>1</v>
      </c>
      <c r="D50" s="47">
        <v>1</v>
      </c>
      <c r="E50" s="37">
        <v>7.9798</v>
      </c>
      <c r="F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"/>
      <c r="H50"/>
      <c r="I50"/>
    </row>
    <row r="51" spans="1:9" x14ac:dyDescent="0.25">
      <c r="A51" s="29">
        <v>45775</v>
      </c>
      <c r="B51" s="47">
        <v>4</v>
      </c>
      <c r="C51" s="47">
        <v>1</v>
      </c>
      <c r="D51" s="47">
        <v>2</v>
      </c>
      <c r="E51" s="37">
        <v>7.8592000000000004</v>
      </c>
      <c r="F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"/>
      <c r="H51"/>
      <c r="I51"/>
    </row>
    <row r="52" spans="1:9" x14ac:dyDescent="0.25">
      <c r="A52" s="29">
        <v>45775</v>
      </c>
      <c r="B52" s="47">
        <v>4</v>
      </c>
      <c r="C52" s="47">
        <v>1</v>
      </c>
      <c r="D52" s="47">
        <v>3</v>
      </c>
      <c r="E52" s="37">
        <v>7.7938999999999998</v>
      </c>
      <c r="F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"/>
      <c r="H52"/>
      <c r="I52"/>
    </row>
    <row r="53" spans="1:9" x14ac:dyDescent="0.25">
      <c r="A53" s="29">
        <v>45775</v>
      </c>
      <c r="B53" s="47">
        <v>4</v>
      </c>
      <c r="C53" s="47">
        <v>1</v>
      </c>
      <c r="D53" s="47">
        <v>4</v>
      </c>
      <c r="E53" s="37">
        <v>7.8057999999999996</v>
      </c>
      <c r="F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"/>
      <c r="H53"/>
      <c r="I53"/>
    </row>
    <row r="54" spans="1:9" x14ac:dyDescent="0.25">
      <c r="A54" s="29">
        <v>45775</v>
      </c>
      <c r="B54" s="47">
        <v>4</v>
      </c>
      <c r="C54" s="47">
        <v>1</v>
      </c>
      <c r="D54" s="47">
        <v>5</v>
      </c>
      <c r="E54" s="37">
        <v>8.0218000000000007</v>
      </c>
      <c r="F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"/>
      <c r="H54"/>
      <c r="I54"/>
    </row>
    <row r="55" spans="1:9" x14ac:dyDescent="0.25">
      <c r="A55" s="29">
        <v>45775</v>
      </c>
      <c r="B55" s="47">
        <v>4</v>
      </c>
      <c r="C55" s="47">
        <v>1</v>
      </c>
      <c r="D55" s="47">
        <v>6</v>
      </c>
      <c r="E55" s="37">
        <v>9.0577000000000005</v>
      </c>
      <c r="F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"/>
      <c r="H55"/>
      <c r="I55"/>
    </row>
    <row r="56" spans="1:9" x14ac:dyDescent="0.25">
      <c r="A56" s="29">
        <v>45775</v>
      </c>
      <c r="B56" s="47">
        <v>4</v>
      </c>
      <c r="C56" s="47">
        <v>1</v>
      </c>
      <c r="D56" s="47">
        <v>7</v>
      </c>
      <c r="E56" s="37">
        <v>9.5368999999999993</v>
      </c>
      <c r="F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"/>
      <c r="H56"/>
      <c r="I56"/>
    </row>
    <row r="57" spans="1:9" x14ac:dyDescent="0.25">
      <c r="A57" s="29">
        <v>45775</v>
      </c>
      <c r="B57" s="47">
        <v>4</v>
      </c>
      <c r="C57" s="47">
        <v>1</v>
      </c>
      <c r="D57" s="47">
        <v>8</v>
      </c>
      <c r="E57" s="37">
        <v>8.6953999999999994</v>
      </c>
      <c r="F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"/>
      <c r="H57"/>
      <c r="I57"/>
    </row>
    <row r="58" spans="1:9" x14ac:dyDescent="0.25">
      <c r="A58" s="29">
        <v>45775</v>
      </c>
      <c r="B58" s="47">
        <v>4</v>
      </c>
      <c r="C58" s="47">
        <v>1</v>
      </c>
      <c r="D58" s="47">
        <v>9</v>
      </c>
      <c r="E58" s="37">
        <v>0.42709999999999998</v>
      </c>
      <c r="F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"/>
      <c r="H58"/>
      <c r="I58"/>
    </row>
    <row r="59" spans="1:9" x14ac:dyDescent="0.25">
      <c r="A59" s="29">
        <v>45775</v>
      </c>
      <c r="B59" s="47">
        <v>4</v>
      </c>
      <c r="C59" s="47">
        <v>1</v>
      </c>
      <c r="D59" s="47">
        <v>10</v>
      </c>
      <c r="E59" s="37">
        <v>2.3357999999999999</v>
      </c>
      <c r="F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"/>
      <c r="H59"/>
      <c r="I59"/>
    </row>
    <row r="60" spans="1:9" x14ac:dyDescent="0.25">
      <c r="A60" s="29">
        <v>45775</v>
      </c>
      <c r="B60" s="47">
        <v>4</v>
      </c>
      <c r="C60" s="47">
        <v>1</v>
      </c>
      <c r="D60" s="47">
        <v>11</v>
      </c>
      <c r="E60" s="37">
        <v>-3.9112</v>
      </c>
      <c r="F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"/>
      <c r="H60"/>
      <c r="I60"/>
    </row>
    <row r="61" spans="1:9" x14ac:dyDescent="0.25">
      <c r="A61" s="29">
        <v>45775</v>
      </c>
      <c r="B61" s="47">
        <v>4</v>
      </c>
      <c r="C61" s="47">
        <v>1</v>
      </c>
      <c r="D61" s="47">
        <v>12</v>
      </c>
      <c r="E61" s="37">
        <v>-8.0411000000000001</v>
      </c>
      <c r="F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"/>
      <c r="H61"/>
      <c r="I61"/>
    </row>
    <row r="62" spans="1:9" x14ac:dyDescent="0.25">
      <c r="A62" s="29">
        <v>45775</v>
      </c>
      <c r="B62" s="47">
        <v>4</v>
      </c>
      <c r="C62" s="47">
        <v>1</v>
      </c>
      <c r="D62" s="47">
        <v>13</v>
      </c>
      <c r="E62" s="37">
        <v>-6.5143000000000004</v>
      </c>
      <c r="F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"/>
      <c r="H62"/>
      <c r="I62"/>
    </row>
    <row r="63" spans="1:9" x14ac:dyDescent="0.25">
      <c r="A63" s="29">
        <v>45775</v>
      </c>
      <c r="B63" s="47">
        <v>4</v>
      </c>
      <c r="C63" s="47">
        <v>1</v>
      </c>
      <c r="D63" s="47">
        <v>14</v>
      </c>
      <c r="E63" s="37">
        <v>-9.9718</v>
      </c>
      <c r="F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"/>
      <c r="H63"/>
      <c r="I63"/>
    </row>
    <row r="64" spans="1:9" x14ac:dyDescent="0.25">
      <c r="A64" s="29">
        <v>45775</v>
      </c>
      <c r="B64" s="47">
        <v>4</v>
      </c>
      <c r="C64" s="47">
        <v>1</v>
      </c>
      <c r="D64" s="47">
        <v>15</v>
      </c>
      <c r="E64" s="37">
        <v>-11.5067</v>
      </c>
      <c r="F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"/>
      <c r="H64"/>
      <c r="I64"/>
    </row>
    <row r="65" spans="1:9" x14ac:dyDescent="0.25">
      <c r="A65" s="29">
        <v>45775</v>
      </c>
      <c r="B65" s="47">
        <v>4</v>
      </c>
      <c r="C65" s="47">
        <v>1</v>
      </c>
      <c r="D65" s="47">
        <v>16</v>
      </c>
      <c r="E65" s="37">
        <v>-10.7843</v>
      </c>
      <c r="F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"/>
      <c r="H65"/>
      <c r="I65"/>
    </row>
    <row r="66" spans="1:9" x14ac:dyDescent="0.25">
      <c r="A66" s="29">
        <v>45775</v>
      </c>
      <c r="B66" s="47">
        <v>4</v>
      </c>
      <c r="C66" s="47">
        <v>1</v>
      </c>
      <c r="D66" s="47">
        <v>17</v>
      </c>
      <c r="E66" s="37">
        <v>7.2172000000000001</v>
      </c>
      <c r="F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"/>
      <c r="H66"/>
      <c r="I66"/>
    </row>
    <row r="67" spans="1:9" x14ac:dyDescent="0.25">
      <c r="A67" s="29">
        <v>45775</v>
      </c>
      <c r="B67" s="47">
        <v>4</v>
      </c>
      <c r="C67" s="47">
        <v>1</v>
      </c>
      <c r="D67" s="47">
        <v>18</v>
      </c>
      <c r="E67" s="37">
        <v>8.6248000000000005</v>
      </c>
      <c r="F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"/>
      <c r="H67"/>
      <c r="I67"/>
    </row>
    <row r="68" spans="1:9" x14ac:dyDescent="0.25">
      <c r="A68" s="29">
        <v>45775</v>
      </c>
      <c r="B68" s="47">
        <v>4</v>
      </c>
      <c r="C68" s="47">
        <v>1</v>
      </c>
      <c r="D68" s="47">
        <v>19</v>
      </c>
      <c r="E68" s="37">
        <v>30.596800000000002</v>
      </c>
      <c r="F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"/>
      <c r="H68"/>
      <c r="I68"/>
    </row>
    <row r="69" spans="1:9" x14ac:dyDescent="0.25">
      <c r="A69" s="29">
        <v>45775</v>
      </c>
      <c r="B69" s="47">
        <v>4</v>
      </c>
      <c r="C69" s="47">
        <v>1</v>
      </c>
      <c r="D69" s="47">
        <v>20</v>
      </c>
      <c r="E69" s="37">
        <v>29.048400000000001</v>
      </c>
      <c r="F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"/>
      <c r="H69"/>
      <c r="I69"/>
    </row>
    <row r="70" spans="1:9" x14ac:dyDescent="0.25">
      <c r="A70" s="29">
        <v>45775</v>
      </c>
      <c r="B70" s="47">
        <v>4</v>
      </c>
      <c r="C70" s="47">
        <v>1</v>
      </c>
      <c r="D70" s="47">
        <v>21</v>
      </c>
      <c r="E70" s="37">
        <v>26.949300000000001</v>
      </c>
      <c r="F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"/>
      <c r="H70"/>
      <c r="I70"/>
    </row>
    <row r="71" spans="1:9" x14ac:dyDescent="0.25">
      <c r="A71" s="29">
        <v>45775</v>
      </c>
      <c r="B71" s="47">
        <v>4</v>
      </c>
      <c r="C71" s="47">
        <v>1</v>
      </c>
      <c r="D71" s="47">
        <v>22</v>
      </c>
      <c r="E71" s="37">
        <v>26.8734</v>
      </c>
      <c r="F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"/>
      <c r="H71"/>
      <c r="I71"/>
    </row>
    <row r="72" spans="1:9" x14ac:dyDescent="0.25">
      <c r="A72" s="29">
        <v>45775</v>
      </c>
      <c r="B72" s="47">
        <v>4</v>
      </c>
      <c r="C72" s="47">
        <v>1</v>
      </c>
      <c r="D72" s="47">
        <v>23</v>
      </c>
      <c r="E72" s="37">
        <v>27.182099999999998</v>
      </c>
      <c r="F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2"/>
      <c r="H72"/>
      <c r="I72"/>
    </row>
    <row r="73" spans="1:9" x14ac:dyDescent="0.25">
      <c r="A73" s="29">
        <v>45775</v>
      </c>
      <c r="B73" s="47">
        <v>4</v>
      </c>
      <c r="C73" s="47">
        <v>1</v>
      </c>
      <c r="D73" s="47">
        <v>24</v>
      </c>
      <c r="E73" s="37">
        <v>11.3573</v>
      </c>
      <c r="F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3"/>
      <c r="H73"/>
      <c r="I73"/>
    </row>
    <row r="74" spans="1:9" x14ac:dyDescent="0.25">
      <c r="A74" s="29">
        <v>45776</v>
      </c>
      <c r="B74" s="47">
        <v>4</v>
      </c>
      <c r="C74" s="47">
        <v>2</v>
      </c>
      <c r="D74" s="47">
        <v>1</v>
      </c>
      <c r="E74" s="37">
        <v>20.862200000000001</v>
      </c>
      <c r="F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4"/>
      <c r="H74"/>
      <c r="I74"/>
    </row>
    <row r="75" spans="1:9" x14ac:dyDescent="0.25">
      <c r="A75" s="29">
        <v>45776</v>
      </c>
      <c r="B75" s="47">
        <v>4</v>
      </c>
      <c r="C75" s="47">
        <v>2</v>
      </c>
      <c r="D75" s="47">
        <v>2</v>
      </c>
      <c r="E75" s="37">
        <v>9.9598999999999993</v>
      </c>
      <c r="F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5"/>
      <c r="H75"/>
      <c r="I75"/>
    </row>
    <row r="76" spans="1:9" x14ac:dyDescent="0.25">
      <c r="A76" s="29">
        <v>45776</v>
      </c>
      <c r="B76" s="47">
        <v>4</v>
      </c>
      <c r="C76" s="47">
        <v>2</v>
      </c>
      <c r="D76" s="47">
        <v>3</v>
      </c>
      <c r="E76" s="37">
        <v>27.628499999999999</v>
      </c>
      <c r="F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6"/>
      <c r="H76"/>
      <c r="I76"/>
    </row>
    <row r="77" spans="1:9" x14ac:dyDescent="0.25">
      <c r="A77" s="29">
        <v>45776</v>
      </c>
      <c r="B77" s="47">
        <v>4</v>
      </c>
      <c r="C77" s="47">
        <v>2</v>
      </c>
      <c r="D77" s="47">
        <v>4</v>
      </c>
      <c r="E77" s="37">
        <v>24.7759</v>
      </c>
      <c r="F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7"/>
      <c r="H77"/>
      <c r="I77"/>
    </row>
    <row r="78" spans="1:9" x14ac:dyDescent="0.25">
      <c r="A78" s="29">
        <v>45776</v>
      </c>
      <c r="B78" s="47">
        <v>4</v>
      </c>
      <c r="C78" s="47">
        <v>2</v>
      </c>
      <c r="D78" s="47">
        <v>5</v>
      </c>
      <c r="E78" s="37">
        <v>25.2</v>
      </c>
      <c r="F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8"/>
      <c r="H78"/>
      <c r="I78"/>
    </row>
    <row r="79" spans="1:9" x14ac:dyDescent="0.25">
      <c r="A79" s="29">
        <v>45776</v>
      </c>
      <c r="B79" s="47">
        <v>4</v>
      </c>
      <c r="C79" s="47">
        <v>2</v>
      </c>
      <c r="D79" s="47">
        <v>6</v>
      </c>
      <c r="E79" s="37">
        <v>31.036200000000001</v>
      </c>
      <c r="F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9"/>
      <c r="H79"/>
      <c r="I79"/>
    </row>
    <row r="80" spans="1:9" x14ac:dyDescent="0.25">
      <c r="A80" s="29">
        <v>45776</v>
      </c>
      <c r="B80" s="47">
        <v>4</v>
      </c>
      <c r="C80" s="47">
        <v>2</v>
      </c>
      <c r="D80" s="47">
        <v>7</v>
      </c>
      <c r="E80" s="37">
        <v>24.3371</v>
      </c>
      <c r="F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0"/>
      <c r="H80"/>
      <c r="I80"/>
    </row>
    <row r="81" spans="1:9" x14ac:dyDescent="0.25">
      <c r="A81" s="29">
        <v>45776</v>
      </c>
      <c r="B81" s="47">
        <v>4</v>
      </c>
      <c r="C81" s="47">
        <v>2</v>
      </c>
      <c r="D81" s="47">
        <v>8</v>
      </c>
      <c r="E81" s="37">
        <v>8.6007999999999996</v>
      </c>
      <c r="F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1"/>
      <c r="H81"/>
      <c r="I81"/>
    </row>
    <row r="82" spans="1:9" x14ac:dyDescent="0.25">
      <c r="A82" s="29">
        <v>45776</v>
      </c>
      <c r="B82" s="47">
        <v>4</v>
      </c>
      <c r="C82" s="47">
        <v>2</v>
      </c>
      <c r="D82" s="47">
        <v>9</v>
      </c>
      <c r="E82" s="37">
        <v>-0.52170000000000005</v>
      </c>
      <c r="F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2"/>
      <c r="H82"/>
      <c r="I82"/>
    </row>
    <row r="83" spans="1:9" x14ac:dyDescent="0.25">
      <c r="A83" s="29">
        <v>45776</v>
      </c>
      <c r="B83" s="47">
        <v>4</v>
      </c>
      <c r="C83" s="47">
        <v>2</v>
      </c>
      <c r="D83" s="47">
        <v>10</v>
      </c>
      <c r="E83" s="37">
        <v>-1.8314999999999999</v>
      </c>
      <c r="F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3"/>
      <c r="H83"/>
      <c r="I83"/>
    </row>
    <row r="84" spans="1:9" x14ac:dyDescent="0.25">
      <c r="A84" s="29">
        <v>45776</v>
      </c>
      <c r="B84" s="47">
        <v>4</v>
      </c>
      <c r="C84" s="47">
        <v>2</v>
      </c>
      <c r="D84" s="47">
        <v>11</v>
      </c>
      <c r="E84" s="37">
        <v>-3.5487000000000002</v>
      </c>
      <c r="F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4"/>
      <c r="H84"/>
      <c r="I84"/>
    </row>
    <row r="85" spans="1:9" x14ac:dyDescent="0.25">
      <c r="A85" s="29">
        <v>45776</v>
      </c>
      <c r="B85" s="47">
        <v>4</v>
      </c>
      <c r="C85" s="47">
        <v>2</v>
      </c>
      <c r="D85" s="47">
        <v>12</v>
      </c>
      <c r="E85" s="37">
        <v>-9.5257000000000005</v>
      </c>
      <c r="F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5"/>
      <c r="H85"/>
      <c r="I85"/>
    </row>
    <row r="86" spans="1:9" x14ac:dyDescent="0.25">
      <c r="A86" s="29">
        <v>45776</v>
      </c>
      <c r="B86" s="47">
        <v>4</v>
      </c>
      <c r="C86" s="47">
        <v>2</v>
      </c>
      <c r="D86" s="47">
        <v>13</v>
      </c>
      <c r="E86" s="37">
        <v>-13.521000000000001</v>
      </c>
      <c r="F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6"/>
      <c r="H86"/>
      <c r="I86"/>
    </row>
    <row r="87" spans="1:9" x14ac:dyDescent="0.25">
      <c r="A87" s="29">
        <v>45776</v>
      </c>
      <c r="B87" s="47">
        <v>4</v>
      </c>
      <c r="C87" s="47">
        <v>2</v>
      </c>
      <c r="D87" s="47">
        <v>14</v>
      </c>
      <c r="E87" s="37">
        <v>-14.0596</v>
      </c>
      <c r="F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7"/>
      <c r="H87"/>
      <c r="I87"/>
    </row>
    <row r="88" spans="1:9" x14ac:dyDescent="0.25">
      <c r="A88" s="29">
        <v>45776</v>
      </c>
      <c r="B88" s="47">
        <v>4</v>
      </c>
      <c r="C88" s="47">
        <v>2</v>
      </c>
      <c r="D88" s="47">
        <v>15</v>
      </c>
      <c r="E88" s="37">
        <v>-8.8793000000000006</v>
      </c>
      <c r="F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8"/>
      <c r="H88"/>
      <c r="I88"/>
    </row>
    <row r="89" spans="1:9" x14ac:dyDescent="0.25">
      <c r="A89" s="29">
        <v>45776</v>
      </c>
      <c r="B89" s="47">
        <v>4</v>
      </c>
      <c r="C89" s="47">
        <v>2</v>
      </c>
      <c r="D89" s="47">
        <v>16</v>
      </c>
      <c r="E89" s="37">
        <v>-11.9793</v>
      </c>
      <c r="F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9"/>
      <c r="H89"/>
      <c r="I89"/>
    </row>
    <row r="90" spans="1:9" x14ac:dyDescent="0.25">
      <c r="A90" s="29">
        <v>45776</v>
      </c>
      <c r="B90" s="47">
        <v>4</v>
      </c>
      <c r="C90" s="47">
        <v>2</v>
      </c>
      <c r="D90" s="47">
        <v>17</v>
      </c>
      <c r="E90" s="37">
        <v>-0.1149</v>
      </c>
      <c r="F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0"/>
      <c r="H90"/>
      <c r="I90"/>
    </row>
    <row r="91" spans="1:9" x14ac:dyDescent="0.25">
      <c r="A91" s="29">
        <v>45776</v>
      </c>
      <c r="B91" s="47">
        <v>4</v>
      </c>
      <c r="C91" s="47">
        <v>2</v>
      </c>
      <c r="D91" s="47">
        <v>18</v>
      </c>
      <c r="E91" s="37">
        <v>3.7305000000000001</v>
      </c>
      <c r="F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1"/>
      <c r="H91"/>
      <c r="I91"/>
    </row>
    <row r="92" spans="1:9" x14ac:dyDescent="0.25">
      <c r="A92" s="29">
        <v>45776</v>
      </c>
      <c r="B92" s="47">
        <v>4</v>
      </c>
      <c r="C92" s="47">
        <v>2</v>
      </c>
      <c r="D92" s="47">
        <v>19</v>
      </c>
      <c r="E92" s="37">
        <v>25.8703</v>
      </c>
      <c r="F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2"/>
      <c r="H92"/>
      <c r="I92"/>
    </row>
    <row r="93" spans="1:9" x14ac:dyDescent="0.25">
      <c r="A93" s="29">
        <v>45776</v>
      </c>
      <c r="B93" s="47">
        <v>4</v>
      </c>
      <c r="C93" s="47">
        <v>2</v>
      </c>
      <c r="D93" s="47">
        <v>20</v>
      </c>
      <c r="E93" s="37">
        <v>28.694900000000001</v>
      </c>
      <c r="F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3"/>
      <c r="H93"/>
      <c r="I93"/>
    </row>
    <row r="94" spans="1:9" x14ac:dyDescent="0.25">
      <c r="A94" s="29">
        <v>45776</v>
      </c>
      <c r="B94" s="47">
        <v>4</v>
      </c>
      <c r="C94" s="47">
        <v>2</v>
      </c>
      <c r="D94" s="47">
        <v>21</v>
      </c>
      <c r="E94" s="37">
        <v>27.733599999999999</v>
      </c>
      <c r="F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4"/>
      <c r="H94"/>
      <c r="I94"/>
    </row>
    <row r="95" spans="1:9" x14ac:dyDescent="0.25">
      <c r="A95" s="29">
        <v>45776</v>
      </c>
      <c r="B95" s="47">
        <v>4</v>
      </c>
      <c r="C95" s="47">
        <v>2</v>
      </c>
      <c r="D95" s="47">
        <v>22</v>
      </c>
      <c r="E95" s="37">
        <v>25.983699999999999</v>
      </c>
      <c r="F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5"/>
      <c r="H95"/>
      <c r="I95"/>
    </row>
    <row r="96" spans="1:9" x14ac:dyDescent="0.25">
      <c r="A96" s="29">
        <v>45776</v>
      </c>
      <c r="B96" s="47">
        <v>4</v>
      </c>
      <c r="C96" s="47">
        <v>2</v>
      </c>
      <c r="D96" s="47">
        <v>23</v>
      </c>
      <c r="E96" s="37">
        <v>25.637799999999999</v>
      </c>
      <c r="F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6"/>
      <c r="H96"/>
      <c r="I96"/>
    </row>
    <row r="97" spans="1:9" x14ac:dyDescent="0.25">
      <c r="A97" s="29">
        <v>45776</v>
      </c>
      <c r="B97" s="47">
        <v>4</v>
      </c>
      <c r="C97" s="47">
        <v>2</v>
      </c>
      <c r="D97" s="47">
        <v>24</v>
      </c>
      <c r="E97" s="37">
        <v>25.124300000000002</v>
      </c>
      <c r="F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7"/>
      <c r="H97"/>
      <c r="I97"/>
    </row>
    <row r="98" spans="1:9" x14ac:dyDescent="0.25">
      <c r="A98" s="29">
        <v>45777</v>
      </c>
      <c r="B98" s="47">
        <v>4</v>
      </c>
      <c r="C98" s="47">
        <v>3</v>
      </c>
      <c r="D98" s="47">
        <v>1</v>
      </c>
      <c r="E98" s="37">
        <v>18.957999999999998</v>
      </c>
      <c r="F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8"/>
      <c r="H98"/>
      <c r="I98"/>
    </row>
    <row r="99" spans="1:9" x14ac:dyDescent="0.25">
      <c r="A99" s="29">
        <v>45777</v>
      </c>
      <c r="B99" s="47">
        <v>4</v>
      </c>
      <c r="C99" s="47">
        <v>3</v>
      </c>
      <c r="D99" s="47">
        <v>2</v>
      </c>
      <c r="E99" s="37">
        <v>17.268000000000001</v>
      </c>
      <c r="F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9"/>
      <c r="H99"/>
      <c r="I99"/>
    </row>
    <row r="100" spans="1:9" x14ac:dyDescent="0.25">
      <c r="A100" s="29">
        <v>45777</v>
      </c>
      <c r="B100" s="47">
        <v>4</v>
      </c>
      <c r="C100" s="47">
        <v>3</v>
      </c>
      <c r="D100" s="47">
        <v>3</v>
      </c>
      <c r="E100" s="37">
        <v>17.975200000000001</v>
      </c>
      <c r="F1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0"/>
      <c r="H100"/>
      <c r="I100"/>
    </row>
    <row r="101" spans="1:9" x14ac:dyDescent="0.25">
      <c r="A101" s="29">
        <v>45777</v>
      </c>
      <c r="B101" s="47">
        <v>4</v>
      </c>
      <c r="C101" s="47">
        <v>3</v>
      </c>
      <c r="D101" s="47">
        <v>4</v>
      </c>
      <c r="E101" s="37">
        <v>18.746500000000001</v>
      </c>
      <c r="F1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1"/>
      <c r="H101"/>
      <c r="I101"/>
    </row>
    <row r="102" spans="1:9" x14ac:dyDescent="0.25">
      <c r="A102" s="29">
        <v>45777</v>
      </c>
      <c r="B102" s="47">
        <v>4</v>
      </c>
      <c r="C102" s="47">
        <v>3</v>
      </c>
      <c r="D102" s="47">
        <v>5</v>
      </c>
      <c r="E102" s="37">
        <v>18.861000000000001</v>
      </c>
      <c r="F1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2"/>
      <c r="H102"/>
      <c r="I102"/>
    </row>
    <row r="103" spans="1:9" x14ac:dyDescent="0.25">
      <c r="A103" s="29">
        <v>45777</v>
      </c>
      <c r="B103" s="47">
        <v>4</v>
      </c>
      <c r="C103" s="47">
        <v>3</v>
      </c>
      <c r="D103" s="47">
        <v>6</v>
      </c>
      <c r="E103" s="37">
        <v>23.431000000000001</v>
      </c>
      <c r="F1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3"/>
      <c r="H103"/>
      <c r="I103"/>
    </row>
    <row r="104" spans="1:9" x14ac:dyDescent="0.25">
      <c r="A104" s="29">
        <v>45777</v>
      </c>
      <c r="B104" s="47">
        <v>4</v>
      </c>
      <c r="C104" s="47">
        <v>3</v>
      </c>
      <c r="D104" s="47">
        <v>7</v>
      </c>
      <c r="E104" s="37">
        <v>20.115300000000001</v>
      </c>
      <c r="F1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4"/>
      <c r="H104"/>
      <c r="I104"/>
    </row>
    <row r="105" spans="1:9" x14ac:dyDescent="0.25">
      <c r="A105" s="29">
        <v>45777</v>
      </c>
      <c r="B105" s="47">
        <v>4</v>
      </c>
      <c r="C105" s="47">
        <v>3</v>
      </c>
      <c r="D105" s="47">
        <v>8</v>
      </c>
      <c r="E105" s="37">
        <v>18.2804</v>
      </c>
      <c r="F1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5"/>
      <c r="H105"/>
      <c r="I105"/>
    </row>
    <row r="106" spans="1:9" x14ac:dyDescent="0.25">
      <c r="A106" s="29">
        <v>45777</v>
      </c>
      <c r="B106" s="47">
        <v>4</v>
      </c>
      <c r="C106" s="47">
        <v>3</v>
      </c>
      <c r="D106" s="47">
        <v>9</v>
      </c>
      <c r="E106" s="37">
        <v>14.2212</v>
      </c>
      <c r="F1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6"/>
      <c r="H106"/>
      <c r="I106"/>
    </row>
    <row r="107" spans="1:9" x14ac:dyDescent="0.25">
      <c r="A107" s="29">
        <v>45777</v>
      </c>
      <c r="B107" s="47">
        <v>4</v>
      </c>
      <c r="C107" s="47">
        <v>3</v>
      </c>
      <c r="D107" s="47">
        <v>10</v>
      </c>
      <c r="E107" s="37">
        <v>12.224299999999999</v>
      </c>
      <c r="F1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7"/>
      <c r="H107"/>
      <c r="I107"/>
    </row>
    <row r="108" spans="1:9" x14ac:dyDescent="0.25">
      <c r="A108" s="29">
        <v>45777</v>
      </c>
      <c r="B108" s="47">
        <v>4</v>
      </c>
      <c r="C108" s="47">
        <v>3</v>
      </c>
      <c r="D108" s="47">
        <v>11</v>
      </c>
      <c r="E108" s="37">
        <v>14.115</v>
      </c>
      <c r="F1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8"/>
      <c r="H108"/>
      <c r="I108"/>
    </row>
    <row r="109" spans="1:9" x14ac:dyDescent="0.25">
      <c r="A109" s="29">
        <v>45777</v>
      </c>
      <c r="B109" s="47">
        <v>4</v>
      </c>
      <c r="C109" s="47">
        <v>3</v>
      </c>
      <c r="D109" s="47">
        <v>12</v>
      </c>
      <c r="E109" s="37">
        <v>13.3728</v>
      </c>
      <c r="F1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9"/>
      <c r="H109"/>
      <c r="I109"/>
    </row>
    <row r="110" spans="1:9" x14ac:dyDescent="0.25">
      <c r="A110" s="29">
        <v>45777</v>
      </c>
      <c r="B110" s="47">
        <v>4</v>
      </c>
      <c r="C110" s="47">
        <v>3</v>
      </c>
      <c r="D110" s="47">
        <v>13</v>
      </c>
      <c r="E110" s="37">
        <v>11.5114</v>
      </c>
      <c r="F1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0"/>
      <c r="H110"/>
      <c r="I110"/>
    </row>
    <row r="111" spans="1:9" x14ac:dyDescent="0.25">
      <c r="A111" s="29">
        <v>45777</v>
      </c>
      <c r="B111" s="47">
        <v>4</v>
      </c>
      <c r="C111" s="47">
        <v>3</v>
      </c>
      <c r="D111" s="47">
        <v>14</v>
      </c>
      <c r="E111" s="37">
        <v>11.251200000000001</v>
      </c>
      <c r="F1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1"/>
      <c r="H111"/>
      <c r="I111"/>
    </row>
    <row r="112" spans="1:9" x14ac:dyDescent="0.25">
      <c r="A112" s="29">
        <v>45777</v>
      </c>
      <c r="B112" s="47">
        <v>4</v>
      </c>
      <c r="C112" s="47">
        <v>3</v>
      </c>
      <c r="D112" s="47">
        <v>15</v>
      </c>
      <c r="E112" s="37">
        <v>11.4993</v>
      </c>
      <c r="F1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2"/>
      <c r="H112"/>
      <c r="I112"/>
    </row>
    <row r="113" spans="1:9" x14ac:dyDescent="0.25">
      <c r="A113" s="29">
        <v>45777</v>
      </c>
      <c r="B113" s="47">
        <v>4</v>
      </c>
      <c r="C113" s="47">
        <v>3</v>
      </c>
      <c r="D113" s="47">
        <v>16</v>
      </c>
      <c r="E113" s="37">
        <v>13.513199999999999</v>
      </c>
      <c r="F1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3"/>
      <c r="H113"/>
      <c r="I113"/>
    </row>
    <row r="114" spans="1:9" x14ac:dyDescent="0.25">
      <c r="A114" s="29">
        <v>45777</v>
      </c>
      <c r="B114" s="47">
        <v>4</v>
      </c>
      <c r="C114" s="47">
        <v>3</v>
      </c>
      <c r="D114" s="47">
        <v>17</v>
      </c>
      <c r="E114" s="37">
        <v>12.0311</v>
      </c>
      <c r="F1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4"/>
      <c r="H114"/>
      <c r="I114"/>
    </row>
    <row r="115" spans="1:9" x14ac:dyDescent="0.25">
      <c r="A115" s="29">
        <v>45777</v>
      </c>
      <c r="B115" s="47">
        <v>4</v>
      </c>
      <c r="C115" s="47">
        <v>3</v>
      </c>
      <c r="D115" s="47">
        <v>18</v>
      </c>
      <c r="E115" s="37">
        <v>24.790099999999999</v>
      </c>
      <c r="F1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5"/>
      <c r="H115"/>
      <c r="I115"/>
    </row>
    <row r="116" spans="1:9" x14ac:dyDescent="0.25">
      <c r="A116" s="29">
        <v>45777</v>
      </c>
      <c r="B116" s="47">
        <v>4</v>
      </c>
      <c r="C116" s="47">
        <v>3</v>
      </c>
      <c r="D116" s="47">
        <v>19</v>
      </c>
      <c r="E116" s="37">
        <v>34.384399999999999</v>
      </c>
      <c r="F1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6"/>
      <c r="H116"/>
      <c r="I116"/>
    </row>
    <row r="117" spans="1:9" x14ac:dyDescent="0.25">
      <c r="A117" s="29">
        <v>45777</v>
      </c>
      <c r="B117" s="47">
        <v>4</v>
      </c>
      <c r="C117" s="47">
        <v>3</v>
      </c>
      <c r="D117" s="47">
        <v>20</v>
      </c>
      <c r="E117" s="37">
        <v>30.911899999999999</v>
      </c>
      <c r="F1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7"/>
      <c r="H117"/>
      <c r="I117"/>
    </row>
    <row r="118" spans="1:9" x14ac:dyDescent="0.25">
      <c r="A118" s="29">
        <v>45777</v>
      </c>
      <c r="B118" s="47">
        <v>4</v>
      </c>
      <c r="C118" s="47">
        <v>3</v>
      </c>
      <c r="D118" s="47">
        <v>21</v>
      </c>
      <c r="E118" s="37">
        <v>30.247900000000001</v>
      </c>
      <c r="F1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8"/>
      <c r="H118"/>
      <c r="I118"/>
    </row>
    <row r="119" spans="1:9" x14ac:dyDescent="0.25">
      <c r="A119" s="29">
        <v>45777</v>
      </c>
      <c r="B119" s="47">
        <v>4</v>
      </c>
      <c r="C119" s="47">
        <v>3</v>
      </c>
      <c r="D119" s="47">
        <v>22</v>
      </c>
      <c r="E119" s="37">
        <v>30.2928</v>
      </c>
      <c r="F1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9"/>
      <c r="H119"/>
      <c r="I119"/>
    </row>
    <row r="120" spans="1:9" x14ac:dyDescent="0.25">
      <c r="A120" s="29">
        <v>45777</v>
      </c>
      <c r="B120" s="47">
        <v>4</v>
      </c>
      <c r="C120" s="47">
        <v>3</v>
      </c>
      <c r="D120" s="47">
        <v>23</v>
      </c>
      <c r="E120" s="37">
        <v>28.103899999999999</v>
      </c>
      <c r="F1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0"/>
      <c r="H120"/>
      <c r="I120"/>
    </row>
    <row r="121" spans="1:9" x14ac:dyDescent="0.25">
      <c r="A121" s="29">
        <v>45777</v>
      </c>
      <c r="B121" s="47">
        <v>4</v>
      </c>
      <c r="C121" s="47">
        <v>3</v>
      </c>
      <c r="D121" s="47">
        <v>24</v>
      </c>
      <c r="E121" s="37">
        <v>31.709</v>
      </c>
      <c r="F1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1"/>
      <c r="H121"/>
      <c r="I121"/>
    </row>
    <row r="122" spans="1:9" x14ac:dyDescent="0.25">
      <c r="A122" s="29">
        <v>45778</v>
      </c>
      <c r="B122" s="47">
        <v>5</v>
      </c>
      <c r="C122" s="47">
        <v>4</v>
      </c>
      <c r="D122" s="47">
        <v>1</v>
      </c>
      <c r="E122" s="37">
        <v>28.290600000000001</v>
      </c>
      <c r="F1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2"/>
      <c r="H122"/>
      <c r="I122"/>
    </row>
    <row r="123" spans="1:9" x14ac:dyDescent="0.25">
      <c r="A123" s="29">
        <v>45778</v>
      </c>
      <c r="B123" s="47">
        <v>5</v>
      </c>
      <c r="C123" s="47">
        <v>4</v>
      </c>
      <c r="D123" s="47">
        <v>2</v>
      </c>
      <c r="E123" s="37">
        <v>28.325700000000001</v>
      </c>
      <c r="F1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3"/>
      <c r="H123"/>
      <c r="I123"/>
    </row>
    <row r="124" spans="1:9" x14ac:dyDescent="0.25">
      <c r="A124" s="29">
        <v>45778</v>
      </c>
      <c r="B124" s="47">
        <v>5</v>
      </c>
      <c r="C124" s="47">
        <v>4</v>
      </c>
      <c r="D124" s="47">
        <v>3</v>
      </c>
      <c r="E124" s="37">
        <v>30.093599999999999</v>
      </c>
      <c r="F1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4"/>
      <c r="H124"/>
      <c r="I124"/>
    </row>
    <row r="125" spans="1:9" x14ac:dyDescent="0.25">
      <c r="A125" s="29">
        <v>45778</v>
      </c>
      <c r="B125" s="47">
        <v>5</v>
      </c>
      <c r="C125" s="47">
        <v>4</v>
      </c>
      <c r="D125" s="47">
        <v>4</v>
      </c>
      <c r="E125" s="37">
        <v>29.715199999999999</v>
      </c>
      <c r="F1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5"/>
      <c r="H125"/>
      <c r="I125"/>
    </row>
    <row r="126" spans="1:9" x14ac:dyDescent="0.25">
      <c r="A126" s="29">
        <v>45778</v>
      </c>
      <c r="B126" s="47">
        <v>5</v>
      </c>
      <c r="C126" s="47">
        <v>4</v>
      </c>
      <c r="D126" s="47">
        <v>5</v>
      </c>
      <c r="E126" s="37">
        <v>31.5764</v>
      </c>
      <c r="F1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6"/>
      <c r="H126"/>
      <c r="I126"/>
    </row>
    <row r="127" spans="1:9" x14ac:dyDescent="0.25">
      <c r="A127" s="29">
        <v>45778</v>
      </c>
      <c r="B127" s="47">
        <v>5</v>
      </c>
      <c r="C127" s="47">
        <v>4</v>
      </c>
      <c r="D127" s="47">
        <v>6</v>
      </c>
      <c r="E127" s="37">
        <v>40.310200000000002</v>
      </c>
      <c r="F1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7"/>
      <c r="H127"/>
      <c r="I127"/>
    </row>
    <row r="128" spans="1:9" x14ac:dyDescent="0.25">
      <c r="A128" s="29">
        <v>45778</v>
      </c>
      <c r="B128" s="47">
        <v>5</v>
      </c>
      <c r="C128" s="47">
        <v>4</v>
      </c>
      <c r="D128" s="47">
        <v>7</v>
      </c>
      <c r="E128" s="37">
        <v>30.839500000000001</v>
      </c>
      <c r="F1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8"/>
      <c r="H128"/>
      <c r="I128"/>
    </row>
    <row r="129" spans="1:9" x14ac:dyDescent="0.25">
      <c r="A129" s="29">
        <v>45778</v>
      </c>
      <c r="B129" s="47">
        <v>5</v>
      </c>
      <c r="C129" s="47">
        <v>4</v>
      </c>
      <c r="D129" s="47">
        <v>8</v>
      </c>
      <c r="E129" s="37">
        <v>19.867799999999999</v>
      </c>
      <c r="F1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9"/>
      <c r="H129"/>
      <c r="I129"/>
    </row>
    <row r="130" spans="1:9" x14ac:dyDescent="0.25">
      <c r="A130" s="29">
        <v>45778</v>
      </c>
      <c r="B130" s="47">
        <v>5</v>
      </c>
      <c r="C130" s="47">
        <v>4</v>
      </c>
      <c r="D130" s="47">
        <v>9</v>
      </c>
      <c r="E130" s="37">
        <v>15.447100000000001</v>
      </c>
      <c r="F1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0"/>
      <c r="H130"/>
      <c r="I130"/>
    </row>
    <row r="131" spans="1:9" x14ac:dyDescent="0.25">
      <c r="A131" s="29">
        <v>45778</v>
      </c>
      <c r="B131" s="47">
        <v>5</v>
      </c>
      <c r="C131" s="47">
        <v>4</v>
      </c>
      <c r="D131" s="47">
        <v>10</v>
      </c>
      <c r="E131" s="37">
        <v>16.8201</v>
      </c>
      <c r="F1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1"/>
      <c r="H131"/>
      <c r="I131"/>
    </row>
    <row r="132" spans="1:9" x14ac:dyDescent="0.25">
      <c r="A132" s="29">
        <v>45778</v>
      </c>
      <c r="B132" s="47">
        <v>5</v>
      </c>
      <c r="C132" s="47">
        <v>4</v>
      </c>
      <c r="D132" s="47">
        <v>11</v>
      </c>
      <c r="E132" s="37">
        <v>15.056699999999999</v>
      </c>
      <c r="F1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2"/>
      <c r="H132"/>
      <c r="I132"/>
    </row>
    <row r="133" spans="1:9" x14ac:dyDescent="0.25">
      <c r="A133" s="29">
        <v>45778</v>
      </c>
      <c r="B133" s="47">
        <v>5</v>
      </c>
      <c r="C133" s="47">
        <v>4</v>
      </c>
      <c r="D133" s="47">
        <v>12</v>
      </c>
      <c r="E133" s="37">
        <v>13.3223</v>
      </c>
      <c r="F1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3"/>
      <c r="H133"/>
      <c r="I133"/>
    </row>
    <row r="134" spans="1:9" x14ac:dyDescent="0.25">
      <c r="A134" s="29">
        <v>45778</v>
      </c>
      <c r="B134" s="47">
        <v>5</v>
      </c>
      <c r="C134" s="47">
        <v>4</v>
      </c>
      <c r="D134" s="47">
        <v>13</v>
      </c>
      <c r="E134" s="37">
        <v>9.7796000000000003</v>
      </c>
      <c r="F1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4"/>
      <c r="H134"/>
      <c r="I134"/>
    </row>
    <row r="135" spans="1:9" x14ac:dyDescent="0.25">
      <c r="A135" s="29">
        <v>45778</v>
      </c>
      <c r="B135" s="47">
        <v>5</v>
      </c>
      <c r="C135" s="47">
        <v>4</v>
      </c>
      <c r="D135" s="47">
        <v>14</v>
      </c>
      <c r="E135" s="37">
        <v>6.125</v>
      </c>
      <c r="F1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5"/>
      <c r="H135"/>
      <c r="I135"/>
    </row>
    <row r="136" spans="1:9" x14ac:dyDescent="0.25">
      <c r="A136" s="29">
        <v>45778</v>
      </c>
      <c r="B136" s="47">
        <v>5</v>
      </c>
      <c r="C136" s="47">
        <v>4</v>
      </c>
      <c r="D136" s="47">
        <v>15</v>
      </c>
      <c r="E136" s="37">
        <v>5.9726999999999997</v>
      </c>
      <c r="F1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6"/>
      <c r="H136"/>
      <c r="I136"/>
    </row>
    <row r="137" spans="1:9" x14ac:dyDescent="0.25">
      <c r="A137" s="29">
        <v>45778</v>
      </c>
      <c r="B137" s="47">
        <v>5</v>
      </c>
      <c r="C137" s="47">
        <v>4</v>
      </c>
      <c r="D137" s="47">
        <v>16</v>
      </c>
      <c r="E137" s="37">
        <v>14.909700000000001</v>
      </c>
      <c r="F13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37"/>
      <c r="H137"/>
      <c r="I137"/>
    </row>
    <row r="138" spans="1:9" x14ac:dyDescent="0.25">
      <c r="A138" s="29">
        <v>45778</v>
      </c>
      <c r="B138" s="47">
        <v>5</v>
      </c>
      <c r="C138" s="47">
        <v>4</v>
      </c>
      <c r="D138" s="47">
        <v>17</v>
      </c>
      <c r="E138" s="37">
        <v>163.97479999999999</v>
      </c>
      <c r="F13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38"/>
      <c r="H138"/>
      <c r="I138"/>
    </row>
    <row r="139" spans="1:9" x14ac:dyDescent="0.25">
      <c r="A139" s="29">
        <v>45778</v>
      </c>
      <c r="B139" s="47">
        <v>5</v>
      </c>
      <c r="C139" s="47">
        <v>4</v>
      </c>
      <c r="D139" s="47">
        <v>18</v>
      </c>
      <c r="E139" s="37">
        <v>19.4754</v>
      </c>
      <c r="F13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39"/>
      <c r="H139"/>
      <c r="I139"/>
    </row>
    <row r="140" spans="1:9" x14ac:dyDescent="0.25">
      <c r="A140" s="29">
        <v>45778</v>
      </c>
      <c r="B140" s="47">
        <v>5</v>
      </c>
      <c r="C140" s="47">
        <v>4</v>
      </c>
      <c r="D140" s="47">
        <v>19</v>
      </c>
      <c r="E140" s="37">
        <v>42.7727</v>
      </c>
      <c r="F14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40"/>
      <c r="H140"/>
      <c r="I140"/>
    </row>
    <row r="141" spans="1:9" x14ac:dyDescent="0.25">
      <c r="A141" s="29">
        <v>45778</v>
      </c>
      <c r="B141" s="47">
        <v>5</v>
      </c>
      <c r="C141" s="47">
        <v>4</v>
      </c>
      <c r="D141" s="47">
        <v>20</v>
      </c>
      <c r="E141" s="37">
        <v>38.305999999999997</v>
      </c>
      <c r="F1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1"/>
      <c r="H141"/>
      <c r="I141"/>
    </row>
    <row r="142" spans="1:9" x14ac:dyDescent="0.25">
      <c r="A142" s="29">
        <v>45778</v>
      </c>
      <c r="B142" s="47">
        <v>5</v>
      </c>
      <c r="C142" s="47">
        <v>4</v>
      </c>
      <c r="D142" s="47">
        <v>21</v>
      </c>
      <c r="E142" s="37">
        <v>38.283299999999997</v>
      </c>
      <c r="F1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2"/>
      <c r="H142"/>
      <c r="I142"/>
    </row>
    <row r="143" spans="1:9" x14ac:dyDescent="0.25">
      <c r="A143" s="29">
        <v>45778</v>
      </c>
      <c r="B143" s="47">
        <v>5</v>
      </c>
      <c r="C143" s="47">
        <v>4</v>
      </c>
      <c r="D143" s="47">
        <v>22</v>
      </c>
      <c r="E143" s="37">
        <v>29.587</v>
      </c>
      <c r="F1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3"/>
      <c r="H143"/>
      <c r="I143"/>
    </row>
    <row r="144" spans="1:9" x14ac:dyDescent="0.25">
      <c r="A144" s="29">
        <v>45778</v>
      </c>
      <c r="B144" s="47">
        <v>5</v>
      </c>
      <c r="C144" s="47">
        <v>4</v>
      </c>
      <c r="D144" s="47">
        <v>23</v>
      </c>
      <c r="E144" s="37">
        <v>42.9587</v>
      </c>
      <c r="F1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4"/>
      <c r="H144"/>
      <c r="I144"/>
    </row>
    <row r="145" spans="1:9" x14ac:dyDescent="0.25">
      <c r="A145" s="29">
        <v>45778</v>
      </c>
      <c r="B145" s="47">
        <v>5</v>
      </c>
      <c r="C145" s="47">
        <v>4</v>
      </c>
      <c r="D145" s="47">
        <v>24</v>
      </c>
      <c r="E145" s="37">
        <v>35.785800000000002</v>
      </c>
      <c r="F1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5"/>
      <c r="H145"/>
      <c r="I145"/>
    </row>
    <row r="146" spans="1:9" x14ac:dyDescent="0.25">
      <c r="A146" s="29">
        <v>45779</v>
      </c>
      <c r="B146" s="47">
        <v>5</v>
      </c>
      <c r="C146" s="47">
        <v>5</v>
      </c>
      <c r="D146" s="47">
        <v>1</v>
      </c>
      <c r="E146" s="37">
        <v>30.666799999999999</v>
      </c>
      <c r="F1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6"/>
      <c r="H146"/>
      <c r="I146"/>
    </row>
    <row r="147" spans="1:9" x14ac:dyDescent="0.25">
      <c r="A147" s="29">
        <v>45779</v>
      </c>
      <c r="B147" s="47">
        <v>5</v>
      </c>
      <c r="C147" s="47">
        <v>5</v>
      </c>
      <c r="D147" s="47">
        <v>2</v>
      </c>
      <c r="E147" s="37">
        <v>26.756900000000002</v>
      </c>
      <c r="F1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7"/>
      <c r="H147"/>
      <c r="I147"/>
    </row>
    <row r="148" spans="1:9" x14ac:dyDescent="0.25">
      <c r="A148" s="29">
        <v>45779</v>
      </c>
      <c r="B148" s="47">
        <v>5</v>
      </c>
      <c r="C148" s="47">
        <v>5</v>
      </c>
      <c r="D148" s="47">
        <v>3</v>
      </c>
      <c r="E148" s="37">
        <v>27.7362</v>
      </c>
      <c r="F1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8"/>
      <c r="H148"/>
      <c r="I148"/>
    </row>
    <row r="149" spans="1:9" x14ac:dyDescent="0.25">
      <c r="A149" s="29">
        <v>45779</v>
      </c>
      <c r="B149" s="47">
        <v>5</v>
      </c>
      <c r="C149" s="47">
        <v>5</v>
      </c>
      <c r="D149" s="47">
        <v>4</v>
      </c>
      <c r="E149" s="37">
        <v>27.9391</v>
      </c>
      <c r="F1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9"/>
      <c r="H149"/>
      <c r="I149"/>
    </row>
    <row r="150" spans="1:9" x14ac:dyDescent="0.25">
      <c r="A150" s="29">
        <v>45779</v>
      </c>
      <c r="B150" s="47">
        <v>5</v>
      </c>
      <c r="C150" s="47">
        <v>5</v>
      </c>
      <c r="D150" s="47">
        <v>5</v>
      </c>
      <c r="E150" s="37">
        <v>27.508600000000001</v>
      </c>
      <c r="F1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0"/>
      <c r="H150"/>
      <c r="I150"/>
    </row>
    <row r="151" spans="1:9" x14ac:dyDescent="0.25">
      <c r="A151" s="29">
        <v>45779</v>
      </c>
      <c r="B151" s="47">
        <v>5</v>
      </c>
      <c r="C151" s="47">
        <v>5</v>
      </c>
      <c r="D151" s="47">
        <v>6</v>
      </c>
      <c r="E151" s="37">
        <v>25.831800000000001</v>
      </c>
      <c r="F1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1"/>
      <c r="H151"/>
      <c r="I151"/>
    </row>
    <row r="152" spans="1:9" x14ac:dyDescent="0.25">
      <c r="A152" s="29">
        <v>45779</v>
      </c>
      <c r="B152" s="47">
        <v>5</v>
      </c>
      <c r="C152" s="47">
        <v>5</v>
      </c>
      <c r="D152" s="47">
        <v>7</v>
      </c>
      <c r="E152" s="37">
        <v>12.869300000000001</v>
      </c>
      <c r="F1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2"/>
      <c r="H152"/>
      <c r="I152"/>
    </row>
    <row r="153" spans="1:9" x14ac:dyDescent="0.25">
      <c r="A153" s="29">
        <v>45779</v>
      </c>
      <c r="B153" s="47">
        <v>5</v>
      </c>
      <c r="C153" s="47">
        <v>5</v>
      </c>
      <c r="D153" s="47">
        <v>8</v>
      </c>
      <c r="E153" s="37">
        <v>14.584</v>
      </c>
      <c r="F1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3"/>
      <c r="H153"/>
      <c r="I153"/>
    </row>
    <row r="154" spans="1:9" x14ac:dyDescent="0.25">
      <c r="A154" s="29">
        <v>45779</v>
      </c>
      <c r="B154" s="47">
        <v>5</v>
      </c>
      <c r="C154" s="47">
        <v>5</v>
      </c>
      <c r="D154" s="47">
        <v>9</v>
      </c>
      <c r="E154" s="37">
        <v>11.9549</v>
      </c>
      <c r="F1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4"/>
      <c r="H154"/>
      <c r="I154"/>
    </row>
    <row r="155" spans="1:9" x14ac:dyDescent="0.25">
      <c r="A155" s="29">
        <v>45779</v>
      </c>
      <c r="B155" s="47">
        <v>5</v>
      </c>
      <c r="C155" s="47">
        <v>5</v>
      </c>
      <c r="D155" s="47">
        <v>10</v>
      </c>
      <c r="E155" s="37">
        <v>12.291499999999999</v>
      </c>
      <c r="F1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5"/>
      <c r="H155"/>
      <c r="I155"/>
    </row>
    <row r="156" spans="1:9" x14ac:dyDescent="0.25">
      <c r="A156" s="29">
        <v>45779</v>
      </c>
      <c r="B156" s="47">
        <v>5</v>
      </c>
      <c r="C156" s="47">
        <v>5</v>
      </c>
      <c r="D156" s="47">
        <v>11</v>
      </c>
      <c r="E156" s="37">
        <v>10.662800000000001</v>
      </c>
      <c r="F1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6"/>
      <c r="H156"/>
      <c r="I156"/>
    </row>
    <row r="157" spans="1:9" x14ac:dyDescent="0.25">
      <c r="A157" s="29">
        <v>45779</v>
      </c>
      <c r="B157" s="47">
        <v>5</v>
      </c>
      <c r="C157" s="47">
        <v>5</v>
      </c>
      <c r="D157" s="47">
        <v>12</v>
      </c>
      <c r="E157" s="37">
        <v>9.4055999999999997</v>
      </c>
      <c r="F1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7"/>
      <c r="H157"/>
      <c r="I157"/>
    </row>
    <row r="158" spans="1:9" x14ac:dyDescent="0.25">
      <c r="A158" s="29">
        <v>45779</v>
      </c>
      <c r="B158" s="47">
        <v>5</v>
      </c>
      <c r="C158" s="47">
        <v>5</v>
      </c>
      <c r="D158" s="47">
        <v>13</v>
      </c>
      <c r="E158" s="37">
        <v>10.126200000000001</v>
      </c>
      <c r="F1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8"/>
      <c r="H158"/>
      <c r="I158"/>
    </row>
    <row r="159" spans="1:9" x14ac:dyDescent="0.25">
      <c r="A159" s="29">
        <v>45779</v>
      </c>
      <c r="B159" s="47">
        <v>5</v>
      </c>
      <c r="C159" s="47">
        <v>5</v>
      </c>
      <c r="D159" s="47">
        <v>14</v>
      </c>
      <c r="E159" s="37">
        <v>8.1676000000000002</v>
      </c>
      <c r="F1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9"/>
      <c r="H159"/>
      <c r="I159"/>
    </row>
    <row r="160" spans="1:9" x14ac:dyDescent="0.25">
      <c r="A160" s="29">
        <v>45779</v>
      </c>
      <c r="B160" s="47">
        <v>5</v>
      </c>
      <c r="C160" s="47">
        <v>5</v>
      </c>
      <c r="D160" s="47">
        <v>15</v>
      </c>
      <c r="E160" s="37">
        <v>8.0816999999999997</v>
      </c>
      <c r="F1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0"/>
      <c r="H160"/>
      <c r="I160"/>
    </row>
    <row r="161" spans="1:9" x14ac:dyDescent="0.25">
      <c r="A161" s="29">
        <v>45779</v>
      </c>
      <c r="B161" s="47">
        <v>5</v>
      </c>
      <c r="C161" s="47">
        <v>5</v>
      </c>
      <c r="D161" s="47">
        <v>16</v>
      </c>
      <c r="E161" s="37">
        <v>9.8353999999999999</v>
      </c>
      <c r="F16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1"/>
      <c r="H161"/>
      <c r="I161"/>
    </row>
    <row r="162" spans="1:9" x14ac:dyDescent="0.25">
      <c r="A162" s="29">
        <v>45779</v>
      </c>
      <c r="B162" s="47">
        <v>5</v>
      </c>
      <c r="C162" s="47">
        <v>5</v>
      </c>
      <c r="D162" s="47">
        <v>17</v>
      </c>
      <c r="E162" s="37">
        <v>13.1622</v>
      </c>
      <c r="F16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2"/>
      <c r="H162"/>
      <c r="I162"/>
    </row>
    <row r="163" spans="1:9" x14ac:dyDescent="0.25">
      <c r="A163" s="29">
        <v>45779</v>
      </c>
      <c r="B163" s="47">
        <v>5</v>
      </c>
      <c r="C163" s="47">
        <v>5</v>
      </c>
      <c r="D163" s="47">
        <v>18</v>
      </c>
      <c r="E163" s="37">
        <v>19.329999999999998</v>
      </c>
      <c r="F16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3"/>
      <c r="H163"/>
      <c r="I163"/>
    </row>
    <row r="164" spans="1:9" x14ac:dyDescent="0.25">
      <c r="A164" s="29">
        <v>45779</v>
      </c>
      <c r="B164" s="47">
        <v>5</v>
      </c>
      <c r="C164" s="47">
        <v>5</v>
      </c>
      <c r="D164" s="47">
        <v>19</v>
      </c>
      <c r="E164" s="37">
        <v>48.954799999999999</v>
      </c>
      <c r="F16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4"/>
      <c r="H164"/>
      <c r="I164"/>
    </row>
    <row r="165" spans="1:9" x14ac:dyDescent="0.25">
      <c r="A165" s="29">
        <v>45779</v>
      </c>
      <c r="B165" s="47">
        <v>5</v>
      </c>
      <c r="C165" s="47">
        <v>5</v>
      </c>
      <c r="D165" s="47">
        <v>20</v>
      </c>
      <c r="E165" s="37">
        <v>39.552</v>
      </c>
      <c r="F1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5"/>
      <c r="H165"/>
      <c r="I165"/>
    </row>
    <row r="166" spans="1:9" x14ac:dyDescent="0.25">
      <c r="A166" s="29">
        <v>45779</v>
      </c>
      <c r="B166" s="47">
        <v>5</v>
      </c>
      <c r="C166" s="47">
        <v>5</v>
      </c>
      <c r="D166" s="47">
        <v>21</v>
      </c>
      <c r="E166" s="37">
        <v>28.872399999999999</v>
      </c>
      <c r="F1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6"/>
      <c r="H166"/>
      <c r="I166"/>
    </row>
    <row r="167" spans="1:9" x14ac:dyDescent="0.25">
      <c r="A167" s="29">
        <v>45779</v>
      </c>
      <c r="B167" s="47">
        <v>5</v>
      </c>
      <c r="C167" s="47">
        <v>5</v>
      </c>
      <c r="D167" s="47">
        <v>22</v>
      </c>
      <c r="E167" s="37">
        <v>24.954000000000001</v>
      </c>
      <c r="F1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7"/>
      <c r="H167"/>
      <c r="I167"/>
    </row>
    <row r="168" spans="1:9" x14ac:dyDescent="0.25">
      <c r="A168" s="29">
        <v>45779</v>
      </c>
      <c r="B168" s="47">
        <v>5</v>
      </c>
      <c r="C168" s="47">
        <v>5</v>
      </c>
      <c r="D168" s="47">
        <v>23</v>
      </c>
      <c r="E168" s="37">
        <v>28.125499999999999</v>
      </c>
      <c r="F1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8"/>
      <c r="H168"/>
      <c r="I168"/>
    </row>
    <row r="169" spans="1:9" x14ac:dyDescent="0.25">
      <c r="A169" s="29">
        <v>45779</v>
      </c>
      <c r="B169" s="47">
        <v>5</v>
      </c>
      <c r="C169" s="47">
        <v>5</v>
      </c>
      <c r="D169" s="47">
        <v>24</v>
      </c>
      <c r="E169" s="37">
        <v>24.584</v>
      </c>
      <c r="F1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9"/>
      <c r="H169"/>
      <c r="I169"/>
    </row>
    <row r="170" spans="1:9" x14ac:dyDescent="0.25">
      <c r="A170" s="29">
        <v>45780</v>
      </c>
      <c r="B170" s="47">
        <v>5</v>
      </c>
      <c r="C170" s="47">
        <v>6</v>
      </c>
      <c r="D170" s="47">
        <v>1</v>
      </c>
      <c r="E170" s="37">
        <v>26.034600000000001</v>
      </c>
      <c r="F1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0"/>
      <c r="H170"/>
      <c r="I170"/>
    </row>
    <row r="171" spans="1:9" x14ac:dyDescent="0.25">
      <c r="A171" s="29">
        <v>45780</v>
      </c>
      <c r="B171" s="47">
        <v>5</v>
      </c>
      <c r="C171" s="47">
        <v>6</v>
      </c>
      <c r="D171" s="47">
        <v>2</v>
      </c>
      <c r="E171" s="37">
        <v>22.2988</v>
      </c>
      <c r="F1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1"/>
      <c r="H171"/>
      <c r="I171"/>
    </row>
    <row r="172" spans="1:9" x14ac:dyDescent="0.25">
      <c r="A172" s="29">
        <v>45780</v>
      </c>
      <c r="B172" s="47">
        <v>5</v>
      </c>
      <c r="C172" s="47">
        <v>6</v>
      </c>
      <c r="D172" s="47">
        <v>3</v>
      </c>
      <c r="E172" s="37">
        <v>23.672699999999999</v>
      </c>
      <c r="F1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2"/>
      <c r="H172"/>
      <c r="I172"/>
    </row>
    <row r="173" spans="1:9" x14ac:dyDescent="0.25">
      <c r="A173" s="29">
        <v>45780</v>
      </c>
      <c r="B173" s="47">
        <v>5</v>
      </c>
      <c r="C173" s="47">
        <v>6</v>
      </c>
      <c r="D173" s="47">
        <v>4</v>
      </c>
      <c r="E173" s="37">
        <v>27.024100000000001</v>
      </c>
      <c r="F1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3"/>
      <c r="H173"/>
      <c r="I173"/>
    </row>
    <row r="174" spans="1:9" x14ac:dyDescent="0.25">
      <c r="A174" s="29">
        <v>45780</v>
      </c>
      <c r="B174" s="47">
        <v>5</v>
      </c>
      <c r="C174" s="47">
        <v>6</v>
      </c>
      <c r="D174" s="47">
        <v>5</v>
      </c>
      <c r="E174" s="37">
        <v>27.952100000000002</v>
      </c>
      <c r="F1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4"/>
      <c r="H174"/>
      <c r="I174"/>
    </row>
    <row r="175" spans="1:9" x14ac:dyDescent="0.25">
      <c r="A175" s="29">
        <v>45780</v>
      </c>
      <c r="B175" s="47">
        <v>5</v>
      </c>
      <c r="C175" s="47">
        <v>6</v>
      </c>
      <c r="D175" s="47">
        <v>6</v>
      </c>
      <c r="E175" s="37">
        <v>27.459900000000001</v>
      </c>
      <c r="F1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5"/>
      <c r="H175"/>
      <c r="I175"/>
    </row>
    <row r="176" spans="1:9" x14ac:dyDescent="0.25">
      <c r="A176" s="29">
        <v>45780</v>
      </c>
      <c r="B176" s="47">
        <v>5</v>
      </c>
      <c r="C176" s="47">
        <v>6</v>
      </c>
      <c r="D176" s="47">
        <v>7</v>
      </c>
      <c r="E176" s="37">
        <v>20.805199999999999</v>
      </c>
      <c r="F1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6"/>
      <c r="H176"/>
      <c r="I176"/>
    </row>
    <row r="177" spans="1:9" x14ac:dyDescent="0.25">
      <c r="A177" s="29">
        <v>45780</v>
      </c>
      <c r="B177" s="47">
        <v>5</v>
      </c>
      <c r="C177" s="47">
        <v>6</v>
      </c>
      <c r="D177" s="47">
        <v>8</v>
      </c>
      <c r="E177" s="37">
        <v>10.1379</v>
      </c>
      <c r="F1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7"/>
      <c r="H177"/>
      <c r="I177"/>
    </row>
    <row r="178" spans="1:9" x14ac:dyDescent="0.25">
      <c r="A178" s="29">
        <v>45780</v>
      </c>
      <c r="B178" s="47">
        <v>5</v>
      </c>
      <c r="C178" s="47">
        <v>6</v>
      </c>
      <c r="D178" s="47">
        <v>9</v>
      </c>
      <c r="E178" s="37">
        <v>8.923</v>
      </c>
      <c r="F1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8"/>
      <c r="H178"/>
      <c r="I178"/>
    </row>
    <row r="179" spans="1:9" x14ac:dyDescent="0.25">
      <c r="A179" s="29">
        <v>45780</v>
      </c>
      <c r="B179" s="47">
        <v>5</v>
      </c>
      <c r="C179" s="47">
        <v>6</v>
      </c>
      <c r="D179" s="47">
        <v>10</v>
      </c>
      <c r="E179" s="37">
        <v>12.5419</v>
      </c>
      <c r="F1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9"/>
      <c r="H179"/>
      <c r="I179"/>
    </row>
    <row r="180" spans="1:9" x14ac:dyDescent="0.25">
      <c r="A180" s="29">
        <v>45780</v>
      </c>
      <c r="B180" s="47">
        <v>5</v>
      </c>
      <c r="C180" s="47">
        <v>6</v>
      </c>
      <c r="D180" s="47">
        <v>11</v>
      </c>
      <c r="E180" s="37">
        <v>11.0563</v>
      </c>
      <c r="F1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0"/>
      <c r="H180"/>
      <c r="I180"/>
    </row>
    <row r="181" spans="1:9" x14ac:dyDescent="0.25">
      <c r="A181" s="29">
        <v>45780</v>
      </c>
      <c r="B181" s="47">
        <v>5</v>
      </c>
      <c r="C181" s="47">
        <v>6</v>
      </c>
      <c r="D181" s="47">
        <v>12</v>
      </c>
      <c r="E181" s="37">
        <v>17.329999999999998</v>
      </c>
      <c r="F1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1"/>
      <c r="H181"/>
      <c r="I181"/>
    </row>
    <row r="182" spans="1:9" x14ac:dyDescent="0.25">
      <c r="A182" s="29">
        <v>45780</v>
      </c>
      <c r="B182" s="47">
        <v>5</v>
      </c>
      <c r="C182" s="47">
        <v>6</v>
      </c>
      <c r="D182" s="47">
        <v>13</v>
      </c>
      <c r="E182" s="37">
        <v>16.434200000000001</v>
      </c>
      <c r="F1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2"/>
      <c r="H182"/>
      <c r="I182"/>
    </row>
    <row r="183" spans="1:9" x14ac:dyDescent="0.25">
      <c r="A183" s="29">
        <v>45780</v>
      </c>
      <c r="B183" s="47">
        <v>5</v>
      </c>
      <c r="C183" s="47">
        <v>6</v>
      </c>
      <c r="D183" s="47">
        <v>14</v>
      </c>
      <c r="E183" s="37">
        <v>16.320900000000002</v>
      </c>
      <c r="F1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3"/>
      <c r="H183"/>
      <c r="I183"/>
    </row>
    <row r="184" spans="1:9" x14ac:dyDescent="0.25">
      <c r="A184" s="29">
        <v>45780</v>
      </c>
      <c r="B184" s="47">
        <v>5</v>
      </c>
      <c r="C184" s="47">
        <v>6</v>
      </c>
      <c r="D184" s="47">
        <v>15</v>
      </c>
      <c r="E184" s="37">
        <v>12.488</v>
      </c>
      <c r="F1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4"/>
      <c r="H184"/>
      <c r="I184"/>
    </row>
    <row r="185" spans="1:9" x14ac:dyDescent="0.25">
      <c r="A185" s="29">
        <v>45780</v>
      </c>
      <c r="B185" s="47">
        <v>5</v>
      </c>
      <c r="C185" s="47">
        <v>6</v>
      </c>
      <c r="D185" s="47">
        <v>16</v>
      </c>
      <c r="E185" s="37">
        <v>14.017799999999999</v>
      </c>
      <c r="F1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5"/>
      <c r="H185"/>
      <c r="I185"/>
    </row>
    <row r="186" spans="1:9" x14ac:dyDescent="0.25">
      <c r="A186" s="29">
        <v>45780</v>
      </c>
      <c r="B186" s="47">
        <v>5</v>
      </c>
      <c r="C186" s="47">
        <v>6</v>
      </c>
      <c r="D186" s="47">
        <v>17</v>
      </c>
      <c r="E186" s="37">
        <v>14.7148</v>
      </c>
      <c r="F1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6"/>
      <c r="H186"/>
      <c r="I186"/>
    </row>
    <row r="187" spans="1:9" x14ac:dyDescent="0.25">
      <c r="A187" s="29">
        <v>45780</v>
      </c>
      <c r="B187" s="47">
        <v>5</v>
      </c>
      <c r="C187" s="47">
        <v>6</v>
      </c>
      <c r="D187" s="47">
        <v>18</v>
      </c>
      <c r="E187" s="37">
        <v>25.626000000000001</v>
      </c>
      <c r="F1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7"/>
      <c r="H187"/>
      <c r="I187"/>
    </row>
    <row r="188" spans="1:9" x14ac:dyDescent="0.25">
      <c r="A188" s="29">
        <v>45780</v>
      </c>
      <c r="B188" s="47">
        <v>5</v>
      </c>
      <c r="C188" s="47">
        <v>6</v>
      </c>
      <c r="D188" s="47">
        <v>19</v>
      </c>
      <c r="E188" s="37">
        <v>33.389400000000002</v>
      </c>
      <c r="F1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8"/>
      <c r="H188"/>
      <c r="I188"/>
    </row>
    <row r="189" spans="1:9" x14ac:dyDescent="0.25">
      <c r="A189" s="29">
        <v>45780</v>
      </c>
      <c r="B189" s="47">
        <v>5</v>
      </c>
      <c r="C189" s="47">
        <v>6</v>
      </c>
      <c r="D189" s="47">
        <v>20</v>
      </c>
      <c r="E189" s="37">
        <v>27.951899999999998</v>
      </c>
      <c r="F1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9"/>
      <c r="H189"/>
      <c r="I189"/>
    </row>
    <row r="190" spans="1:9" x14ac:dyDescent="0.25">
      <c r="A190" s="29">
        <v>45780</v>
      </c>
      <c r="B190" s="47">
        <v>5</v>
      </c>
      <c r="C190" s="47">
        <v>6</v>
      </c>
      <c r="D190" s="47">
        <v>21</v>
      </c>
      <c r="E190" s="37">
        <v>25.060400000000001</v>
      </c>
      <c r="F1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0"/>
      <c r="H190"/>
      <c r="I190"/>
    </row>
    <row r="191" spans="1:9" x14ac:dyDescent="0.25">
      <c r="A191" s="29">
        <v>45780</v>
      </c>
      <c r="B191" s="47">
        <v>5</v>
      </c>
      <c r="C191" s="47">
        <v>6</v>
      </c>
      <c r="D191" s="47">
        <v>22</v>
      </c>
      <c r="E191" s="37">
        <v>23.0107</v>
      </c>
      <c r="F1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1"/>
      <c r="H191"/>
      <c r="I191"/>
    </row>
    <row r="192" spans="1:9" x14ac:dyDescent="0.25">
      <c r="A192" s="29">
        <v>45780</v>
      </c>
      <c r="B192" s="47">
        <v>5</v>
      </c>
      <c r="C192" s="47">
        <v>6</v>
      </c>
      <c r="D192" s="47">
        <v>23</v>
      </c>
      <c r="E192" s="37">
        <v>26.1327</v>
      </c>
      <c r="F1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2"/>
      <c r="H192"/>
      <c r="I192"/>
    </row>
    <row r="193" spans="1:9" x14ac:dyDescent="0.25">
      <c r="A193" s="29">
        <v>45780</v>
      </c>
      <c r="B193" s="47">
        <v>5</v>
      </c>
      <c r="C193" s="47">
        <v>6</v>
      </c>
      <c r="D193" s="47">
        <v>24</v>
      </c>
      <c r="E193" s="37">
        <v>27.098500000000001</v>
      </c>
      <c r="F1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3"/>
      <c r="H193"/>
      <c r="I193"/>
    </row>
    <row r="194" spans="1:9" x14ac:dyDescent="0.25">
      <c r="A194" s="29">
        <v>45781</v>
      </c>
      <c r="B194" s="47">
        <v>5</v>
      </c>
      <c r="C194" s="47">
        <v>7</v>
      </c>
      <c r="D194" s="47">
        <v>1</v>
      </c>
      <c r="E194" s="37">
        <v>22.412199999999999</v>
      </c>
      <c r="F1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4"/>
      <c r="H194"/>
      <c r="I194"/>
    </row>
    <row r="195" spans="1:9" x14ac:dyDescent="0.25">
      <c r="A195" s="29">
        <v>45781</v>
      </c>
      <c r="B195" s="47">
        <v>5</v>
      </c>
      <c r="C195" s="47">
        <v>7</v>
      </c>
      <c r="D195" s="47">
        <v>2</v>
      </c>
      <c r="E195" s="37">
        <v>25.867100000000001</v>
      </c>
      <c r="F1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5"/>
      <c r="H195"/>
      <c r="I195"/>
    </row>
    <row r="196" spans="1:9" x14ac:dyDescent="0.25">
      <c r="A196" s="29">
        <v>45781</v>
      </c>
      <c r="B196" s="47">
        <v>5</v>
      </c>
      <c r="C196" s="47">
        <v>7</v>
      </c>
      <c r="D196" s="47">
        <v>3</v>
      </c>
      <c r="E196" s="37">
        <v>24.7121</v>
      </c>
      <c r="F1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6"/>
      <c r="H196"/>
      <c r="I196"/>
    </row>
    <row r="197" spans="1:9" x14ac:dyDescent="0.25">
      <c r="A197" s="29">
        <v>45781</v>
      </c>
      <c r="B197" s="47">
        <v>5</v>
      </c>
      <c r="C197" s="47">
        <v>7</v>
      </c>
      <c r="D197" s="47">
        <v>4</v>
      </c>
      <c r="E197" s="37">
        <v>26.591799999999999</v>
      </c>
      <c r="F1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7"/>
      <c r="H197"/>
      <c r="I197"/>
    </row>
    <row r="198" spans="1:9" x14ac:dyDescent="0.25">
      <c r="A198" s="29">
        <v>45781</v>
      </c>
      <c r="B198" s="47">
        <v>5</v>
      </c>
      <c r="C198" s="47">
        <v>7</v>
      </c>
      <c r="D198" s="47">
        <v>5</v>
      </c>
      <c r="E198" s="37">
        <v>27.195599999999999</v>
      </c>
      <c r="F1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8"/>
      <c r="H198"/>
      <c r="I198"/>
    </row>
    <row r="199" spans="1:9" x14ac:dyDescent="0.25">
      <c r="A199" s="29">
        <v>45781</v>
      </c>
      <c r="B199" s="47">
        <v>5</v>
      </c>
      <c r="C199" s="47">
        <v>7</v>
      </c>
      <c r="D199" s="47">
        <v>6</v>
      </c>
      <c r="E199" s="37">
        <v>26.123200000000001</v>
      </c>
      <c r="F1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9"/>
      <c r="H199"/>
      <c r="I199"/>
    </row>
    <row r="200" spans="1:9" x14ac:dyDescent="0.25">
      <c r="A200" s="29">
        <v>45781</v>
      </c>
      <c r="B200" s="47">
        <v>5</v>
      </c>
      <c r="C200" s="47">
        <v>7</v>
      </c>
      <c r="D200" s="47">
        <v>7</v>
      </c>
      <c r="E200" s="37">
        <v>21.7393</v>
      </c>
      <c r="F2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0"/>
      <c r="H200"/>
      <c r="I200"/>
    </row>
    <row r="201" spans="1:9" x14ac:dyDescent="0.25">
      <c r="A201" s="29">
        <v>45781</v>
      </c>
      <c r="B201" s="47">
        <v>5</v>
      </c>
      <c r="C201" s="47">
        <v>7</v>
      </c>
      <c r="D201" s="47">
        <v>8</v>
      </c>
      <c r="E201" s="37">
        <v>16.752300000000002</v>
      </c>
      <c r="F2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1"/>
      <c r="H201"/>
      <c r="I201"/>
    </row>
    <row r="202" spans="1:9" x14ac:dyDescent="0.25">
      <c r="A202" s="29">
        <v>45781</v>
      </c>
      <c r="B202" s="47">
        <v>5</v>
      </c>
      <c r="C202" s="47">
        <v>7</v>
      </c>
      <c r="D202" s="47">
        <v>9</v>
      </c>
      <c r="E202" s="37">
        <v>9.3887999999999998</v>
      </c>
      <c r="F2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2"/>
      <c r="H202"/>
      <c r="I202"/>
    </row>
    <row r="203" spans="1:9" x14ac:dyDescent="0.25">
      <c r="A203" s="29">
        <v>45781</v>
      </c>
      <c r="B203" s="47">
        <v>5</v>
      </c>
      <c r="C203" s="47">
        <v>7</v>
      </c>
      <c r="D203" s="47">
        <v>10</v>
      </c>
      <c r="E203" s="37">
        <v>4.4532999999999996</v>
      </c>
      <c r="F2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3"/>
      <c r="H203"/>
      <c r="I203"/>
    </row>
    <row r="204" spans="1:9" x14ac:dyDescent="0.25">
      <c r="A204" s="29">
        <v>45781</v>
      </c>
      <c r="B204" s="47">
        <v>5</v>
      </c>
      <c r="C204" s="47">
        <v>7</v>
      </c>
      <c r="D204" s="47">
        <v>11</v>
      </c>
      <c r="E204" s="37">
        <v>-0.32329999999999998</v>
      </c>
      <c r="F2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4"/>
      <c r="H204"/>
      <c r="I204"/>
    </row>
    <row r="205" spans="1:9" x14ac:dyDescent="0.25">
      <c r="A205" s="29">
        <v>45781</v>
      </c>
      <c r="B205" s="47">
        <v>5</v>
      </c>
      <c r="C205" s="47">
        <v>7</v>
      </c>
      <c r="D205" s="47">
        <v>12</v>
      </c>
      <c r="E205" s="37">
        <v>-1.1380999999999999</v>
      </c>
      <c r="F2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5"/>
      <c r="H205"/>
      <c r="I205"/>
    </row>
    <row r="206" spans="1:9" x14ac:dyDescent="0.25">
      <c r="A206" s="29">
        <v>45781</v>
      </c>
      <c r="B206" s="47">
        <v>5</v>
      </c>
      <c r="C206" s="47">
        <v>7</v>
      </c>
      <c r="D206" s="47">
        <v>13</v>
      </c>
      <c r="E206" s="37">
        <v>-0.99129999999999996</v>
      </c>
      <c r="F2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6"/>
      <c r="H206"/>
      <c r="I206"/>
    </row>
    <row r="207" spans="1:9" x14ac:dyDescent="0.25">
      <c r="A207" s="29">
        <v>45781</v>
      </c>
      <c r="B207" s="47">
        <v>5</v>
      </c>
      <c r="C207" s="47">
        <v>7</v>
      </c>
      <c r="D207" s="47">
        <v>14</v>
      </c>
      <c r="E207" s="37">
        <v>2.7831000000000001</v>
      </c>
      <c r="F2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7"/>
      <c r="H207"/>
      <c r="I207"/>
    </row>
    <row r="208" spans="1:9" x14ac:dyDescent="0.25">
      <c r="A208" s="29">
        <v>45781</v>
      </c>
      <c r="B208" s="47">
        <v>5</v>
      </c>
      <c r="C208" s="47">
        <v>7</v>
      </c>
      <c r="D208" s="47">
        <v>15</v>
      </c>
      <c r="E208" s="37">
        <v>13.0558</v>
      </c>
      <c r="F2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8"/>
      <c r="H208"/>
      <c r="I208"/>
    </row>
    <row r="209" spans="1:9" x14ac:dyDescent="0.25">
      <c r="A209" s="29">
        <v>45781</v>
      </c>
      <c r="B209" s="47">
        <v>5</v>
      </c>
      <c r="C209" s="47">
        <v>7</v>
      </c>
      <c r="D209" s="47">
        <v>16</v>
      </c>
      <c r="E209" s="37">
        <v>12.016</v>
      </c>
      <c r="F2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9"/>
      <c r="H209"/>
      <c r="I209"/>
    </row>
    <row r="210" spans="1:9" x14ac:dyDescent="0.25">
      <c r="A210" s="29">
        <v>45781</v>
      </c>
      <c r="B210" s="47">
        <v>5</v>
      </c>
      <c r="C210" s="47">
        <v>7</v>
      </c>
      <c r="D210" s="47">
        <v>17</v>
      </c>
      <c r="E210" s="37">
        <v>25.087599999999998</v>
      </c>
      <c r="F2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0"/>
      <c r="H210"/>
      <c r="I210"/>
    </row>
    <row r="211" spans="1:9" x14ac:dyDescent="0.25">
      <c r="A211" s="29">
        <v>45781</v>
      </c>
      <c r="B211" s="47">
        <v>5</v>
      </c>
      <c r="C211" s="47">
        <v>7</v>
      </c>
      <c r="D211" s="47">
        <v>18</v>
      </c>
      <c r="E211" s="37">
        <v>19.995699999999999</v>
      </c>
      <c r="F2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1"/>
      <c r="H211"/>
      <c r="I211"/>
    </row>
    <row r="212" spans="1:9" x14ac:dyDescent="0.25">
      <c r="A212" s="29">
        <v>45781</v>
      </c>
      <c r="B212" s="47">
        <v>5</v>
      </c>
      <c r="C212" s="47">
        <v>7</v>
      </c>
      <c r="D212" s="47">
        <v>19</v>
      </c>
      <c r="E212" s="37">
        <v>29.867699999999999</v>
      </c>
      <c r="F2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2"/>
      <c r="H212"/>
      <c r="I212"/>
    </row>
    <row r="213" spans="1:9" x14ac:dyDescent="0.25">
      <c r="A213" s="29">
        <v>45781</v>
      </c>
      <c r="B213" s="47">
        <v>5</v>
      </c>
      <c r="C213" s="47">
        <v>7</v>
      </c>
      <c r="D213" s="47">
        <v>20</v>
      </c>
      <c r="E213" s="37">
        <v>29.243400000000001</v>
      </c>
      <c r="F2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3"/>
      <c r="H213"/>
      <c r="I213"/>
    </row>
    <row r="214" spans="1:9" x14ac:dyDescent="0.25">
      <c r="A214" s="29">
        <v>45781</v>
      </c>
      <c r="B214" s="47">
        <v>5</v>
      </c>
      <c r="C214" s="47">
        <v>7</v>
      </c>
      <c r="D214" s="47">
        <v>21</v>
      </c>
      <c r="E214" s="37">
        <v>31.141200000000001</v>
      </c>
      <c r="F2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4"/>
      <c r="H214"/>
      <c r="I214"/>
    </row>
    <row r="215" spans="1:9" x14ac:dyDescent="0.25">
      <c r="A215" s="29">
        <v>45781</v>
      </c>
      <c r="B215" s="47">
        <v>5</v>
      </c>
      <c r="C215" s="47">
        <v>7</v>
      </c>
      <c r="D215" s="47">
        <v>22</v>
      </c>
      <c r="E215" s="37">
        <v>30.4207</v>
      </c>
      <c r="F2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5"/>
      <c r="H215"/>
      <c r="I215"/>
    </row>
    <row r="216" spans="1:9" x14ac:dyDescent="0.25">
      <c r="A216" s="29">
        <v>45781</v>
      </c>
      <c r="B216" s="47">
        <v>5</v>
      </c>
      <c r="C216" s="47">
        <v>7</v>
      </c>
      <c r="D216" s="47">
        <v>23</v>
      </c>
      <c r="E216" s="37">
        <v>28.770600000000002</v>
      </c>
      <c r="F2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6"/>
      <c r="H216"/>
      <c r="I216"/>
    </row>
    <row r="217" spans="1:9" x14ac:dyDescent="0.25">
      <c r="A217" s="29">
        <v>45781</v>
      </c>
      <c r="B217" s="47">
        <v>5</v>
      </c>
      <c r="C217" s="47">
        <v>7</v>
      </c>
      <c r="D217" s="47">
        <v>24</v>
      </c>
      <c r="E217" s="37">
        <v>27.758299999999998</v>
      </c>
      <c r="F2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7"/>
      <c r="H217"/>
      <c r="I217"/>
    </row>
    <row r="218" spans="1:9" x14ac:dyDescent="0.25">
      <c r="A218" s="29">
        <v>45782</v>
      </c>
      <c r="B218" s="47">
        <v>5</v>
      </c>
      <c r="C218" s="47">
        <v>1</v>
      </c>
      <c r="D218" s="47">
        <v>1</v>
      </c>
      <c r="E218" s="37">
        <v>28.337399999999999</v>
      </c>
      <c r="F2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8"/>
      <c r="H218"/>
      <c r="I218"/>
    </row>
    <row r="219" spans="1:9" x14ac:dyDescent="0.25">
      <c r="A219" s="29">
        <v>45782</v>
      </c>
      <c r="B219" s="47">
        <v>5</v>
      </c>
      <c r="C219" s="47">
        <v>1</v>
      </c>
      <c r="D219" s="47">
        <v>2</v>
      </c>
      <c r="E219" s="37">
        <v>26.5532</v>
      </c>
      <c r="F2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9"/>
      <c r="H219"/>
      <c r="I219"/>
    </row>
    <row r="220" spans="1:9" x14ac:dyDescent="0.25">
      <c r="A220" s="29">
        <v>45782</v>
      </c>
      <c r="B220" s="47">
        <v>5</v>
      </c>
      <c r="C220" s="47">
        <v>1</v>
      </c>
      <c r="D220" s="47">
        <v>3</v>
      </c>
      <c r="E220" s="37">
        <v>26.402799999999999</v>
      </c>
      <c r="F2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0"/>
      <c r="H220"/>
      <c r="I220"/>
    </row>
    <row r="221" spans="1:9" x14ac:dyDescent="0.25">
      <c r="A221" s="29">
        <v>45782</v>
      </c>
      <c r="B221" s="47">
        <v>5</v>
      </c>
      <c r="C221" s="47">
        <v>1</v>
      </c>
      <c r="D221" s="47">
        <v>4</v>
      </c>
      <c r="E221" s="37">
        <v>27.299900000000001</v>
      </c>
      <c r="F2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1"/>
      <c r="H221"/>
      <c r="I221"/>
    </row>
    <row r="222" spans="1:9" x14ac:dyDescent="0.25">
      <c r="A222" s="29">
        <v>45782</v>
      </c>
      <c r="B222" s="47">
        <v>5</v>
      </c>
      <c r="C222" s="47">
        <v>1</v>
      </c>
      <c r="D222" s="47">
        <v>5</v>
      </c>
      <c r="E222" s="37">
        <v>28.1294</v>
      </c>
      <c r="F2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2"/>
      <c r="H222"/>
      <c r="I222"/>
    </row>
    <row r="223" spans="1:9" x14ac:dyDescent="0.25">
      <c r="A223" s="29">
        <v>45782</v>
      </c>
      <c r="B223" s="47">
        <v>5</v>
      </c>
      <c r="C223" s="47">
        <v>1</v>
      </c>
      <c r="D223" s="47">
        <v>6</v>
      </c>
      <c r="E223" s="37">
        <v>33.317999999999998</v>
      </c>
      <c r="F2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3"/>
      <c r="H223"/>
      <c r="I223"/>
    </row>
    <row r="224" spans="1:9" x14ac:dyDescent="0.25">
      <c r="A224" s="29">
        <v>45782</v>
      </c>
      <c r="B224" s="47">
        <v>5</v>
      </c>
      <c r="C224" s="47">
        <v>1</v>
      </c>
      <c r="D224" s="47">
        <v>7</v>
      </c>
      <c r="E224" s="37">
        <v>25.9758</v>
      </c>
      <c r="F2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4"/>
      <c r="H224"/>
      <c r="I224"/>
    </row>
    <row r="225" spans="1:9" x14ac:dyDescent="0.25">
      <c r="A225" s="29">
        <v>45782</v>
      </c>
      <c r="B225" s="47">
        <v>5</v>
      </c>
      <c r="C225" s="47">
        <v>1</v>
      </c>
      <c r="D225" s="47">
        <v>8</v>
      </c>
      <c r="E225" s="37">
        <v>30.0581</v>
      </c>
      <c r="F2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5"/>
      <c r="H225"/>
      <c r="I225"/>
    </row>
    <row r="226" spans="1:9" x14ac:dyDescent="0.25">
      <c r="A226" s="29">
        <v>45782</v>
      </c>
      <c r="B226" s="47">
        <v>5</v>
      </c>
      <c r="C226" s="47">
        <v>1</v>
      </c>
      <c r="D226" s="47">
        <v>9</v>
      </c>
      <c r="E226" s="37">
        <v>32.525199999999998</v>
      </c>
      <c r="F2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6"/>
      <c r="H226"/>
      <c r="I226"/>
    </row>
    <row r="227" spans="1:9" x14ac:dyDescent="0.25">
      <c r="A227" s="29">
        <v>45782</v>
      </c>
      <c r="B227" s="47">
        <v>5</v>
      </c>
      <c r="C227" s="47">
        <v>1</v>
      </c>
      <c r="D227" s="47">
        <v>10</v>
      </c>
      <c r="E227" s="37">
        <v>24.858499999999999</v>
      </c>
      <c r="F2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7"/>
      <c r="H227"/>
      <c r="I227"/>
    </row>
    <row r="228" spans="1:9" x14ac:dyDescent="0.25">
      <c r="A228" s="29">
        <v>45782</v>
      </c>
      <c r="B228" s="47">
        <v>5</v>
      </c>
      <c r="C228" s="47">
        <v>1</v>
      </c>
      <c r="D228" s="47">
        <v>11</v>
      </c>
      <c r="E228" s="37">
        <v>22.7087</v>
      </c>
      <c r="F2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8"/>
      <c r="H228"/>
      <c r="I228"/>
    </row>
    <row r="229" spans="1:9" x14ac:dyDescent="0.25">
      <c r="A229" s="29">
        <v>45782</v>
      </c>
      <c r="B229" s="47">
        <v>5</v>
      </c>
      <c r="C229" s="47">
        <v>1</v>
      </c>
      <c r="D229" s="47">
        <v>12</v>
      </c>
      <c r="E229" s="37">
        <v>21.157599999999999</v>
      </c>
      <c r="F2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9"/>
      <c r="H229"/>
      <c r="I229"/>
    </row>
    <row r="230" spans="1:9" x14ac:dyDescent="0.25">
      <c r="A230" s="29">
        <v>45782</v>
      </c>
      <c r="B230" s="47">
        <v>5</v>
      </c>
      <c r="C230" s="47">
        <v>1</v>
      </c>
      <c r="D230" s="47">
        <v>13</v>
      </c>
      <c r="E230" s="37">
        <v>17.373100000000001</v>
      </c>
      <c r="F2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0"/>
      <c r="H230"/>
      <c r="I230"/>
    </row>
    <row r="231" spans="1:9" x14ac:dyDescent="0.25">
      <c r="A231" s="29">
        <v>45782</v>
      </c>
      <c r="B231" s="47">
        <v>5</v>
      </c>
      <c r="C231" s="47">
        <v>1</v>
      </c>
      <c r="D231" s="47">
        <v>14</v>
      </c>
      <c r="E231" s="37">
        <v>24.488</v>
      </c>
      <c r="F2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1"/>
      <c r="H231"/>
      <c r="I231"/>
    </row>
    <row r="232" spans="1:9" x14ac:dyDescent="0.25">
      <c r="A232" s="29">
        <v>45782</v>
      </c>
      <c r="B232" s="47">
        <v>5</v>
      </c>
      <c r="C232" s="47">
        <v>1</v>
      </c>
      <c r="D232" s="47">
        <v>15</v>
      </c>
      <c r="E232" s="37">
        <v>28.786100000000001</v>
      </c>
      <c r="F2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2"/>
      <c r="H232"/>
      <c r="I232"/>
    </row>
    <row r="233" spans="1:9" x14ac:dyDescent="0.25">
      <c r="A233" s="29">
        <v>45782</v>
      </c>
      <c r="B233" s="47">
        <v>5</v>
      </c>
      <c r="C233" s="47">
        <v>1</v>
      </c>
      <c r="D233" s="47">
        <v>16</v>
      </c>
      <c r="E233" s="37">
        <v>14.5413</v>
      </c>
      <c r="F23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3"/>
      <c r="H233"/>
      <c r="I233"/>
    </row>
    <row r="234" spans="1:9" x14ac:dyDescent="0.25">
      <c r="A234" s="29">
        <v>45782</v>
      </c>
      <c r="B234" s="47">
        <v>5</v>
      </c>
      <c r="C234" s="47">
        <v>1</v>
      </c>
      <c r="D234" s="47">
        <v>17</v>
      </c>
      <c r="E234" s="37">
        <v>16.106999999999999</v>
      </c>
      <c r="F23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4"/>
      <c r="H234"/>
      <c r="I234"/>
    </row>
    <row r="235" spans="1:9" x14ac:dyDescent="0.25">
      <c r="A235" s="29">
        <v>45782</v>
      </c>
      <c r="B235" s="47">
        <v>5</v>
      </c>
      <c r="C235" s="47">
        <v>1</v>
      </c>
      <c r="D235" s="47">
        <v>18</v>
      </c>
      <c r="E235" s="37">
        <v>28.791599999999999</v>
      </c>
      <c r="F23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5"/>
      <c r="H235"/>
      <c r="I235"/>
    </row>
    <row r="236" spans="1:9" x14ac:dyDescent="0.25">
      <c r="A236" s="29">
        <v>45782</v>
      </c>
      <c r="B236" s="47">
        <v>5</v>
      </c>
      <c r="C236" s="47">
        <v>1</v>
      </c>
      <c r="D236" s="47">
        <v>19</v>
      </c>
      <c r="E236" s="37">
        <v>28.335100000000001</v>
      </c>
      <c r="F23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6"/>
      <c r="H236"/>
      <c r="I236"/>
    </row>
    <row r="237" spans="1:9" x14ac:dyDescent="0.25">
      <c r="A237" s="29">
        <v>45782</v>
      </c>
      <c r="B237" s="47">
        <v>5</v>
      </c>
      <c r="C237" s="47">
        <v>1</v>
      </c>
      <c r="D237" s="47">
        <v>20</v>
      </c>
      <c r="E237" s="37">
        <v>27.549900000000001</v>
      </c>
      <c r="F2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7"/>
      <c r="H237"/>
      <c r="I237"/>
    </row>
    <row r="238" spans="1:9" x14ac:dyDescent="0.25">
      <c r="A238" s="29">
        <v>45782</v>
      </c>
      <c r="B238" s="47">
        <v>5</v>
      </c>
      <c r="C238" s="47">
        <v>1</v>
      </c>
      <c r="D238" s="47">
        <v>21</v>
      </c>
      <c r="E238" s="37">
        <v>25.033200000000001</v>
      </c>
      <c r="F2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8"/>
      <c r="H238"/>
      <c r="I238"/>
    </row>
    <row r="239" spans="1:9" x14ac:dyDescent="0.25">
      <c r="A239" s="29">
        <v>45782</v>
      </c>
      <c r="B239" s="47">
        <v>5</v>
      </c>
      <c r="C239" s="47">
        <v>1</v>
      </c>
      <c r="D239" s="47">
        <v>22</v>
      </c>
      <c r="E239" s="37">
        <v>30.093599999999999</v>
      </c>
      <c r="F2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9"/>
      <c r="H239"/>
      <c r="I239"/>
    </row>
    <row r="240" spans="1:9" x14ac:dyDescent="0.25">
      <c r="A240" s="29">
        <v>45782</v>
      </c>
      <c r="B240" s="47">
        <v>5</v>
      </c>
      <c r="C240" s="47">
        <v>1</v>
      </c>
      <c r="D240" s="47">
        <v>23</v>
      </c>
      <c r="E240" s="37">
        <v>30.126799999999999</v>
      </c>
      <c r="F2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0"/>
      <c r="H240"/>
      <c r="I240"/>
    </row>
    <row r="241" spans="1:9" x14ac:dyDescent="0.25">
      <c r="A241" s="29">
        <v>45782</v>
      </c>
      <c r="B241" s="47">
        <v>5</v>
      </c>
      <c r="C241" s="47">
        <v>1</v>
      </c>
      <c r="D241" s="47">
        <v>24</v>
      </c>
      <c r="E241" s="37">
        <v>28.5152</v>
      </c>
      <c r="F2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1"/>
      <c r="H241"/>
      <c r="I241"/>
    </row>
    <row r="242" spans="1:9" x14ac:dyDescent="0.25">
      <c r="A242" s="29">
        <v>45783</v>
      </c>
      <c r="B242" s="47">
        <v>5</v>
      </c>
      <c r="C242" s="47">
        <v>2</v>
      </c>
      <c r="D242" s="47">
        <v>1</v>
      </c>
      <c r="E242" s="37">
        <v>29.4499</v>
      </c>
      <c r="F2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2"/>
      <c r="H242"/>
      <c r="I242"/>
    </row>
    <row r="243" spans="1:9" x14ac:dyDescent="0.25">
      <c r="A243" s="29">
        <v>45783</v>
      </c>
      <c r="B243" s="47">
        <v>5</v>
      </c>
      <c r="C243" s="47">
        <v>2</v>
      </c>
      <c r="D243" s="47">
        <v>2</v>
      </c>
      <c r="E243" s="37">
        <v>30.118500000000001</v>
      </c>
      <c r="F2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3"/>
      <c r="H243"/>
      <c r="I243"/>
    </row>
    <row r="244" spans="1:9" x14ac:dyDescent="0.25">
      <c r="A244" s="29">
        <v>45783</v>
      </c>
      <c r="B244" s="47">
        <v>5</v>
      </c>
      <c r="C244" s="47">
        <v>2</v>
      </c>
      <c r="D244" s="47">
        <v>3</v>
      </c>
      <c r="E244" s="37">
        <v>30.4206</v>
      </c>
      <c r="F2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4"/>
      <c r="H244"/>
      <c r="I244"/>
    </row>
    <row r="245" spans="1:9" x14ac:dyDescent="0.25">
      <c r="A245" s="29">
        <v>45783</v>
      </c>
      <c r="B245" s="47">
        <v>5</v>
      </c>
      <c r="C245" s="47">
        <v>2</v>
      </c>
      <c r="D245" s="47">
        <v>4</v>
      </c>
      <c r="E245" s="37">
        <v>31.7775</v>
      </c>
      <c r="F2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5"/>
      <c r="H245"/>
      <c r="I245"/>
    </row>
    <row r="246" spans="1:9" x14ac:dyDescent="0.25">
      <c r="A246" s="29">
        <v>45783</v>
      </c>
      <c r="B246" s="47">
        <v>5</v>
      </c>
      <c r="C246" s="47">
        <v>2</v>
      </c>
      <c r="D246" s="47">
        <v>5</v>
      </c>
      <c r="E246" s="37">
        <v>34.076000000000001</v>
      </c>
      <c r="F2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6"/>
      <c r="H246"/>
      <c r="I246"/>
    </row>
    <row r="247" spans="1:9" x14ac:dyDescent="0.25">
      <c r="A247" s="29">
        <v>45783</v>
      </c>
      <c r="B247" s="47">
        <v>5</v>
      </c>
      <c r="C247" s="47">
        <v>2</v>
      </c>
      <c r="D247" s="47">
        <v>6</v>
      </c>
      <c r="E247" s="37">
        <v>37.314700000000002</v>
      </c>
      <c r="F2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7"/>
      <c r="H247"/>
      <c r="I247"/>
    </row>
    <row r="248" spans="1:9" x14ac:dyDescent="0.25">
      <c r="A248" s="29">
        <v>45783</v>
      </c>
      <c r="B248" s="47">
        <v>5</v>
      </c>
      <c r="C248" s="47">
        <v>2</v>
      </c>
      <c r="D248" s="47">
        <v>7</v>
      </c>
      <c r="E248" s="37">
        <v>42.644100000000002</v>
      </c>
      <c r="F2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8"/>
      <c r="H248"/>
      <c r="I248"/>
    </row>
    <row r="249" spans="1:9" x14ac:dyDescent="0.25">
      <c r="A249" s="29">
        <v>45783</v>
      </c>
      <c r="B249" s="47">
        <v>5</v>
      </c>
      <c r="C249" s="47">
        <v>2</v>
      </c>
      <c r="D249" s="47">
        <v>8</v>
      </c>
      <c r="E249" s="37">
        <v>40.802</v>
      </c>
      <c r="F2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9"/>
      <c r="H249"/>
      <c r="I249"/>
    </row>
    <row r="250" spans="1:9" x14ac:dyDescent="0.25">
      <c r="A250" s="29">
        <v>45783</v>
      </c>
      <c r="B250" s="47">
        <v>5</v>
      </c>
      <c r="C250" s="47">
        <v>2</v>
      </c>
      <c r="D250" s="47">
        <v>9</v>
      </c>
      <c r="E250" s="37">
        <v>25.357299999999999</v>
      </c>
      <c r="F2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0"/>
      <c r="H250"/>
      <c r="I250"/>
    </row>
    <row r="251" spans="1:9" x14ac:dyDescent="0.25">
      <c r="A251" s="29">
        <v>45783</v>
      </c>
      <c r="B251" s="47">
        <v>5</v>
      </c>
      <c r="C251" s="47">
        <v>2</v>
      </c>
      <c r="D251" s="47">
        <v>10</v>
      </c>
      <c r="E251" s="37">
        <v>29.395199999999999</v>
      </c>
      <c r="F2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1"/>
      <c r="H251"/>
      <c r="I251"/>
    </row>
    <row r="252" spans="1:9" x14ac:dyDescent="0.25">
      <c r="A252" s="29">
        <v>45783</v>
      </c>
      <c r="B252" s="47">
        <v>5</v>
      </c>
      <c r="C252" s="47">
        <v>2</v>
      </c>
      <c r="D252" s="47">
        <v>11</v>
      </c>
      <c r="E252" s="37">
        <v>21.712599999999998</v>
      </c>
      <c r="F2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2"/>
      <c r="H252"/>
      <c r="I252"/>
    </row>
    <row r="253" spans="1:9" x14ac:dyDescent="0.25">
      <c r="A253" s="29">
        <v>45783</v>
      </c>
      <c r="B253" s="47">
        <v>5</v>
      </c>
      <c r="C253" s="47">
        <v>2</v>
      </c>
      <c r="D253" s="47">
        <v>12</v>
      </c>
      <c r="E253" s="37">
        <v>18.8643</v>
      </c>
      <c r="F2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3"/>
      <c r="H253"/>
      <c r="I253"/>
    </row>
    <row r="254" spans="1:9" x14ac:dyDescent="0.25">
      <c r="A254" s="29">
        <v>45783</v>
      </c>
      <c r="B254" s="47">
        <v>5</v>
      </c>
      <c r="C254" s="47">
        <v>2</v>
      </c>
      <c r="D254" s="47">
        <v>13</v>
      </c>
      <c r="E254" s="37">
        <v>16.766999999999999</v>
      </c>
      <c r="F2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4"/>
      <c r="H254"/>
      <c r="I254"/>
    </row>
    <row r="255" spans="1:9" x14ac:dyDescent="0.25">
      <c r="A255" s="29">
        <v>45783</v>
      </c>
      <c r="B255" s="47">
        <v>5</v>
      </c>
      <c r="C255" s="47">
        <v>2</v>
      </c>
      <c r="D255" s="47">
        <v>14</v>
      </c>
      <c r="E255" s="37">
        <v>16.207000000000001</v>
      </c>
      <c r="F2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5"/>
      <c r="H255"/>
      <c r="I255"/>
    </row>
    <row r="256" spans="1:9" x14ac:dyDescent="0.25">
      <c r="A256" s="29">
        <v>45783</v>
      </c>
      <c r="B256" s="47">
        <v>5</v>
      </c>
      <c r="C256" s="47">
        <v>2</v>
      </c>
      <c r="D256" s="47">
        <v>15</v>
      </c>
      <c r="E256" s="37">
        <v>18.211200000000002</v>
      </c>
      <c r="F2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6"/>
      <c r="H256"/>
      <c r="I256"/>
    </row>
    <row r="257" spans="1:9" x14ac:dyDescent="0.25">
      <c r="A257" s="29">
        <v>45783</v>
      </c>
      <c r="B257" s="47">
        <v>5</v>
      </c>
      <c r="C257" s="47">
        <v>2</v>
      </c>
      <c r="D257" s="47">
        <v>16</v>
      </c>
      <c r="E257" s="37">
        <v>19.7347</v>
      </c>
      <c r="F25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57"/>
      <c r="H257"/>
      <c r="I257"/>
    </row>
    <row r="258" spans="1:9" x14ac:dyDescent="0.25">
      <c r="A258" s="29">
        <v>45783</v>
      </c>
      <c r="B258" s="47">
        <v>5</v>
      </c>
      <c r="C258" s="47">
        <v>2</v>
      </c>
      <c r="D258" s="47">
        <v>17</v>
      </c>
      <c r="E258" s="37">
        <v>18.297499999999999</v>
      </c>
      <c r="F25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58"/>
      <c r="H258"/>
      <c r="I258"/>
    </row>
    <row r="259" spans="1:9" x14ac:dyDescent="0.25">
      <c r="A259" s="29">
        <v>45783</v>
      </c>
      <c r="B259" s="47">
        <v>5</v>
      </c>
      <c r="C259" s="47">
        <v>2</v>
      </c>
      <c r="D259" s="47">
        <v>18</v>
      </c>
      <c r="E259" s="37">
        <v>17.0457</v>
      </c>
      <c r="F25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59"/>
      <c r="H259"/>
      <c r="I259"/>
    </row>
    <row r="260" spans="1:9" x14ac:dyDescent="0.25">
      <c r="A260" s="29">
        <v>45783</v>
      </c>
      <c r="B260" s="47">
        <v>5</v>
      </c>
      <c r="C260" s="47">
        <v>2</v>
      </c>
      <c r="D260" s="47">
        <v>19</v>
      </c>
      <c r="E260" s="37">
        <v>32.856400000000001</v>
      </c>
      <c r="F26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60"/>
      <c r="H260"/>
      <c r="I260"/>
    </row>
    <row r="261" spans="1:9" x14ac:dyDescent="0.25">
      <c r="A261" s="29">
        <v>45783</v>
      </c>
      <c r="B261" s="47">
        <v>5</v>
      </c>
      <c r="C261" s="47">
        <v>2</v>
      </c>
      <c r="D261" s="47">
        <v>20</v>
      </c>
      <c r="E261" s="37">
        <v>44.109000000000002</v>
      </c>
      <c r="F2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1"/>
      <c r="H261"/>
      <c r="I261"/>
    </row>
    <row r="262" spans="1:9" x14ac:dyDescent="0.25">
      <c r="A262" s="29">
        <v>45783</v>
      </c>
      <c r="B262" s="47">
        <v>5</v>
      </c>
      <c r="C262" s="47">
        <v>2</v>
      </c>
      <c r="D262" s="47">
        <v>21</v>
      </c>
      <c r="E262" s="37">
        <v>45.699100000000001</v>
      </c>
      <c r="F2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2"/>
      <c r="H262"/>
      <c r="I262"/>
    </row>
    <row r="263" spans="1:9" x14ac:dyDescent="0.25">
      <c r="A263" s="29">
        <v>45783</v>
      </c>
      <c r="B263" s="47">
        <v>5</v>
      </c>
      <c r="C263" s="47">
        <v>2</v>
      </c>
      <c r="D263" s="47">
        <v>22</v>
      </c>
      <c r="E263" s="37">
        <v>38.772199999999998</v>
      </c>
      <c r="F2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3"/>
      <c r="H263"/>
      <c r="I263"/>
    </row>
    <row r="264" spans="1:9" x14ac:dyDescent="0.25">
      <c r="A264" s="29">
        <v>45783</v>
      </c>
      <c r="B264" s="47">
        <v>5</v>
      </c>
      <c r="C264" s="47">
        <v>2</v>
      </c>
      <c r="D264" s="47">
        <v>23</v>
      </c>
      <c r="E264" s="37">
        <v>37.956800000000001</v>
      </c>
      <c r="F2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4"/>
      <c r="H264"/>
      <c r="I264"/>
    </row>
    <row r="265" spans="1:9" x14ac:dyDescent="0.25">
      <c r="A265" s="29">
        <v>45783</v>
      </c>
      <c r="B265" s="47">
        <v>5</v>
      </c>
      <c r="C265" s="47">
        <v>2</v>
      </c>
      <c r="D265" s="47">
        <v>24</v>
      </c>
      <c r="E265" s="37">
        <v>32.696100000000001</v>
      </c>
      <c r="F2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5"/>
      <c r="H265"/>
      <c r="I265"/>
    </row>
    <row r="266" spans="1:9" x14ac:dyDescent="0.25">
      <c r="A266" s="29">
        <v>45784</v>
      </c>
      <c r="B266" s="47">
        <v>5</v>
      </c>
      <c r="C266" s="47">
        <v>3</v>
      </c>
      <c r="D266" s="47">
        <v>1</v>
      </c>
      <c r="E266" s="37">
        <v>31.428999999999998</v>
      </c>
      <c r="F2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6"/>
      <c r="H266"/>
      <c r="I266"/>
    </row>
    <row r="267" spans="1:9" x14ac:dyDescent="0.25">
      <c r="A267" s="29">
        <v>45784</v>
      </c>
      <c r="B267" s="47">
        <v>5</v>
      </c>
      <c r="C267" s="47">
        <v>3</v>
      </c>
      <c r="D267" s="47">
        <v>2</v>
      </c>
      <c r="E267" s="37">
        <v>29.578600000000002</v>
      </c>
      <c r="F2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7"/>
      <c r="H267"/>
      <c r="I267"/>
    </row>
    <row r="268" spans="1:9" x14ac:dyDescent="0.25">
      <c r="A268" s="29">
        <v>45784</v>
      </c>
      <c r="B268" s="47">
        <v>5</v>
      </c>
      <c r="C268" s="47">
        <v>3</v>
      </c>
      <c r="D268" s="47">
        <v>3</v>
      </c>
      <c r="E268" s="37">
        <v>31.360600000000002</v>
      </c>
      <c r="F2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8"/>
      <c r="H268"/>
      <c r="I268"/>
    </row>
    <row r="269" spans="1:9" x14ac:dyDescent="0.25">
      <c r="A269" s="29">
        <v>45784</v>
      </c>
      <c r="B269" s="47">
        <v>5</v>
      </c>
      <c r="C269" s="47">
        <v>3</v>
      </c>
      <c r="D269" s="47">
        <v>4</v>
      </c>
      <c r="E269" s="37">
        <v>30.823899999999998</v>
      </c>
      <c r="F2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9"/>
      <c r="H269"/>
      <c r="I269"/>
    </row>
    <row r="270" spans="1:9" x14ac:dyDescent="0.25">
      <c r="A270" s="29">
        <v>45784</v>
      </c>
      <c r="B270" s="47">
        <v>5</v>
      </c>
      <c r="C270" s="47">
        <v>3</v>
      </c>
      <c r="D270" s="47">
        <v>5</v>
      </c>
      <c r="E270" s="37">
        <v>31.633600000000001</v>
      </c>
      <c r="F2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0"/>
      <c r="H270"/>
      <c r="I270"/>
    </row>
    <row r="271" spans="1:9" x14ac:dyDescent="0.25">
      <c r="A271" s="29">
        <v>45784</v>
      </c>
      <c r="B271" s="47">
        <v>5</v>
      </c>
      <c r="C271" s="47">
        <v>3</v>
      </c>
      <c r="D271" s="47">
        <v>6</v>
      </c>
      <c r="E271" s="37">
        <v>32.9709</v>
      </c>
      <c r="F2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1"/>
      <c r="H271"/>
      <c r="I271"/>
    </row>
    <row r="272" spans="1:9" x14ac:dyDescent="0.25">
      <c r="A272" s="29">
        <v>45784</v>
      </c>
      <c r="B272" s="47">
        <v>5</v>
      </c>
      <c r="C272" s="47">
        <v>3</v>
      </c>
      <c r="D272" s="47">
        <v>7</v>
      </c>
      <c r="E272" s="37">
        <v>29.006900000000002</v>
      </c>
      <c r="F2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2"/>
      <c r="H272"/>
      <c r="I272"/>
    </row>
    <row r="273" spans="1:9" x14ac:dyDescent="0.25">
      <c r="A273" s="29">
        <v>45784</v>
      </c>
      <c r="B273" s="47">
        <v>5</v>
      </c>
      <c r="C273" s="47">
        <v>3</v>
      </c>
      <c r="D273" s="47">
        <v>8</v>
      </c>
      <c r="E273" s="37">
        <v>25.184899999999999</v>
      </c>
      <c r="F2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3"/>
      <c r="H273"/>
      <c r="I273"/>
    </row>
    <row r="274" spans="1:9" x14ac:dyDescent="0.25">
      <c r="A274" s="29">
        <v>45784</v>
      </c>
      <c r="B274" s="47">
        <v>5</v>
      </c>
      <c r="C274" s="47">
        <v>3</v>
      </c>
      <c r="D274" s="47">
        <v>9</v>
      </c>
      <c r="E274" s="37">
        <v>21.979299999999999</v>
      </c>
      <c r="F2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4"/>
      <c r="H274"/>
      <c r="I274"/>
    </row>
    <row r="275" spans="1:9" x14ac:dyDescent="0.25">
      <c r="A275" s="29">
        <v>45784</v>
      </c>
      <c r="B275" s="47">
        <v>5</v>
      </c>
      <c r="C275" s="47">
        <v>3</v>
      </c>
      <c r="D275" s="47">
        <v>10</v>
      </c>
      <c r="E275" s="37">
        <v>18.73</v>
      </c>
      <c r="F2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5"/>
      <c r="H275"/>
      <c r="I275"/>
    </row>
    <row r="276" spans="1:9" x14ac:dyDescent="0.25">
      <c r="A276" s="29">
        <v>45784</v>
      </c>
      <c r="B276" s="47">
        <v>5</v>
      </c>
      <c r="C276" s="47">
        <v>3</v>
      </c>
      <c r="D276" s="47">
        <v>11</v>
      </c>
      <c r="E276" s="37">
        <v>14.836499999999999</v>
      </c>
      <c r="F2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6"/>
      <c r="H276"/>
      <c r="I276"/>
    </row>
    <row r="277" spans="1:9" x14ac:dyDescent="0.25">
      <c r="A277" s="29">
        <v>45784</v>
      </c>
      <c r="B277" s="47">
        <v>5</v>
      </c>
      <c r="C277" s="47">
        <v>3</v>
      </c>
      <c r="D277" s="47">
        <v>12</v>
      </c>
      <c r="E277" s="37">
        <v>13.976900000000001</v>
      </c>
      <c r="F2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7"/>
      <c r="H277"/>
      <c r="I277"/>
    </row>
    <row r="278" spans="1:9" x14ac:dyDescent="0.25">
      <c r="A278" s="29">
        <v>45784</v>
      </c>
      <c r="B278" s="47">
        <v>5</v>
      </c>
      <c r="C278" s="47">
        <v>3</v>
      </c>
      <c r="D278" s="47">
        <v>13</v>
      </c>
      <c r="E278" s="37">
        <v>8.3877000000000006</v>
      </c>
      <c r="F2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8"/>
      <c r="H278"/>
      <c r="I278"/>
    </row>
    <row r="279" spans="1:9" x14ac:dyDescent="0.25">
      <c r="A279" s="29">
        <v>45784</v>
      </c>
      <c r="B279" s="47">
        <v>5</v>
      </c>
      <c r="C279" s="47">
        <v>3</v>
      </c>
      <c r="D279" s="47">
        <v>14</v>
      </c>
      <c r="E279" s="37">
        <v>9.7529000000000003</v>
      </c>
      <c r="F2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9"/>
      <c r="H279"/>
      <c r="I279"/>
    </row>
    <row r="280" spans="1:9" x14ac:dyDescent="0.25">
      <c r="A280" s="29">
        <v>45784</v>
      </c>
      <c r="B280" s="47">
        <v>5</v>
      </c>
      <c r="C280" s="47">
        <v>3</v>
      </c>
      <c r="D280" s="47">
        <v>15</v>
      </c>
      <c r="E280" s="37">
        <v>9.8641000000000005</v>
      </c>
      <c r="F2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0"/>
      <c r="H280"/>
      <c r="I280"/>
    </row>
    <row r="281" spans="1:9" x14ac:dyDescent="0.25">
      <c r="A281" s="29">
        <v>45784</v>
      </c>
      <c r="B281" s="47">
        <v>5</v>
      </c>
      <c r="C281" s="47">
        <v>3</v>
      </c>
      <c r="D281" s="47">
        <v>16</v>
      </c>
      <c r="E281" s="37">
        <v>15.7768</v>
      </c>
      <c r="F28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1"/>
      <c r="H281"/>
      <c r="I281"/>
    </row>
    <row r="282" spans="1:9" x14ac:dyDescent="0.25">
      <c r="A282" s="29">
        <v>45784</v>
      </c>
      <c r="B282" s="47">
        <v>5</v>
      </c>
      <c r="C282" s="47">
        <v>3</v>
      </c>
      <c r="D282" s="47">
        <v>17</v>
      </c>
      <c r="E282" s="37">
        <v>15.920199999999999</v>
      </c>
      <c r="F28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2"/>
      <c r="H282"/>
      <c r="I282"/>
    </row>
    <row r="283" spans="1:9" x14ac:dyDescent="0.25">
      <c r="A283" s="29">
        <v>45784</v>
      </c>
      <c r="B283" s="47">
        <v>5</v>
      </c>
      <c r="C283" s="47">
        <v>3</v>
      </c>
      <c r="D283" s="47">
        <v>18</v>
      </c>
      <c r="E283" s="37">
        <v>16.549900000000001</v>
      </c>
      <c r="F28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3"/>
      <c r="H283"/>
      <c r="I283"/>
    </row>
    <row r="284" spans="1:9" x14ac:dyDescent="0.25">
      <c r="A284" s="29">
        <v>45784</v>
      </c>
      <c r="B284" s="47">
        <v>5</v>
      </c>
      <c r="C284" s="47">
        <v>3</v>
      </c>
      <c r="D284" s="47">
        <v>19</v>
      </c>
      <c r="E284" s="37">
        <v>27.291799999999999</v>
      </c>
      <c r="F28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4"/>
      <c r="H284"/>
      <c r="I284"/>
    </row>
    <row r="285" spans="1:9" x14ac:dyDescent="0.25">
      <c r="A285" s="29">
        <v>45784</v>
      </c>
      <c r="B285" s="47">
        <v>5</v>
      </c>
      <c r="C285" s="47">
        <v>3</v>
      </c>
      <c r="D285" s="47">
        <v>20</v>
      </c>
      <c r="E285" s="37">
        <v>28.033000000000001</v>
      </c>
      <c r="F2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5"/>
      <c r="H285"/>
      <c r="I285"/>
    </row>
    <row r="286" spans="1:9" x14ac:dyDescent="0.25">
      <c r="A286" s="29">
        <v>45784</v>
      </c>
      <c r="B286" s="47">
        <v>5</v>
      </c>
      <c r="C286" s="47">
        <v>3</v>
      </c>
      <c r="D286" s="47">
        <v>21</v>
      </c>
      <c r="E286" s="37">
        <v>26.108799999999999</v>
      </c>
      <c r="F2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6"/>
      <c r="H286"/>
      <c r="I286"/>
    </row>
    <row r="287" spans="1:9" x14ac:dyDescent="0.25">
      <c r="A287" s="29">
        <v>45784</v>
      </c>
      <c r="B287" s="47">
        <v>5</v>
      </c>
      <c r="C287" s="47">
        <v>3</v>
      </c>
      <c r="D287" s="47">
        <v>22</v>
      </c>
      <c r="E287" s="37">
        <v>25.1769</v>
      </c>
      <c r="F2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7"/>
      <c r="H287"/>
      <c r="I287"/>
    </row>
    <row r="288" spans="1:9" x14ac:dyDescent="0.25">
      <c r="A288" s="29">
        <v>45784</v>
      </c>
      <c r="B288" s="47">
        <v>5</v>
      </c>
      <c r="C288" s="47">
        <v>3</v>
      </c>
      <c r="D288" s="47">
        <v>23</v>
      </c>
      <c r="E288" s="37">
        <v>26.511900000000001</v>
      </c>
      <c r="F2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8"/>
      <c r="H288"/>
      <c r="I288"/>
    </row>
    <row r="289" spans="1:9" x14ac:dyDescent="0.25">
      <c r="A289" s="29">
        <v>45784</v>
      </c>
      <c r="B289" s="47">
        <v>5</v>
      </c>
      <c r="C289" s="47">
        <v>3</v>
      </c>
      <c r="D289" s="47">
        <v>24</v>
      </c>
      <c r="E289" s="37">
        <v>26.892800000000001</v>
      </c>
      <c r="F2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9"/>
      <c r="H289"/>
      <c r="I289"/>
    </row>
    <row r="290" spans="1:9" x14ac:dyDescent="0.25">
      <c r="A290" s="29">
        <v>45785</v>
      </c>
      <c r="B290" s="47">
        <v>5</v>
      </c>
      <c r="C290" s="47">
        <v>4</v>
      </c>
      <c r="D290" s="47">
        <v>1</v>
      </c>
      <c r="E290" s="37">
        <v>28.238800000000001</v>
      </c>
      <c r="F2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0"/>
      <c r="H290"/>
      <c r="I290"/>
    </row>
    <row r="291" spans="1:9" x14ac:dyDescent="0.25">
      <c r="A291" s="29">
        <v>45785</v>
      </c>
      <c r="B291" s="47">
        <v>5</v>
      </c>
      <c r="C291" s="47">
        <v>4</v>
      </c>
      <c r="D291" s="47">
        <v>2</v>
      </c>
      <c r="E291" s="37">
        <v>28.206299999999999</v>
      </c>
      <c r="F2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1"/>
      <c r="H291"/>
      <c r="I291"/>
    </row>
    <row r="292" spans="1:9" x14ac:dyDescent="0.25">
      <c r="A292" s="29">
        <v>45785</v>
      </c>
      <c r="B292" s="47">
        <v>5</v>
      </c>
      <c r="C292" s="47">
        <v>4</v>
      </c>
      <c r="D292" s="47">
        <v>3</v>
      </c>
      <c r="E292" s="37">
        <v>26.8735</v>
      </c>
      <c r="F2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2"/>
      <c r="H292"/>
      <c r="I292"/>
    </row>
    <row r="293" spans="1:9" x14ac:dyDescent="0.25">
      <c r="A293" s="29">
        <v>45785</v>
      </c>
      <c r="B293" s="47">
        <v>5</v>
      </c>
      <c r="C293" s="47">
        <v>4</v>
      </c>
      <c r="D293" s="47">
        <v>4</v>
      </c>
      <c r="E293" s="37">
        <v>28.445900000000002</v>
      </c>
      <c r="F2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3"/>
      <c r="H293"/>
      <c r="I293"/>
    </row>
    <row r="294" spans="1:9" x14ac:dyDescent="0.25">
      <c r="A294" s="29">
        <v>45785</v>
      </c>
      <c r="B294" s="47">
        <v>5</v>
      </c>
      <c r="C294" s="47">
        <v>4</v>
      </c>
      <c r="D294" s="47">
        <v>5</v>
      </c>
      <c r="E294" s="37">
        <v>27.6798</v>
      </c>
      <c r="F2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4"/>
      <c r="H294"/>
      <c r="I294"/>
    </row>
    <row r="295" spans="1:9" x14ac:dyDescent="0.25">
      <c r="A295" s="29">
        <v>45785</v>
      </c>
      <c r="B295" s="47">
        <v>5</v>
      </c>
      <c r="C295" s="47">
        <v>4</v>
      </c>
      <c r="D295" s="47">
        <v>6</v>
      </c>
      <c r="E295" s="37">
        <v>26.2759</v>
      </c>
      <c r="F2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5"/>
      <c r="H295"/>
      <c r="I295"/>
    </row>
    <row r="296" spans="1:9" x14ac:dyDescent="0.25">
      <c r="A296" s="29">
        <v>45785</v>
      </c>
      <c r="B296" s="47">
        <v>5</v>
      </c>
      <c r="C296" s="47">
        <v>4</v>
      </c>
      <c r="D296" s="47">
        <v>7</v>
      </c>
      <c r="E296" s="37">
        <v>27.416799999999999</v>
      </c>
      <c r="F2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6"/>
      <c r="H296"/>
      <c r="I296"/>
    </row>
    <row r="297" spans="1:9" x14ac:dyDescent="0.25">
      <c r="A297" s="29">
        <v>45785</v>
      </c>
      <c r="B297" s="47">
        <v>5</v>
      </c>
      <c r="C297" s="47">
        <v>4</v>
      </c>
      <c r="D297" s="47">
        <v>8</v>
      </c>
      <c r="E297" s="37">
        <v>15.7281</v>
      </c>
      <c r="F2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7"/>
      <c r="H297"/>
      <c r="I297"/>
    </row>
    <row r="298" spans="1:9" x14ac:dyDescent="0.25">
      <c r="A298" s="29">
        <v>45785</v>
      </c>
      <c r="B298" s="47">
        <v>5</v>
      </c>
      <c r="C298" s="47">
        <v>4</v>
      </c>
      <c r="D298" s="47">
        <v>9</v>
      </c>
      <c r="E298" s="37">
        <v>18.041799999999999</v>
      </c>
      <c r="F2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8"/>
      <c r="H298"/>
      <c r="I298"/>
    </row>
    <row r="299" spans="1:9" x14ac:dyDescent="0.25">
      <c r="A299" s="29">
        <v>45785</v>
      </c>
      <c r="B299" s="47">
        <v>5</v>
      </c>
      <c r="C299" s="47">
        <v>4</v>
      </c>
      <c r="D299" s="47">
        <v>10</v>
      </c>
      <c r="E299" s="37">
        <v>18.367999999999999</v>
      </c>
      <c r="F2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9"/>
      <c r="H299"/>
      <c r="I299"/>
    </row>
    <row r="300" spans="1:9" x14ac:dyDescent="0.25">
      <c r="A300" s="29">
        <v>45785</v>
      </c>
      <c r="B300" s="47">
        <v>5</v>
      </c>
      <c r="C300" s="47">
        <v>4</v>
      </c>
      <c r="D300" s="47">
        <v>11</v>
      </c>
      <c r="E300" s="37">
        <v>19.777100000000001</v>
      </c>
      <c r="F3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0"/>
      <c r="H300"/>
      <c r="I300"/>
    </row>
    <row r="301" spans="1:9" x14ac:dyDescent="0.25">
      <c r="A301" s="29">
        <v>45785</v>
      </c>
      <c r="B301" s="47">
        <v>5</v>
      </c>
      <c r="C301" s="47">
        <v>4</v>
      </c>
      <c r="D301" s="47">
        <v>12</v>
      </c>
      <c r="E301" s="37">
        <v>20.334499999999998</v>
      </c>
      <c r="F3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1"/>
      <c r="H301"/>
      <c r="I301"/>
    </row>
    <row r="302" spans="1:9" x14ac:dyDescent="0.25">
      <c r="A302" s="29">
        <v>45785</v>
      </c>
      <c r="B302" s="47">
        <v>5</v>
      </c>
      <c r="C302" s="47">
        <v>4</v>
      </c>
      <c r="D302" s="47">
        <v>13</v>
      </c>
      <c r="E302" s="37">
        <v>20.290199999999999</v>
      </c>
      <c r="F3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2"/>
      <c r="H302"/>
      <c r="I302"/>
    </row>
    <row r="303" spans="1:9" x14ac:dyDescent="0.25">
      <c r="A303" s="29">
        <v>45785</v>
      </c>
      <c r="B303" s="47">
        <v>5</v>
      </c>
      <c r="C303" s="47">
        <v>4</v>
      </c>
      <c r="D303" s="47">
        <v>14</v>
      </c>
      <c r="E303" s="37">
        <v>20.938600000000001</v>
      </c>
      <c r="F3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3"/>
      <c r="H303"/>
      <c r="I303"/>
    </row>
    <row r="304" spans="1:9" x14ac:dyDescent="0.25">
      <c r="A304" s="29">
        <v>45785</v>
      </c>
      <c r="B304" s="47">
        <v>5</v>
      </c>
      <c r="C304" s="47">
        <v>4</v>
      </c>
      <c r="D304" s="47">
        <v>15</v>
      </c>
      <c r="E304" s="37">
        <v>25.539400000000001</v>
      </c>
      <c r="F3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4"/>
      <c r="H304"/>
      <c r="I304"/>
    </row>
    <row r="305" spans="1:9" x14ac:dyDescent="0.25">
      <c r="A305" s="29">
        <v>45785</v>
      </c>
      <c r="B305" s="47">
        <v>5</v>
      </c>
      <c r="C305" s="47">
        <v>4</v>
      </c>
      <c r="D305" s="47">
        <v>16</v>
      </c>
      <c r="E305" s="37">
        <v>28.137899999999998</v>
      </c>
      <c r="F30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5"/>
      <c r="H305"/>
      <c r="I305"/>
    </row>
    <row r="306" spans="1:9" x14ac:dyDescent="0.25">
      <c r="A306" s="29">
        <v>45785</v>
      </c>
      <c r="B306" s="47">
        <v>5</v>
      </c>
      <c r="C306" s="47">
        <v>4</v>
      </c>
      <c r="D306" s="47">
        <v>17</v>
      </c>
      <c r="E306" s="37">
        <v>26.006</v>
      </c>
      <c r="F30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6"/>
      <c r="H306"/>
      <c r="I306"/>
    </row>
    <row r="307" spans="1:9" x14ac:dyDescent="0.25">
      <c r="A307" s="29">
        <v>45785</v>
      </c>
      <c r="B307" s="47">
        <v>5</v>
      </c>
      <c r="C307" s="47">
        <v>4</v>
      </c>
      <c r="D307" s="47">
        <v>18</v>
      </c>
      <c r="E307" s="37">
        <v>35.447099999999999</v>
      </c>
      <c r="F30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7"/>
      <c r="H307"/>
      <c r="I307"/>
    </row>
    <row r="308" spans="1:9" x14ac:dyDescent="0.25">
      <c r="A308" s="29">
        <v>45785</v>
      </c>
      <c r="B308" s="47">
        <v>5</v>
      </c>
      <c r="C308" s="47">
        <v>4</v>
      </c>
      <c r="D308" s="47">
        <v>19</v>
      </c>
      <c r="E308" s="37">
        <v>64.478999999999999</v>
      </c>
      <c r="F30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8"/>
      <c r="H308"/>
      <c r="I308"/>
    </row>
    <row r="309" spans="1:9" x14ac:dyDescent="0.25">
      <c r="A309" s="29">
        <v>45785</v>
      </c>
      <c r="B309" s="47">
        <v>5</v>
      </c>
      <c r="C309" s="47">
        <v>4</v>
      </c>
      <c r="D309" s="47">
        <v>20</v>
      </c>
      <c r="E309" s="37">
        <v>69.374700000000004</v>
      </c>
      <c r="F3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9"/>
      <c r="H309"/>
      <c r="I309"/>
    </row>
    <row r="310" spans="1:9" x14ac:dyDescent="0.25">
      <c r="A310" s="29">
        <v>45785</v>
      </c>
      <c r="B310" s="47">
        <v>5</v>
      </c>
      <c r="C310" s="47">
        <v>4</v>
      </c>
      <c r="D310" s="47">
        <v>21</v>
      </c>
      <c r="E310" s="37">
        <v>64.708100000000002</v>
      </c>
      <c r="F3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0"/>
      <c r="H310"/>
      <c r="I310"/>
    </row>
    <row r="311" spans="1:9" x14ac:dyDescent="0.25">
      <c r="A311" s="29">
        <v>45785</v>
      </c>
      <c r="B311" s="47">
        <v>5</v>
      </c>
      <c r="C311" s="47">
        <v>4</v>
      </c>
      <c r="D311" s="47">
        <v>22</v>
      </c>
      <c r="E311" s="37">
        <v>54.909599999999998</v>
      </c>
      <c r="F3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1"/>
      <c r="H311"/>
      <c r="I311"/>
    </row>
    <row r="312" spans="1:9" x14ac:dyDescent="0.25">
      <c r="A312" s="29">
        <v>45785</v>
      </c>
      <c r="B312" s="47">
        <v>5</v>
      </c>
      <c r="C312" s="47">
        <v>4</v>
      </c>
      <c r="D312" s="47">
        <v>23</v>
      </c>
      <c r="E312" s="37">
        <v>69.061499999999995</v>
      </c>
      <c r="F3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2"/>
      <c r="H312"/>
      <c r="I312"/>
    </row>
    <row r="313" spans="1:9" x14ac:dyDescent="0.25">
      <c r="A313" s="29">
        <v>45785</v>
      </c>
      <c r="B313" s="47">
        <v>5</v>
      </c>
      <c r="C313" s="47">
        <v>4</v>
      </c>
      <c r="D313" s="47">
        <v>24</v>
      </c>
      <c r="E313" s="37">
        <v>48.319299999999998</v>
      </c>
      <c r="F3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3"/>
      <c r="H313"/>
      <c r="I313"/>
    </row>
    <row r="314" spans="1:9" x14ac:dyDescent="0.25">
      <c r="A314" s="29">
        <v>45786</v>
      </c>
      <c r="B314" s="47">
        <v>5</v>
      </c>
      <c r="C314" s="47">
        <v>5</v>
      </c>
      <c r="D314" s="47">
        <v>1</v>
      </c>
      <c r="E314" s="37">
        <v>35.075099999999999</v>
      </c>
      <c r="F3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4"/>
      <c r="H314"/>
      <c r="I314"/>
    </row>
    <row r="315" spans="1:9" x14ac:dyDescent="0.25">
      <c r="A315" s="29">
        <v>45786</v>
      </c>
      <c r="B315" s="47">
        <v>5</v>
      </c>
      <c r="C315" s="47">
        <v>5</v>
      </c>
      <c r="D315" s="47">
        <v>2</v>
      </c>
      <c r="E315" s="37">
        <v>40.930900000000001</v>
      </c>
      <c r="F3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5"/>
      <c r="H315"/>
      <c r="I315"/>
    </row>
    <row r="316" spans="1:9" x14ac:dyDescent="0.25">
      <c r="A316" s="29">
        <v>45786</v>
      </c>
      <c r="B316" s="47">
        <v>5</v>
      </c>
      <c r="C316" s="47">
        <v>5</v>
      </c>
      <c r="D316" s="47">
        <v>3</v>
      </c>
      <c r="E316" s="37">
        <v>34.1496</v>
      </c>
      <c r="F3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6"/>
      <c r="H316"/>
      <c r="I316"/>
    </row>
    <row r="317" spans="1:9" x14ac:dyDescent="0.25">
      <c r="A317" s="29">
        <v>45786</v>
      </c>
      <c r="B317" s="47">
        <v>5</v>
      </c>
      <c r="C317" s="47">
        <v>5</v>
      </c>
      <c r="D317" s="47">
        <v>4</v>
      </c>
      <c r="E317" s="37">
        <v>36.207099999999997</v>
      </c>
      <c r="F3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7"/>
      <c r="H317"/>
      <c r="I317"/>
    </row>
    <row r="318" spans="1:9" x14ac:dyDescent="0.25">
      <c r="A318" s="29">
        <v>45786</v>
      </c>
      <c r="B318" s="47">
        <v>5</v>
      </c>
      <c r="C318" s="47">
        <v>5</v>
      </c>
      <c r="D318" s="47">
        <v>5</v>
      </c>
      <c r="E318" s="37">
        <v>41.226999999999997</v>
      </c>
      <c r="F3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8"/>
      <c r="H318"/>
      <c r="I318"/>
    </row>
    <row r="319" spans="1:9" x14ac:dyDescent="0.25">
      <c r="A319" s="29">
        <v>45786</v>
      </c>
      <c r="B319" s="47">
        <v>5</v>
      </c>
      <c r="C319" s="47">
        <v>5</v>
      </c>
      <c r="D319" s="47">
        <v>6</v>
      </c>
      <c r="E319" s="37">
        <v>48.862000000000002</v>
      </c>
      <c r="F3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9"/>
      <c r="H319"/>
      <c r="I319"/>
    </row>
    <row r="320" spans="1:9" x14ac:dyDescent="0.25">
      <c r="A320" s="29">
        <v>45786</v>
      </c>
      <c r="B320" s="47">
        <v>5</v>
      </c>
      <c r="C320" s="47">
        <v>5</v>
      </c>
      <c r="D320" s="47">
        <v>7</v>
      </c>
      <c r="E320" s="37">
        <v>38.851399999999998</v>
      </c>
      <c r="F3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0"/>
      <c r="H320"/>
      <c r="I320"/>
    </row>
    <row r="321" spans="1:9" x14ac:dyDescent="0.25">
      <c r="A321" s="29">
        <v>45786</v>
      </c>
      <c r="B321" s="47">
        <v>5</v>
      </c>
      <c r="C321" s="47">
        <v>5</v>
      </c>
      <c r="D321" s="47">
        <v>8</v>
      </c>
      <c r="E321" s="37">
        <v>18.3323</v>
      </c>
      <c r="F3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1"/>
      <c r="H321"/>
      <c r="I321"/>
    </row>
    <row r="322" spans="1:9" x14ac:dyDescent="0.25">
      <c r="A322" s="29">
        <v>45786</v>
      </c>
      <c r="B322" s="47">
        <v>5</v>
      </c>
      <c r="C322" s="47">
        <v>5</v>
      </c>
      <c r="D322" s="47">
        <v>9</v>
      </c>
      <c r="E322" s="37">
        <v>27.065200000000001</v>
      </c>
      <c r="F3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2"/>
      <c r="H322"/>
      <c r="I322"/>
    </row>
    <row r="323" spans="1:9" x14ac:dyDescent="0.25">
      <c r="A323" s="29">
        <v>45786</v>
      </c>
      <c r="B323" s="47">
        <v>5</v>
      </c>
      <c r="C323" s="47">
        <v>5</v>
      </c>
      <c r="D323" s="47">
        <v>10</v>
      </c>
      <c r="E323" s="37">
        <v>31.2133</v>
      </c>
      <c r="F3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3"/>
      <c r="H323"/>
      <c r="I323"/>
    </row>
    <row r="324" spans="1:9" x14ac:dyDescent="0.25">
      <c r="A324" s="29">
        <v>45786</v>
      </c>
      <c r="B324" s="47">
        <v>5</v>
      </c>
      <c r="C324" s="47">
        <v>5</v>
      </c>
      <c r="D324" s="47">
        <v>11</v>
      </c>
      <c r="E324" s="37">
        <v>28.429099999999998</v>
      </c>
      <c r="F3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4"/>
      <c r="H324"/>
      <c r="I324"/>
    </row>
    <row r="325" spans="1:9" x14ac:dyDescent="0.25">
      <c r="A325" s="29">
        <v>45786</v>
      </c>
      <c r="B325" s="47">
        <v>5</v>
      </c>
      <c r="C325" s="47">
        <v>5</v>
      </c>
      <c r="D325" s="47">
        <v>12</v>
      </c>
      <c r="E325" s="37">
        <v>29.823399999999999</v>
      </c>
      <c r="F3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5"/>
      <c r="H325"/>
      <c r="I325"/>
    </row>
    <row r="326" spans="1:9" x14ac:dyDescent="0.25">
      <c r="A326" s="29">
        <v>45786</v>
      </c>
      <c r="B326" s="47">
        <v>5</v>
      </c>
      <c r="C326" s="47">
        <v>5</v>
      </c>
      <c r="D326" s="47">
        <v>13</v>
      </c>
      <c r="E326" s="37">
        <v>31.613700000000001</v>
      </c>
      <c r="F3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6"/>
      <c r="H326"/>
      <c r="I326"/>
    </row>
    <row r="327" spans="1:9" x14ac:dyDescent="0.25">
      <c r="A327" s="29">
        <v>45786</v>
      </c>
      <c r="B327" s="47">
        <v>5</v>
      </c>
      <c r="C327" s="47">
        <v>5</v>
      </c>
      <c r="D327" s="47">
        <v>14</v>
      </c>
      <c r="E327" s="37">
        <v>33.250700000000002</v>
      </c>
      <c r="F3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7"/>
      <c r="H327"/>
      <c r="I327"/>
    </row>
    <row r="328" spans="1:9" x14ac:dyDescent="0.25">
      <c r="A328" s="29">
        <v>45786</v>
      </c>
      <c r="B328" s="47">
        <v>5</v>
      </c>
      <c r="C328" s="47">
        <v>5</v>
      </c>
      <c r="D328" s="47">
        <v>15</v>
      </c>
      <c r="E328" s="37">
        <v>30.590199999999999</v>
      </c>
      <c r="F3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8"/>
      <c r="H328"/>
      <c r="I328"/>
    </row>
    <row r="329" spans="1:9" x14ac:dyDescent="0.25">
      <c r="A329" s="29">
        <v>45786</v>
      </c>
      <c r="B329" s="47">
        <v>5</v>
      </c>
      <c r="C329" s="47">
        <v>5</v>
      </c>
      <c r="D329" s="47">
        <v>16</v>
      </c>
      <c r="E329" s="37">
        <v>34.9572</v>
      </c>
      <c r="F32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29"/>
      <c r="H329"/>
      <c r="I329"/>
    </row>
    <row r="330" spans="1:9" x14ac:dyDescent="0.25">
      <c r="A330" s="29">
        <v>45786</v>
      </c>
      <c r="B330" s="47">
        <v>5</v>
      </c>
      <c r="C330" s="47">
        <v>5</v>
      </c>
      <c r="D330" s="47">
        <v>17</v>
      </c>
      <c r="E330" s="37">
        <v>32.356299999999997</v>
      </c>
      <c r="F33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30"/>
      <c r="H330"/>
      <c r="I330"/>
    </row>
    <row r="331" spans="1:9" x14ac:dyDescent="0.25">
      <c r="A331" s="29">
        <v>45786</v>
      </c>
      <c r="B331" s="47">
        <v>5</v>
      </c>
      <c r="C331" s="47">
        <v>5</v>
      </c>
      <c r="D331" s="47">
        <v>18</v>
      </c>
      <c r="E331" s="37">
        <v>49.182600000000001</v>
      </c>
      <c r="F33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31"/>
      <c r="H331"/>
      <c r="I331"/>
    </row>
    <row r="332" spans="1:9" x14ac:dyDescent="0.25">
      <c r="A332" s="29">
        <v>45786</v>
      </c>
      <c r="B332" s="47">
        <v>5</v>
      </c>
      <c r="C332" s="47">
        <v>5</v>
      </c>
      <c r="D332" s="47">
        <v>19</v>
      </c>
      <c r="E332" s="37">
        <v>64.234700000000004</v>
      </c>
      <c r="F33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32"/>
      <c r="H332"/>
      <c r="I332"/>
    </row>
    <row r="333" spans="1:9" x14ac:dyDescent="0.25">
      <c r="A333" s="29">
        <v>45786</v>
      </c>
      <c r="B333" s="47">
        <v>5</v>
      </c>
      <c r="C333" s="47">
        <v>5</v>
      </c>
      <c r="D333" s="47">
        <v>20</v>
      </c>
      <c r="E333" s="37">
        <v>79.748400000000004</v>
      </c>
      <c r="F3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3"/>
      <c r="H333"/>
      <c r="I333"/>
    </row>
    <row r="334" spans="1:9" x14ac:dyDescent="0.25">
      <c r="A334" s="29">
        <v>45786</v>
      </c>
      <c r="B334" s="47">
        <v>5</v>
      </c>
      <c r="C334" s="47">
        <v>5</v>
      </c>
      <c r="D334" s="47">
        <v>21</v>
      </c>
      <c r="E334" s="37">
        <v>36.3765</v>
      </c>
      <c r="F3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4"/>
      <c r="H334"/>
      <c r="I334"/>
    </row>
    <row r="335" spans="1:9" x14ac:dyDescent="0.25">
      <c r="A335" s="29">
        <v>45786</v>
      </c>
      <c r="B335" s="47">
        <v>5</v>
      </c>
      <c r="C335" s="47">
        <v>5</v>
      </c>
      <c r="D335" s="47">
        <v>22</v>
      </c>
      <c r="E335" s="37">
        <v>34.687399999999997</v>
      </c>
      <c r="F3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5"/>
      <c r="H335"/>
      <c r="I335"/>
    </row>
    <row r="336" spans="1:9" x14ac:dyDescent="0.25">
      <c r="A336" s="29">
        <v>45786</v>
      </c>
      <c r="B336" s="47">
        <v>5</v>
      </c>
      <c r="C336" s="47">
        <v>5</v>
      </c>
      <c r="D336" s="47">
        <v>23</v>
      </c>
      <c r="E336" s="37">
        <v>65.608199999999997</v>
      </c>
      <c r="F3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6"/>
      <c r="H336"/>
      <c r="I336"/>
    </row>
    <row r="337" spans="1:9" x14ac:dyDescent="0.25">
      <c r="A337" s="29">
        <v>45786</v>
      </c>
      <c r="B337" s="47">
        <v>5</v>
      </c>
      <c r="C337" s="47">
        <v>5</v>
      </c>
      <c r="D337" s="47">
        <v>24</v>
      </c>
      <c r="E337" s="37">
        <v>49.141599999999997</v>
      </c>
      <c r="F3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7"/>
      <c r="H337"/>
      <c r="I337"/>
    </row>
    <row r="338" spans="1:9" x14ac:dyDescent="0.25">
      <c r="A338" s="29">
        <v>45787</v>
      </c>
      <c r="B338" s="47">
        <v>5</v>
      </c>
      <c r="C338" s="47">
        <v>6</v>
      </c>
      <c r="D338" s="47">
        <v>1</v>
      </c>
      <c r="E338" s="37">
        <v>40.039700000000003</v>
      </c>
      <c r="F3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8"/>
      <c r="H338"/>
      <c r="I338"/>
    </row>
    <row r="339" spans="1:9" x14ac:dyDescent="0.25">
      <c r="A339" s="29">
        <v>45787</v>
      </c>
      <c r="B339" s="47">
        <v>5</v>
      </c>
      <c r="C339" s="47">
        <v>6</v>
      </c>
      <c r="D339" s="47">
        <v>2</v>
      </c>
      <c r="E339" s="37">
        <v>27.221399999999999</v>
      </c>
      <c r="F3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9"/>
      <c r="H339"/>
      <c r="I339"/>
    </row>
    <row r="340" spans="1:9" x14ac:dyDescent="0.25">
      <c r="A340" s="29">
        <v>45787</v>
      </c>
      <c r="B340" s="47">
        <v>5</v>
      </c>
      <c r="C340" s="47">
        <v>6</v>
      </c>
      <c r="D340" s="47">
        <v>3</v>
      </c>
      <c r="E340" s="37">
        <v>25.173300000000001</v>
      </c>
      <c r="F3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0"/>
      <c r="H340"/>
      <c r="I340"/>
    </row>
    <row r="341" spans="1:9" x14ac:dyDescent="0.25">
      <c r="A341" s="29">
        <v>45787</v>
      </c>
      <c r="B341" s="47">
        <v>5</v>
      </c>
      <c r="C341" s="47">
        <v>6</v>
      </c>
      <c r="D341" s="47">
        <v>4</v>
      </c>
      <c r="E341" s="37">
        <v>25.131399999999999</v>
      </c>
      <c r="F3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1"/>
      <c r="H341"/>
      <c r="I341"/>
    </row>
    <row r="342" spans="1:9" x14ac:dyDescent="0.25">
      <c r="A342" s="29">
        <v>45787</v>
      </c>
      <c r="B342" s="47">
        <v>5</v>
      </c>
      <c r="C342" s="47">
        <v>6</v>
      </c>
      <c r="D342" s="47">
        <v>5</v>
      </c>
      <c r="E342" s="37">
        <v>29.994700000000002</v>
      </c>
      <c r="F3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2"/>
      <c r="H342"/>
      <c r="I342"/>
    </row>
    <row r="343" spans="1:9" x14ac:dyDescent="0.25">
      <c r="A343" s="29">
        <v>45787</v>
      </c>
      <c r="B343" s="47">
        <v>5</v>
      </c>
      <c r="C343" s="47">
        <v>6</v>
      </c>
      <c r="D343" s="47">
        <v>6</v>
      </c>
      <c r="E343" s="37">
        <v>28.856300000000001</v>
      </c>
      <c r="F3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3"/>
      <c r="H343"/>
      <c r="I343"/>
    </row>
    <row r="344" spans="1:9" x14ac:dyDescent="0.25">
      <c r="A344" s="29">
        <v>45787</v>
      </c>
      <c r="B344" s="47">
        <v>5</v>
      </c>
      <c r="C344" s="47">
        <v>6</v>
      </c>
      <c r="D344" s="47">
        <v>7</v>
      </c>
      <c r="E344" s="37">
        <v>28.146699999999999</v>
      </c>
      <c r="F3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4"/>
      <c r="H344"/>
      <c r="I344"/>
    </row>
    <row r="345" spans="1:9" x14ac:dyDescent="0.25">
      <c r="A345" s="29">
        <v>45787</v>
      </c>
      <c r="B345" s="47">
        <v>5</v>
      </c>
      <c r="C345" s="47">
        <v>6</v>
      </c>
      <c r="D345" s="47">
        <v>8</v>
      </c>
      <c r="E345" s="37">
        <v>15.654999999999999</v>
      </c>
      <c r="F3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5"/>
      <c r="H345"/>
      <c r="I345"/>
    </row>
    <row r="346" spans="1:9" x14ac:dyDescent="0.25">
      <c r="A346" s="29">
        <v>45787</v>
      </c>
      <c r="B346" s="47">
        <v>5</v>
      </c>
      <c r="C346" s="47">
        <v>6</v>
      </c>
      <c r="D346" s="47">
        <v>9</v>
      </c>
      <c r="E346" s="37">
        <v>20.017600000000002</v>
      </c>
      <c r="F3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6"/>
      <c r="H346"/>
      <c r="I346"/>
    </row>
    <row r="347" spans="1:9" x14ac:dyDescent="0.25">
      <c r="A347" s="29">
        <v>45787</v>
      </c>
      <c r="B347" s="47">
        <v>5</v>
      </c>
      <c r="C347" s="47">
        <v>6</v>
      </c>
      <c r="D347" s="47">
        <v>10</v>
      </c>
      <c r="E347" s="37">
        <v>25.7928</v>
      </c>
      <c r="F3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7"/>
      <c r="H347"/>
      <c r="I347"/>
    </row>
    <row r="348" spans="1:9" x14ac:dyDescent="0.25">
      <c r="A348" s="29">
        <v>45787</v>
      </c>
      <c r="B348" s="47">
        <v>5</v>
      </c>
      <c r="C348" s="47">
        <v>6</v>
      </c>
      <c r="D348" s="47">
        <v>11</v>
      </c>
      <c r="E348" s="37">
        <v>22.1675</v>
      </c>
      <c r="F3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8"/>
      <c r="H348"/>
      <c r="I348"/>
    </row>
    <row r="349" spans="1:9" x14ac:dyDescent="0.25">
      <c r="A349" s="29">
        <v>45787</v>
      </c>
      <c r="B349" s="47">
        <v>5</v>
      </c>
      <c r="C349" s="47">
        <v>6</v>
      </c>
      <c r="D349" s="47">
        <v>12</v>
      </c>
      <c r="E349" s="37">
        <v>19.172499999999999</v>
      </c>
      <c r="F3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9"/>
      <c r="H349"/>
      <c r="I349"/>
    </row>
    <row r="350" spans="1:9" x14ac:dyDescent="0.25">
      <c r="A350" s="29">
        <v>45787</v>
      </c>
      <c r="B350" s="47">
        <v>5</v>
      </c>
      <c r="C350" s="47">
        <v>6</v>
      </c>
      <c r="D350" s="47">
        <v>13</v>
      </c>
      <c r="E350" s="37">
        <v>22.365100000000002</v>
      </c>
      <c r="F3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0"/>
      <c r="H350"/>
      <c r="I350"/>
    </row>
    <row r="351" spans="1:9" x14ac:dyDescent="0.25">
      <c r="A351" s="29">
        <v>45787</v>
      </c>
      <c r="B351" s="47">
        <v>5</v>
      </c>
      <c r="C351" s="47">
        <v>6</v>
      </c>
      <c r="D351" s="47">
        <v>14</v>
      </c>
      <c r="E351" s="37">
        <v>25.0061</v>
      </c>
      <c r="F3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1"/>
      <c r="H351"/>
      <c r="I351"/>
    </row>
    <row r="352" spans="1:9" x14ac:dyDescent="0.25">
      <c r="A352" s="29">
        <v>45787</v>
      </c>
      <c r="B352" s="47">
        <v>5</v>
      </c>
      <c r="C352" s="47">
        <v>6</v>
      </c>
      <c r="D352" s="47">
        <v>15</v>
      </c>
      <c r="E352" s="37">
        <v>27.785900000000002</v>
      </c>
      <c r="F3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2"/>
      <c r="H352"/>
      <c r="I352"/>
    </row>
    <row r="353" spans="1:9" x14ac:dyDescent="0.25">
      <c r="A353" s="29">
        <v>45787</v>
      </c>
      <c r="B353" s="47">
        <v>5</v>
      </c>
      <c r="C353" s="47">
        <v>6</v>
      </c>
      <c r="D353" s="47">
        <v>16</v>
      </c>
      <c r="E353" s="37">
        <v>26.681899999999999</v>
      </c>
      <c r="F3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3"/>
      <c r="H353"/>
      <c r="I353"/>
    </row>
    <row r="354" spans="1:9" x14ac:dyDescent="0.25">
      <c r="A354" s="29">
        <v>45787</v>
      </c>
      <c r="B354" s="47">
        <v>5</v>
      </c>
      <c r="C354" s="47">
        <v>6</v>
      </c>
      <c r="D354" s="47">
        <v>17</v>
      </c>
      <c r="E354" s="37">
        <v>30.232399999999998</v>
      </c>
      <c r="F3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4"/>
      <c r="H354"/>
      <c r="I354"/>
    </row>
    <row r="355" spans="1:9" x14ac:dyDescent="0.25">
      <c r="A355" s="29">
        <v>45787</v>
      </c>
      <c r="B355" s="47">
        <v>5</v>
      </c>
      <c r="C355" s="47">
        <v>6</v>
      </c>
      <c r="D355" s="47">
        <v>18</v>
      </c>
      <c r="E355" s="37">
        <v>39.651200000000003</v>
      </c>
      <c r="F3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5"/>
      <c r="H355"/>
      <c r="I355"/>
    </row>
    <row r="356" spans="1:9" x14ac:dyDescent="0.25">
      <c r="A356" s="29">
        <v>45787</v>
      </c>
      <c r="B356" s="47">
        <v>5</v>
      </c>
      <c r="C356" s="47">
        <v>6</v>
      </c>
      <c r="D356" s="47">
        <v>19</v>
      </c>
      <c r="E356" s="37">
        <v>45.630600000000001</v>
      </c>
      <c r="F3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6"/>
      <c r="H356"/>
      <c r="I356"/>
    </row>
    <row r="357" spans="1:9" x14ac:dyDescent="0.25">
      <c r="A357" s="29">
        <v>45787</v>
      </c>
      <c r="B357" s="47">
        <v>5</v>
      </c>
      <c r="C357" s="47">
        <v>6</v>
      </c>
      <c r="D357" s="47">
        <v>20</v>
      </c>
      <c r="E357" s="37">
        <v>71.5471</v>
      </c>
      <c r="F3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7"/>
      <c r="H357"/>
      <c r="I357"/>
    </row>
    <row r="358" spans="1:9" x14ac:dyDescent="0.25">
      <c r="A358" s="29">
        <v>45787</v>
      </c>
      <c r="B358" s="47">
        <v>5</v>
      </c>
      <c r="C358" s="47">
        <v>6</v>
      </c>
      <c r="D358" s="47">
        <v>21</v>
      </c>
      <c r="E358" s="37">
        <v>48.031199999999998</v>
      </c>
      <c r="F3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8"/>
      <c r="H358"/>
      <c r="I358"/>
    </row>
    <row r="359" spans="1:9" x14ac:dyDescent="0.25">
      <c r="A359" s="29">
        <v>45787</v>
      </c>
      <c r="B359" s="47">
        <v>5</v>
      </c>
      <c r="C359" s="47">
        <v>6</v>
      </c>
      <c r="D359" s="47">
        <v>22</v>
      </c>
      <c r="E359" s="37">
        <v>41.407800000000002</v>
      </c>
      <c r="F3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9"/>
      <c r="H359"/>
      <c r="I359"/>
    </row>
    <row r="360" spans="1:9" x14ac:dyDescent="0.25">
      <c r="A360" s="29">
        <v>45787</v>
      </c>
      <c r="B360" s="47">
        <v>5</v>
      </c>
      <c r="C360" s="47">
        <v>6</v>
      </c>
      <c r="D360" s="47">
        <v>23</v>
      </c>
      <c r="E360" s="37">
        <v>54.228400000000001</v>
      </c>
      <c r="F3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0"/>
      <c r="H360"/>
      <c r="I360"/>
    </row>
    <row r="361" spans="1:9" x14ac:dyDescent="0.25">
      <c r="A361" s="29">
        <v>45787</v>
      </c>
      <c r="B361" s="47">
        <v>5</v>
      </c>
      <c r="C361" s="47">
        <v>6</v>
      </c>
      <c r="D361" s="47">
        <v>24</v>
      </c>
      <c r="E361" s="37">
        <v>46.029600000000002</v>
      </c>
      <c r="F3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1"/>
      <c r="H361"/>
      <c r="I361"/>
    </row>
    <row r="362" spans="1:9" x14ac:dyDescent="0.25">
      <c r="A362" s="29">
        <v>45788</v>
      </c>
      <c r="B362" s="47">
        <v>5</v>
      </c>
      <c r="C362" s="47">
        <v>7</v>
      </c>
      <c r="D362" s="47">
        <v>1</v>
      </c>
      <c r="E362" s="37">
        <v>29.590800000000002</v>
      </c>
      <c r="F3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2"/>
      <c r="H362"/>
      <c r="I362"/>
    </row>
    <row r="363" spans="1:9" x14ac:dyDescent="0.25">
      <c r="A363" s="29">
        <v>45788</v>
      </c>
      <c r="B363" s="47">
        <v>5</v>
      </c>
      <c r="C363" s="47">
        <v>7</v>
      </c>
      <c r="D363" s="47">
        <v>2</v>
      </c>
      <c r="E363" s="37">
        <v>30.479600000000001</v>
      </c>
      <c r="F3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3"/>
      <c r="H363"/>
      <c r="I363"/>
    </row>
    <row r="364" spans="1:9" x14ac:dyDescent="0.25">
      <c r="A364" s="29">
        <v>45788</v>
      </c>
      <c r="B364" s="47">
        <v>5</v>
      </c>
      <c r="C364" s="47">
        <v>7</v>
      </c>
      <c r="D364" s="47">
        <v>3</v>
      </c>
      <c r="E364" s="37">
        <v>31.8064</v>
      </c>
      <c r="F3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4"/>
      <c r="H364"/>
      <c r="I364"/>
    </row>
    <row r="365" spans="1:9" x14ac:dyDescent="0.25">
      <c r="A365" s="29">
        <v>45788</v>
      </c>
      <c r="B365" s="47">
        <v>5</v>
      </c>
      <c r="C365" s="47">
        <v>7</v>
      </c>
      <c r="D365" s="47">
        <v>4</v>
      </c>
      <c r="E365" s="37">
        <v>30.036300000000001</v>
      </c>
      <c r="F3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5"/>
      <c r="H365"/>
      <c r="I365"/>
    </row>
    <row r="366" spans="1:9" x14ac:dyDescent="0.25">
      <c r="A366" s="29">
        <v>45788</v>
      </c>
      <c r="B366" s="47">
        <v>5</v>
      </c>
      <c r="C366" s="47">
        <v>7</v>
      </c>
      <c r="D366" s="47">
        <v>5</v>
      </c>
      <c r="E366" s="37">
        <v>28.719000000000001</v>
      </c>
      <c r="F3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6"/>
      <c r="H366"/>
      <c r="I366"/>
    </row>
    <row r="367" spans="1:9" x14ac:dyDescent="0.25">
      <c r="A367" s="29">
        <v>45788</v>
      </c>
      <c r="B367" s="47">
        <v>5</v>
      </c>
      <c r="C367" s="47">
        <v>7</v>
      </c>
      <c r="D367" s="47">
        <v>6</v>
      </c>
      <c r="E367" s="37">
        <v>27.6983</v>
      </c>
      <c r="F3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7"/>
      <c r="H367"/>
      <c r="I367"/>
    </row>
    <row r="368" spans="1:9" x14ac:dyDescent="0.25">
      <c r="A368" s="29">
        <v>45788</v>
      </c>
      <c r="B368" s="47">
        <v>5</v>
      </c>
      <c r="C368" s="47">
        <v>7</v>
      </c>
      <c r="D368" s="47">
        <v>7</v>
      </c>
      <c r="E368" s="37">
        <v>20.974</v>
      </c>
      <c r="F3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8"/>
      <c r="H368"/>
      <c r="I368"/>
    </row>
    <row r="369" spans="1:9" x14ac:dyDescent="0.25">
      <c r="A369" s="29">
        <v>45788</v>
      </c>
      <c r="B369" s="47">
        <v>5</v>
      </c>
      <c r="C369" s="47">
        <v>7</v>
      </c>
      <c r="D369" s="47">
        <v>8</v>
      </c>
      <c r="E369" s="37">
        <v>17.121200000000002</v>
      </c>
      <c r="F3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9"/>
      <c r="H369"/>
      <c r="I369"/>
    </row>
    <row r="370" spans="1:9" x14ac:dyDescent="0.25">
      <c r="A370" s="29">
        <v>45788</v>
      </c>
      <c r="B370" s="47">
        <v>5</v>
      </c>
      <c r="C370" s="47">
        <v>7</v>
      </c>
      <c r="D370" s="47">
        <v>9</v>
      </c>
      <c r="E370" s="37">
        <v>16.7698</v>
      </c>
      <c r="F3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0"/>
      <c r="H370"/>
      <c r="I370"/>
    </row>
    <row r="371" spans="1:9" x14ac:dyDescent="0.25">
      <c r="A371" s="29">
        <v>45788</v>
      </c>
      <c r="B371" s="47">
        <v>5</v>
      </c>
      <c r="C371" s="47">
        <v>7</v>
      </c>
      <c r="D371" s="47">
        <v>10</v>
      </c>
      <c r="E371" s="37">
        <v>15.297700000000001</v>
      </c>
      <c r="F3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1"/>
      <c r="H371"/>
      <c r="I371"/>
    </row>
    <row r="372" spans="1:9" x14ac:dyDescent="0.25">
      <c r="A372" s="29">
        <v>45788</v>
      </c>
      <c r="B372" s="47">
        <v>5</v>
      </c>
      <c r="C372" s="47">
        <v>7</v>
      </c>
      <c r="D372" s="47">
        <v>11</v>
      </c>
      <c r="E372" s="37">
        <v>8.9099000000000004</v>
      </c>
      <c r="F3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2"/>
      <c r="H372"/>
      <c r="I372"/>
    </row>
    <row r="373" spans="1:9" x14ac:dyDescent="0.25">
      <c r="A373" s="29">
        <v>45788</v>
      </c>
      <c r="B373" s="47">
        <v>5</v>
      </c>
      <c r="C373" s="47">
        <v>7</v>
      </c>
      <c r="D373" s="47">
        <v>12</v>
      </c>
      <c r="E373" s="37">
        <v>11.6997</v>
      </c>
      <c r="F3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3"/>
      <c r="H373"/>
      <c r="I373"/>
    </row>
    <row r="374" spans="1:9" x14ac:dyDescent="0.25">
      <c r="A374" s="29">
        <v>45788</v>
      </c>
      <c r="B374" s="47">
        <v>5</v>
      </c>
      <c r="C374" s="47">
        <v>7</v>
      </c>
      <c r="D374" s="47">
        <v>13</v>
      </c>
      <c r="E374" s="37">
        <v>14.2959</v>
      </c>
      <c r="F3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4"/>
      <c r="H374"/>
      <c r="I374"/>
    </row>
    <row r="375" spans="1:9" x14ac:dyDescent="0.25">
      <c r="A375" s="29">
        <v>45788</v>
      </c>
      <c r="B375" s="47">
        <v>5</v>
      </c>
      <c r="C375" s="47">
        <v>7</v>
      </c>
      <c r="D375" s="47">
        <v>14</v>
      </c>
      <c r="E375" s="37">
        <v>18.1464</v>
      </c>
      <c r="F3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5"/>
      <c r="H375"/>
      <c r="I375"/>
    </row>
    <row r="376" spans="1:9" x14ac:dyDescent="0.25">
      <c r="A376" s="29">
        <v>45788</v>
      </c>
      <c r="B376" s="47">
        <v>5</v>
      </c>
      <c r="C376" s="47">
        <v>7</v>
      </c>
      <c r="D376" s="47">
        <v>15</v>
      </c>
      <c r="E376" s="37">
        <v>22.096399999999999</v>
      </c>
      <c r="F3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6"/>
      <c r="H376"/>
      <c r="I376"/>
    </row>
    <row r="377" spans="1:9" x14ac:dyDescent="0.25">
      <c r="A377" s="29">
        <v>45788</v>
      </c>
      <c r="B377" s="47">
        <v>5</v>
      </c>
      <c r="C377" s="47">
        <v>7</v>
      </c>
      <c r="D377" s="47">
        <v>16</v>
      </c>
      <c r="E377" s="37">
        <v>23.0931</v>
      </c>
      <c r="F3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7"/>
      <c r="H377"/>
      <c r="I377"/>
    </row>
    <row r="378" spans="1:9" x14ac:dyDescent="0.25">
      <c r="A378" s="29">
        <v>45788</v>
      </c>
      <c r="B378" s="47">
        <v>5</v>
      </c>
      <c r="C378" s="47">
        <v>7</v>
      </c>
      <c r="D378" s="47">
        <v>17</v>
      </c>
      <c r="E378" s="37">
        <v>28.615300000000001</v>
      </c>
      <c r="F3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8"/>
      <c r="H378"/>
      <c r="I378"/>
    </row>
    <row r="379" spans="1:9" x14ac:dyDescent="0.25">
      <c r="A379" s="29">
        <v>45788</v>
      </c>
      <c r="B379" s="47">
        <v>5</v>
      </c>
      <c r="C379" s="47">
        <v>7</v>
      </c>
      <c r="D379" s="47">
        <v>18</v>
      </c>
      <c r="E379" s="37">
        <v>33.310499999999998</v>
      </c>
      <c r="F3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9"/>
      <c r="H379"/>
      <c r="I379"/>
    </row>
    <row r="380" spans="1:9" x14ac:dyDescent="0.25">
      <c r="A380" s="29">
        <v>45788</v>
      </c>
      <c r="B380" s="47">
        <v>5</v>
      </c>
      <c r="C380" s="47">
        <v>7</v>
      </c>
      <c r="D380" s="47">
        <v>19</v>
      </c>
      <c r="E380" s="37">
        <v>38.3217</v>
      </c>
      <c r="F3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0"/>
      <c r="H380"/>
      <c r="I380"/>
    </row>
    <row r="381" spans="1:9" x14ac:dyDescent="0.25">
      <c r="A381" s="29">
        <v>45788</v>
      </c>
      <c r="B381" s="47">
        <v>5</v>
      </c>
      <c r="C381" s="47">
        <v>7</v>
      </c>
      <c r="D381" s="47">
        <v>20</v>
      </c>
      <c r="E381" s="37">
        <v>32.4452</v>
      </c>
      <c r="F3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1"/>
      <c r="H381"/>
      <c r="I381"/>
    </row>
    <row r="382" spans="1:9" x14ac:dyDescent="0.25">
      <c r="A382" s="29">
        <v>45788</v>
      </c>
      <c r="B382" s="47">
        <v>5</v>
      </c>
      <c r="C382" s="47">
        <v>7</v>
      </c>
      <c r="D382" s="47">
        <v>21</v>
      </c>
      <c r="E382" s="37">
        <v>30.640799999999999</v>
      </c>
      <c r="F3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2"/>
      <c r="H382"/>
      <c r="I382"/>
    </row>
    <row r="383" spans="1:9" x14ac:dyDescent="0.25">
      <c r="A383" s="29">
        <v>45788</v>
      </c>
      <c r="B383" s="47">
        <v>5</v>
      </c>
      <c r="C383" s="47">
        <v>7</v>
      </c>
      <c r="D383" s="47">
        <v>22</v>
      </c>
      <c r="E383" s="37">
        <v>33.323300000000003</v>
      </c>
      <c r="F3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3"/>
      <c r="H383"/>
      <c r="I383"/>
    </row>
    <row r="384" spans="1:9" x14ac:dyDescent="0.25">
      <c r="A384" s="29">
        <v>45788</v>
      </c>
      <c r="B384" s="47">
        <v>5</v>
      </c>
      <c r="C384" s="47">
        <v>7</v>
      </c>
      <c r="D384" s="47">
        <v>23</v>
      </c>
      <c r="E384" s="37">
        <v>27.175899999999999</v>
      </c>
      <c r="F3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4"/>
      <c r="H384"/>
      <c r="I384"/>
    </row>
    <row r="385" spans="1:9" x14ac:dyDescent="0.25">
      <c r="A385" s="29">
        <v>45788</v>
      </c>
      <c r="B385" s="47">
        <v>5</v>
      </c>
      <c r="C385" s="47">
        <v>7</v>
      </c>
      <c r="D385" s="47">
        <v>24</v>
      </c>
      <c r="E385" s="37">
        <v>27.554500000000001</v>
      </c>
      <c r="F3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5"/>
      <c r="H385"/>
      <c r="I385"/>
    </row>
    <row r="386" spans="1:9" x14ac:dyDescent="0.25">
      <c r="A386" s="29">
        <v>45789</v>
      </c>
      <c r="B386" s="47">
        <v>5</v>
      </c>
      <c r="C386" s="47">
        <v>1</v>
      </c>
      <c r="D386" s="47">
        <v>1</v>
      </c>
      <c r="E386" s="37">
        <v>27.496200000000002</v>
      </c>
      <c r="F3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6"/>
      <c r="H386"/>
      <c r="I386"/>
    </row>
    <row r="387" spans="1:9" x14ac:dyDescent="0.25">
      <c r="A387" s="29">
        <v>45789</v>
      </c>
      <c r="B387" s="47">
        <v>5</v>
      </c>
      <c r="C387" s="47">
        <v>1</v>
      </c>
      <c r="D387" s="47">
        <v>2</v>
      </c>
      <c r="E387" s="37">
        <v>28.7224</v>
      </c>
      <c r="F3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7"/>
      <c r="H387"/>
      <c r="I387"/>
    </row>
    <row r="388" spans="1:9" x14ac:dyDescent="0.25">
      <c r="A388" s="29">
        <v>45789</v>
      </c>
      <c r="B388" s="47">
        <v>5</v>
      </c>
      <c r="C388" s="47">
        <v>1</v>
      </c>
      <c r="D388" s="47">
        <v>3</v>
      </c>
      <c r="E388" s="37">
        <v>27.9391</v>
      </c>
      <c r="F3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8"/>
      <c r="H388"/>
      <c r="I388"/>
    </row>
    <row r="389" spans="1:9" x14ac:dyDescent="0.25">
      <c r="A389" s="29">
        <v>45789</v>
      </c>
      <c r="B389" s="47">
        <v>5</v>
      </c>
      <c r="C389" s="47">
        <v>1</v>
      </c>
      <c r="D389" s="47">
        <v>4</v>
      </c>
      <c r="E389" s="37">
        <v>26.534199999999998</v>
      </c>
      <c r="F3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9"/>
      <c r="H389"/>
      <c r="I389"/>
    </row>
    <row r="390" spans="1:9" x14ac:dyDescent="0.25">
      <c r="A390" s="29">
        <v>45789</v>
      </c>
      <c r="B390" s="47">
        <v>5</v>
      </c>
      <c r="C390" s="47">
        <v>1</v>
      </c>
      <c r="D390" s="47">
        <v>5</v>
      </c>
      <c r="E390" s="37">
        <v>32.037599999999998</v>
      </c>
      <c r="F3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0"/>
      <c r="H390"/>
      <c r="I390"/>
    </row>
    <row r="391" spans="1:9" x14ac:dyDescent="0.25">
      <c r="A391" s="29">
        <v>45789</v>
      </c>
      <c r="B391" s="47">
        <v>5</v>
      </c>
      <c r="C391" s="47">
        <v>1</v>
      </c>
      <c r="D391" s="47">
        <v>6</v>
      </c>
      <c r="E391" s="37">
        <v>34.097000000000001</v>
      </c>
      <c r="F3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1"/>
      <c r="H391"/>
      <c r="I391"/>
    </row>
    <row r="392" spans="1:9" x14ac:dyDescent="0.25">
      <c r="A392" s="29">
        <v>45789</v>
      </c>
      <c r="B392" s="47">
        <v>5</v>
      </c>
      <c r="C392" s="47">
        <v>1</v>
      </c>
      <c r="D392" s="47">
        <v>7</v>
      </c>
      <c r="E392" s="37">
        <v>26.755700000000001</v>
      </c>
      <c r="F3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2"/>
      <c r="H392"/>
      <c r="I392"/>
    </row>
    <row r="393" spans="1:9" x14ac:dyDescent="0.25">
      <c r="A393" s="29">
        <v>45789</v>
      </c>
      <c r="B393" s="47">
        <v>5</v>
      </c>
      <c r="C393" s="47">
        <v>1</v>
      </c>
      <c r="D393" s="47">
        <v>8</v>
      </c>
      <c r="E393" s="37">
        <v>22.435099999999998</v>
      </c>
      <c r="F3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3"/>
      <c r="H393"/>
      <c r="I393"/>
    </row>
    <row r="394" spans="1:9" x14ac:dyDescent="0.25">
      <c r="A394" s="29">
        <v>45789</v>
      </c>
      <c r="B394" s="47">
        <v>5</v>
      </c>
      <c r="C394" s="47">
        <v>1</v>
      </c>
      <c r="D394" s="47">
        <v>9</v>
      </c>
      <c r="E394" s="37">
        <v>20.892199999999999</v>
      </c>
      <c r="F3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4"/>
      <c r="H394"/>
      <c r="I394"/>
    </row>
    <row r="395" spans="1:9" x14ac:dyDescent="0.25">
      <c r="A395" s="29">
        <v>45789</v>
      </c>
      <c r="B395" s="47">
        <v>5</v>
      </c>
      <c r="C395" s="47">
        <v>1</v>
      </c>
      <c r="D395" s="47">
        <v>10</v>
      </c>
      <c r="E395" s="37">
        <v>21.409099999999999</v>
      </c>
      <c r="F3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5"/>
      <c r="H395"/>
      <c r="I395"/>
    </row>
    <row r="396" spans="1:9" x14ac:dyDescent="0.25">
      <c r="A396" s="29">
        <v>45789</v>
      </c>
      <c r="B396" s="47">
        <v>5</v>
      </c>
      <c r="C396" s="47">
        <v>1</v>
      </c>
      <c r="D396" s="47">
        <v>11</v>
      </c>
      <c r="E396" s="37">
        <v>20.095199999999998</v>
      </c>
      <c r="F3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6"/>
      <c r="H396"/>
      <c r="I396"/>
    </row>
    <row r="397" spans="1:9" x14ac:dyDescent="0.25">
      <c r="A397" s="29">
        <v>45789</v>
      </c>
      <c r="B397" s="47">
        <v>5</v>
      </c>
      <c r="C397" s="47">
        <v>1</v>
      </c>
      <c r="D397" s="47">
        <v>12</v>
      </c>
      <c r="E397" s="37">
        <v>19.1496</v>
      </c>
      <c r="F3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7"/>
      <c r="H397"/>
      <c r="I397"/>
    </row>
    <row r="398" spans="1:9" x14ac:dyDescent="0.25">
      <c r="A398" s="29">
        <v>45789</v>
      </c>
      <c r="B398" s="47">
        <v>5</v>
      </c>
      <c r="C398" s="47">
        <v>1</v>
      </c>
      <c r="D398" s="47">
        <v>13</v>
      </c>
      <c r="E398" s="37">
        <v>19.854600000000001</v>
      </c>
      <c r="F3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8"/>
      <c r="H398"/>
      <c r="I398"/>
    </row>
    <row r="399" spans="1:9" x14ac:dyDescent="0.25">
      <c r="A399" s="29">
        <v>45789</v>
      </c>
      <c r="B399" s="47">
        <v>5</v>
      </c>
      <c r="C399" s="47">
        <v>1</v>
      </c>
      <c r="D399" s="47">
        <v>14</v>
      </c>
      <c r="E399" s="37">
        <v>18.371500000000001</v>
      </c>
      <c r="F3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9"/>
      <c r="H399"/>
      <c r="I399"/>
    </row>
    <row r="400" spans="1:9" x14ac:dyDescent="0.25">
      <c r="A400" s="29">
        <v>45789</v>
      </c>
      <c r="B400" s="47">
        <v>5</v>
      </c>
      <c r="C400" s="47">
        <v>1</v>
      </c>
      <c r="D400" s="47">
        <v>15</v>
      </c>
      <c r="E400" s="37">
        <v>42.330399999999997</v>
      </c>
      <c r="F4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0"/>
      <c r="H400"/>
      <c r="I400"/>
    </row>
    <row r="401" spans="1:9" x14ac:dyDescent="0.25">
      <c r="A401" s="29">
        <v>45789</v>
      </c>
      <c r="B401" s="47">
        <v>5</v>
      </c>
      <c r="C401" s="47">
        <v>1</v>
      </c>
      <c r="D401" s="47">
        <v>16</v>
      </c>
      <c r="E401" s="37">
        <v>167.5155</v>
      </c>
      <c r="F40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1"/>
      <c r="H401"/>
      <c r="I401"/>
    </row>
    <row r="402" spans="1:9" x14ac:dyDescent="0.25">
      <c r="A402" s="29">
        <v>45789</v>
      </c>
      <c r="B402" s="47">
        <v>5</v>
      </c>
      <c r="C402" s="47">
        <v>1</v>
      </c>
      <c r="D402" s="47">
        <v>17</v>
      </c>
      <c r="E402" s="37">
        <v>51.067399999999999</v>
      </c>
      <c r="F40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2"/>
      <c r="H402"/>
      <c r="I402"/>
    </row>
    <row r="403" spans="1:9" x14ac:dyDescent="0.25">
      <c r="A403" s="29">
        <v>45789</v>
      </c>
      <c r="B403" s="47">
        <v>5</v>
      </c>
      <c r="C403" s="47">
        <v>1</v>
      </c>
      <c r="D403" s="47">
        <v>18</v>
      </c>
      <c r="E403" s="37">
        <v>26.1784</v>
      </c>
      <c r="F40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3"/>
      <c r="H403"/>
      <c r="I403"/>
    </row>
    <row r="404" spans="1:9" x14ac:dyDescent="0.25">
      <c r="A404" s="29">
        <v>45789</v>
      </c>
      <c r="B404" s="47">
        <v>5</v>
      </c>
      <c r="C404" s="47">
        <v>1</v>
      </c>
      <c r="D404" s="47">
        <v>19</v>
      </c>
      <c r="E404" s="37">
        <v>25.895900000000001</v>
      </c>
      <c r="F40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4"/>
      <c r="H404"/>
      <c r="I404"/>
    </row>
    <row r="405" spans="1:9" x14ac:dyDescent="0.25">
      <c r="A405" s="29">
        <v>45789</v>
      </c>
      <c r="B405" s="47">
        <v>5</v>
      </c>
      <c r="C405" s="47">
        <v>1</v>
      </c>
      <c r="D405" s="47">
        <v>20</v>
      </c>
      <c r="E405" s="37">
        <v>27.0366</v>
      </c>
      <c r="F4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5"/>
      <c r="H405"/>
      <c r="I405"/>
    </row>
    <row r="406" spans="1:9" x14ac:dyDescent="0.25">
      <c r="A406" s="29">
        <v>45789</v>
      </c>
      <c r="B406" s="47">
        <v>5</v>
      </c>
      <c r="C406" s="47">
        <v>1</v>
      </c>
      <c r="D406" s="47">
        <v>21</v>
      </c>
      <c r="E406" s="37">
        <v>28.501200000000001</v>
      </c>
      <c r="F4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6"/>
      <c r="H406"/>
      <c r="I406"/>
    </row>
    <row r="407" spans="1:9" x14ac:dyDescent="0.25">
      <c r="A407" s="29">
        <v>45789</v>
      </c>
      <c r="B407" s="47">
        <v>5</v>
      </c>
      <c r="C407" s="47">
        <v>1</v>
      </c>
      <c r="D407" s="47">
        <v>22</v>
      </c>
      <c r="E407" s="37">
        <v>29.734200000000001</v>
      </c>
      <c r="F4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7"/>
      <c r="H407"/>
      <c r="I407"/>
    </row>
    <row r="408" spans="1:9" x14ac:dyDescent="0.25">
      <c r="A408" s="29">
        <v>45789</v>
      </c>
      <c r="B408" s="47">
        <v>5</v>
      </c>
      <c r="C408" s="47">
        <v>1</v>
      </c>
      <c r="D408" s="47">
        <v>23</v>
      </c>
      <c r="E408" s="37">
        <v>27.2682</v>
      </c>
      <c r="F4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8"/>
      <c r="H408"/>
      <c r="I408"/>
    </row>
    <row r="409" spans="1:9" x14ac:dyDescent="0.25">
      <c r="A409" s="29">
        <v>45789</v>
      </c>
      <c r="B409" s="47">
        <v>5</v>
      </c>
      <c r="C409" s="47">
        <v>1</v>
      </c>
      <c r="D409" s="47">
        <v>24</v>
      </c>
      <c r="E409" s="37">
        <v>25.2273</v>
      </c>
      <c r="F4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9"/>
      <c r="H409"/>
      <c r="I409"/>
    </row>
    <row r="410" spans="1:9" x14ac:dyDescent="0.25">
      <c r="A410" s="29">
        <v>45790</v>
      </c>
      <c r="B410" s="47">
        <v>5</v>
      </c>
      <c r="C410" s="47">
        <v>2</v>
      </c>
      <c r="D410" s="47">
        <v>1</v>
      </c>
      <c r="E410" s="37">
        <v>25.233599999999999</v>
      </c>
      <c r="F4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0"/>
      <c r="H410"/>
      <c r="I410"/>
    </row>
    <row r="411" spans="1:9" x14ac:dyDescent="0.25">
      <c r="A411" s="29">
        <v>45790</v>
      </c>
      <c r="B411" s="47">
        <v>5</v>
      </c>
      <c r="C411" s="47">
        <v>2</v>
      </c>
      <c r="D411" s="47">
        <v>2</v>
      </c>
      <c r="E411" s="37">
        <v>24.772400000000001</v>
      </c>
      <c r="F4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1"/>
      <c r="H411"/>
      <c r="I411"/>
    </row>
    <row r="412" spans="1:9" x14ac:dyDescent="0.25">
      <c r="A412" s="29">
        <v>45790</v>
      </c>
      <c r="B412" s="47">
        <v>5</v>
      </c>
      <c r="C412" s="47">
        <v>2</v>
      </c>
      <c r="D412" s="47">
        <v>3</v>
      </c>
      <c r="E412" s="37">
        <v>24.256399999999999</v>
      </c>
      <c r="F4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2"/>
      <c r="H412"/>
      <c r="I412"/>
    </row>
    <row r="413" spans="1:9" x14ac:dyDescent="0.25">
      <c r="A413" s="29">
        <v>45790</v>
      </c>
      <c r="B413" s="47">
        <v>5</v>
      </c>
      <c r="C413" s="47">
        <v>2</v>
      </c>
      <c r="D413" s="47">
        <v>4</v>
      </c>
      <c r="E413" s="37">
        <v>24.212</v>
      </c>
      <c r="F4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3"/>
      <c r="H413"/>
      <c r="I413"/>
    </row>
    <row r="414" spans="1:9" x14ac:dyDescent="0.25">
      <c r="A414" s="29">
        <v>45790</v>
      </c>
      <c r="B414" s="47">
        <v>5</v>
      </c>
      <c r="C414" s="47">
        <v>2</v>
      </c>
      <c r="D414" s="47">
        <v>5</v>
      </c>
      <c r="E414" s="37">
        <v>23.016500000000001</v>
      </c>
      <c r="F4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4"/>
      <c r="H414"/>
      <c r="I414"/>
    </row>
    <row r="415" spans="1:9" x14ac:dyDescent="0.25">
      <c r="A415" s="29">
        <v>45790</v>
      </c>
      <c r="B415" s="47">
        <v>5</v>
      </c>
      <c r="C415" s="47">
        <v>2</v>
      </c>
      <c r="D415" s="47">
        <v>6</v>
      </c>
      <c r="E415" s="37">
        <v>19.9634</v>
      </c>
      <c r="F4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5"/>
      <c r="H415"/>
      <c r="I415"/>
    </row>
    <row r="416" spans="1:9" x14ac:dyDescent="0.25">
      <c r="A416" s="29">
        <v>45790</v>
      </c>
      <c r="B416" s="47">
        <v>5</v>
      </c>
      <c r="C416" s="47">
        <v>2</v>
      </c>
      <c r="D416" s="47">
        <v>7</v>
      </c>
      <c r="E416" s="37">
        <v>23.571100000000001</v>
      </c>
      <c r="F4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6"/>
      <c r="H416"/>
      <c r="I416"/>
    </row>
    <row r="417" spans="1:9" x14ac:dyDescent="0.25">
      <c r="A417" s="29">
        <v>45790</v>
      </c>
      <c r="B417" s="47">
        <v>5</v>
      </c>
      <c r="C417" s="47">
        <v>2</v>
      </c>
      <c r="D417" s="47">
        <v>8</v>
      </c>
      <c r="E417" s="37">
        <v>13.4785</v>
      </c>
      <c r="F4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7"/>
      <c r="H417"/>
      <c r="I417"/>
    </row>
    <row r="418" spans="1:9" x14ac:dyDescent="0.25">
      <c r="A418" s="29">
        <v>45790</v>
      </c>
      <c r="B418" s="47">
        <v>5</v>
      </c>
      <c r="C418" s="47">
        <v>2</v>
      </c>
      <c r="D418" s="47">
        <v>9</v>
      </c>
      <c r="E418" s="37">
        <v>9.3218999999999994</v>
      </c>
      <c r="F4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8"/>
      <c r="H418"/>
      <c r="I418"/>
    </row>
    <row r="419" spans="1:9" x14ac:dyDescent="0.25">
      <c r="A419" s="29">
        <v>45790</v>
      </c>
      <c r="B419" s="47">
        <v>5</v>
      </c>
      <c r="C419" s="47">
        <v>2</v>
      </c>
      <c r="D419" s="47">
        <v>10</v>
      </c>
      <c r="E419" s="37">
        <v>2.9066000000000001</v>
      </c>
      <c r="F4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9"/>
      <c r="H419"/>
      <c r="I419"/>
    </row>
    <row r="420" spans="1:9" x14ac:dyDescent="0.25">
      <c r="A420" s="29">
        <v>45790</v>
      </c>
      <c r="B420" s="47">
        <v>5</v>
      </c>
      <c r="C420" s="47">
        <v>2</v>
      </c>
      <c r="D420" s="47">
        <v>11</v>
      </c>
      <c r="E420" s="37">
        <v>-5.4189999999999996</v>
      </c>
      <c r="F4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0"/>
      <c r="H420"/>
      <c r="I420"/>
    </row>
    <row r="421" spans="1:9" x14ac:dyDescent="0.25">
      <c r="A421" s="29">
        <v>45790</v>
      </c>
      <c r="B421" s="47">
        <v>5</v>
      </c>
      <c r="C421" s="47">
        <v>2</v>
      </c>
      <c r="D421" s="47">
        <v>12</v>
      </c>
      <c r="E421" s="37">
        <v>9.6715999999999998</v>
      </c>
      <c r="F4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1"/>
      <c r="H421"/>
      <c r="I421"/>
    </row>
    <row r="422" spans="1:9" x14ac:dyDescent="0.25">
      <c r="A422" s="29">
        <v>45790</v>
      </c>
      <c r="B422" s="47">
        <v>5</v>
      </c>
      <c r="C422" s="47">
        <v>2</v>
      </c>
      <c r="D422" s="47">
        <v>13</v>
      </c>
      <c r="E422" s="37">
        <v>10.1022</v>
      </c>
      <c r="F4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2"/>
      <c r="H422"/>
      <c r="I422"/>
    </row>
    <row r="423" spans="1:9" x14ac:dyDescent="0.25">
      <c r="A423" s="29">
        <v>45790</v>
      </c>
      <c r="B423" s="47">
        <v>5</v>
      </c>
      <c r="C423" s="47">
        <v>2</v>
      </c>
      <c r="D423" s="47">
        <v>14</v>
      </c>
      <c r="E423" s="37">
        <v>156.0153</v>
      </c>
      <c r="F4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3"/>
      <c r="H423"/>
      <c r="I423"/>
    </row>
    <row r="424" spans="1:9" x14ac:dyDescent="0.25">
      <c r="A424" s="29">
        <v>45790</v>
      </c>
      <c r="B424" s="47">
        <v>5</v>
      </c>
      <c r="C424" s="47">
        <v>2</v>
      </c>
      <c r="D424" s="47">
        <v>15</v>
      </c>
      <c r="E424" s="37">
        <v>72.495099999999994</v>
      </c>
      <c r="F4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4"/>
      <c r="H424"/>
      <c r="I424"/>
    </row>
    <row r="425" spans="1:9" x14ac:dyDescent="0.25">
      <c r="A425" s="29">
        <v>45790</v>
      </c>
      <c r="B425" s="47">
        <v>5</v>
      </c>
      <c r="C425" s="47">
        <v>2</v>
      </c>
      <c r="D425" s="47">
        <v>16</v>
      </c>
      <c r="E425" s="37">
        <v>9.9778000000000002</v>
      </c>
      <c r="F42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5"/>
      <c r="H425"/>
      <c r="I425"/>
    </row>
    <row r="426" spans="1:9" x14ac:dyDescent="0.25">
      <c r="A426" s="29">
        <v>45790</v>
      </c>
      <c r="B426" s="47">
        <v>5</v>
      </c>
      <c r="C426" s="47">
        <v>2</v>
      </c>
      <c r="D426" s="47">
        <v>17</v>
      </c>
      <c r="E426" s="37">
        <v>104.50620000000001</v>
      </c>
      <c r="F42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6"/>
      <c r="H426"/>
      <c r="I426"/>
    </row>
    <row r="427" spans="1:9" x14ac:dyDescent="0.25">
      <c r="A427" s="29">
        <v>45790</v>
      </c>
      <c r="B427" s="47">
        <v>5</v>
      </c>
      <c r="C427" s="47">
        <v>2</v>
      </c>
      <c r="D427" s="47">
        <v>18</v>
      </c>
      <c r="E427" s="37">
        <v>9.2537000000000003</v>
      </c>
      <c r="F42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7"/>
      <c r="H427"/>
      <c r="I427"/>
    </row>
    <row r="428" spans="1:9" x14ac:dyDescent="0.25">
      <c r="A428" s="29">
        <v>45790</v>
      </c>
      <c r="B428" s="47">
        <v>5</v>
      </c>
      <c r="C428" s="47">
        <v>2</v>
      </c>
      <c r="D428" s="47">
        <v>19</v>
      </c>
      <c r="E428" s="37">
        <v>113.5069</v>
      </c>
      <c r="F42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8"/>
      <c r="H428"/>
      <c r="I428"/>
    </row>
    <row r="429" spans="1:9" x14ac:dyDescent="0.25">
      <c r="A429" s="29">
        <v>45790</v>
      </c>
      <c r="B429" s="47">
        <v>5</v>
      </c>
      <c r="C429" s="47">
        <v>2</v>
      </c>
      <c r="D429" s="47">
        <v>20</v>
      </c>
      <c r="E429" s="37">
        <v>106.25790000000001</v>
      </c>
      <c r="F4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9"/>
      <c r="H429"/>
      <c r="I429"/>
    </row>
    <row r="430" spans="1:9" x14ac:dyDescent="0.25">
      <c r="A430" s="29">
        <v>45790</v>
      </c>
      <c r="B430" s="47">
        <v>5</v>
      </c>
      <c r="C430" s="47">
        <v>2</v>
      </c>
      <c r="D430" s="47">
        <v>21</v>
      </c>
      <c r="E430" s="37">
        <v>22.206700000000001</v>
      </c>
      <c r="F4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0"/>
      <c r="H430"/>
      <c r="I430"/>
    </row>
    <row r="431" spans="1:9" x14ac:dyDescent="0.25">
      <c r="A431" s="29">
        <v>45790</v>
      </c>
      <c r="B431" s="47">
        <v>5</v>
      </c>
      <c r="C431" s="47">
        <v>2</v>
      </c>
      <c r="D431" s="47">
        <v>22</v>
      </c>
      <c r="E431" s="37">
        <v>20.750399999999999</v>
      </c>
      <c r="F4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1"/>
      <c r="H431"/>
      <c r="I431"/>
    </row>
    <row r="432" spans="1:9" x14ac:dyDescent="0.25">
      <c r="A432" s="29">
        <v>45790</v>
      </c>
      <c r="B432" s="47">
        <v>5</v>
      </c>
      <c r="C432" s="47">
        <v>2</v>
      </c>
      <c r="D432" s="47">
        <v>23</v>
      </c>
      <c r="E432" s="37">
        <v>21.595600000000001</v>
      </c>
      <c r="F4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2"/>
      <c r="H432"/>
      <c r="I432"/>
    </row>
    <row r="433" spans="1:9" x14ac:dyDescent="0.25">
      <c r="A433" s="29">
        <v>45790</v>
      </c>
      <c r="B433" s="47">
        <v>5</v>
      </c>
      <c r="C433" s="47">
        <v>2</v>
      </c>
      <c r="D433" s="47">
        <v>24</v>
      </c>
      <c r="E433" s="37">
        <v>23.0901</v>
      </c>
      <c r="F4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3"/>
      <c r="H433"/>
      <c r="I433"/>
    </row>
    <row r="434" spans="1:9" x14ac:dyDescent="0.25">
      <c r="A434" s="29">
        <v>45791</v>
      </c>
      <c r="B434" s="47">
        <v>5</v>
      </c>
      <c r="C434" s="47">
        <v>3</v>
      </c>
      <c r="D434" s="47">
        <v>1</v>
      </c>
      <c r="E434" s="37">
        <v>20.720300000000002</v>
      </c>
      <c r="F4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4"/>
      <c r="H434"/>
      <c r="I434"/>
    </row>
    <row r="435" spans="1:9" x14ac:dyDescent="0.25">
      <c r="A435" s="29">
        <v>45791</v>
      </c>
      <c r="B435" s="47">
        <v>5</v>
      </c>
      <c r="C435" s="47">
        <v>3</v>
      </c>
      <c r="D435" s="47">
        <v>2</v>
      </c>
      <c r="E435" s="37">
        <v>20.734100000000002</v>
      </c>
      <c r="F4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5"/>
      <c r="H435"/>
      <c r="I435"/>
    </row>
    <row r="436" spans="1:9" x14ac:dyDescent="0.25">
      <c r="A436" s="29">
        <v>45791</v>
      </c>
      <c r="B436" s="47">
        <v>5</v>
      </c>
      <c r="C436" s="47">
        <v>3</v>
      </c>
      <c r="D436" s="47">
        <v>3</v>
      </c>
      <c r="E436" s="37">
        <v>20.286899999999999</v>
      </c>
      <c r="F4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6"/>
      <c r="H436"/>
      <c r="I436"/>
    </row>
    <row r="437" spans="1:9" x14ac:dyDescent="0.25">
      <c r="A437" s="29">
        <v>45791</v>
      </c>
      <c r="B437" s="47">
        <v>5</v>
      </c>
      <c r="C437" s="47">
        <v>3</v>
      </c>
      <c r="D437" s="47">
        <v>4</v>
      </c>
      <c r="E437" s="37">
        <v>19.928599999999999</v>
      </c>
      <c r="F4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7"/>
      <c r="H437"/>
      <c r="I437"/>
    </row>
    <row r="438" spans="1:9" x14ac:dyDescent="0.25">
      <c r="A438" s="29">
        <v>45791</v>
      </c>
      <c r="B438" s="47">
        <v>5</v>
      </c>
      <c r="C438" s="47">
        <v>3</v>
      </c>
      <c r="D438" s="47">
        <v>5</v>
      </c>
      <c r="E438" s="37">
        <v>21.5335</v>
      </c>
      <c r="F4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8"/>
      <c r="H438"/>
      <c r="I438"/>
    </row>
    <row r="439" spans="1:9" x14ac:dyDescent="0.25">
      <c r="A439" s="29">
        <v>45791</v>
      </c>
      <c r="B439" s="47">
        <v>5</v>
      </c>
      <c r="C439" s="47">
        <v>3</v>
      </c>
      <c r="D439" s="47">
        <v>6</v>
      </c>
      <c r="E439" s="37">
        <v>23.642499999999998</v>
      </c>
      <c r="F4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9"/>
      <c r="H439"/>
      <c r="I439"/>
    </row>
    <row r="440" spans="1:9" x14ac:dyDescent="0.25">
      <c r="A440" s="29">
        <v>45791</v>
      </c>
      <c r="B440" s="47">
        <v>5</v>
      </c>
      <c r="C440" s="47">
        <v>3</v>
      </c>
      <c r="D440" s="47">
        <v>7</v>
      </c>
      <c r="E440" s="37">
        <v>28.810099999999998</v>
      </c>
      <c r="F4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0"/>
      <c r="H440"/>
      <c r="I440"/>
    </row>
    <row r="441" spans="1:9" x14ac:dyDescent="0.25">
      <c r="A441" s="29">
        <v>45791</v>
      </c>
      <c r="B441" s="47">
        <v>5</v>
      </c>
      <c r="C441" s="47">
        <v>3</v>
      </c>
      <c r="D441" s="47">
        <v>8</v>
      </c>
      <c r="E441" s="37">
        <v>13.0091</v>
      </c>
      <c r="F4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1"/>
      <c r="H441"/>
      <c r="I441"/>
    </row>
    <row r="442" spans="1:9" x14ac:dyDescent="0.25">
      <c r="A442" s="29">
        <v>45791</v>
      </c>
      <c r="B442" s="47">
        <v>5</v>
      </c>
      <c r="C442" s="47">
        <v>3</v>
      </c>
      <c r="D442" s="47">
        <v>9</v>
      </c>
      <c r="E442" s="37">
        <v>-2.3786</v>
      </c>
      <c r="F4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2"/>
      <c r="H442"/>
      <c r="I442"/>
    </row>
    <row r="443" spans="1:9" x14ac:dyDescent="0.25">
      <c r="A443" s="29">
        <v>45791</v>
      </c>
      <c r="B443" s="47">
        <v>5</v>
      </c>
      <c r="C443" s="47">
        <v>3</v>
      </c>
      <c r="D443" s="47">
        <v>10</v>
      </c>
      <c r="E443" s="37">
        <v>-1.8319000000000001</v>
      </c>
      <c r="F4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3"/>
      <c r="H443"/>
      <c r="I443"/>
    </row>
    <row r="444" spans="1:9" x14ac:dyDescent="0.25">
      <c r="A444" s="29">
        <v>45791</v>
      </c>
      <c r="B444" s="47">
        <v>5</v>
      </c>
      <c r="C444" s="47">
        <v>3</v>
      </c>
      <c r="D444" s="47">
        <v>11</v>
      </c>
      <c r="E444" s="37">
        <v>-12.4694</v>
      </c>
      <c r="F4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4"/>
      <c r="H444"/>
      <c r="I444"/>
    </row>
    <row r="445" spans="1:9" x14ac:dyDescent="0.25">
      <c r="A445" s="29">
        <v>45791</v>
      </c>
      <c r="B445" s="47">
        <v>5</v>
      </c>
      <c r="C445" s="47">
        <v>3</v>
      </c>
      <c r="D445" s="47">
        <v>12</v>
      </c>
      <c r="E445" s="37">
        <v>-15.099399999999999</v>
      </c>
      <c r="F4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5"/>
      <c r="H445"/>
      <c r="I445"/>
    </row>
    <row r="446" spans="1:9" x14ac:dyDescent="0.25">
      <c r="A446" s="29">
        <v>45791</v>
      </c>
      <c r="B446" s="47">
        <v>5</v>
      </c>
      <c r="C446" s="47">
        <v>3</v>
      </c>
      <c r="D446" s="47">
        <v>13</v>
      </c>
      <c r="E446" s="37">
        <v>-6.5141999999999998</v>
      </c>
      <c r="F4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6"/>
      <c r="H446"/>
      <c r="I446"/>
    </row>
    <row r="447" spans="1:9" x14ac:dyDescent="0.25">
      <c r="A447" s="29">
        <v>45791</v>
      </c>
      <c r="B447" s="47">
        <v>5</v>
      </c>
      <c r="C447" s="47">
        <v>3</v>
      </c>
      <c r="D447" s="47">
        <v>14</v>
      </c>
      <c r="E447" s="37">
        <v>9.0922000000000001</v>
      </c>
      <c r="F4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7"/>
      <c r="H447"/>
      <c r="I447"/>
    </row>
    <row r="448" spans="1:9" x14ac:dyDescent="0.25">
      <c r="A448" s="29">
        <v>45791</v>
      </c>
      <c r="B448" s="47">
        <v>5</v>
      </c>
      <c r="C448" s="47">
        <v>3</v>
      </c>
      <c r="D448" s="47">
        <v>15</v>
      </c>
      <c r="E448" s="37">
        <v>9.2967999999999993</v>
      </c>
      <c r="F4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8"/>
      <c r="H448"/>
      <c r="I448"/>
    </row>
    <row r="449" spans="1:9" x14ac:dyDescent="0.25">
      <c r="A449" s="29">
        <v>45791</v>
      </c>
      <c r="B449" s="47">
        <v>5</v>
      </c>
      <c r="C449" s="47">
        <v>3</v>
      </c>
      <c r="D449" s="47">
        <v>16</v>
      </c>
      <c r="E449" s="37">
        <v>9.7460000000000004</v>
      </c>
      <c r="F44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49"/>
      <c r="H449"/>
      <c r="I449"/>
    </row>
    <row r="450" spans="1:9" x14ac:dyDescent="0.25">
      <c r="A450" s="29">
        <v>45791</v>
      </c>
      <c r="B450" s="47">
        <v>5</v>
      </c>
      <c r="C450" s="47">
        <v>3</v>
      </c>
      <c r="D450" s="47">
        <v>17</v>
      </c>
      <c r="E450" s="37">
        <v>9.5045999999999999</v>
      </c>
      <c r="F45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50"/>
      <c r="H450"/>
      <c r="I450"/>
    </row>
    <row r="451" spans="1:9" x14ac:dyDescent="0.25">
      <c r="A451" s="29">
        <v>45791</v>
      </c>
      <c r="B451" s="47">
        <v>5</v>
      </c>
      <c r="C451" s="47">
        <v>3</v>
      </c>
      <c r="D451" s="47">
        <v>18</v>
      </c>
      <c r="E451" s="37">
        <v>9.5030000000000001</v>
      </c>
      <c r="F45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51"/>
      <c r="H451"/>
      <c r="I451"/>
    </row>
    <row r="452" spans="1:9" x14ac:dyDescent="0.25">
      <c r="A452" s="29">
        <v>45791</v>
      </c>
      <c r="B452" s="47">
        <v>5</v>
      </c>
      <c r="C452" s="47">
        <v>3</v>
      </c>
      <c r="D452" s="47">
        <v>19</v>
      </c>
      <c r="E452" s="37">
        <v>21.851199999999999</v>
      </c>
      <c r="F45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52"/>
      <c r="H452"/>
      <c r="I452"/>
    </row>
    <row r="453" spans="1:9" x14ac:dyDescent="0.25">
      <c r="A453" s="29">
        <v>45791</v>
      </c>
      <c r="B453" s="47">
        <v>5</v>
      </c>
      <c r="C453" s="47">
        <v>3</v>
      </c>
      <c r="D453" s="47">
        <v>20</v>
      </c>
      <c r="E453" s="37">
        <v>26.7117</v>
      </c>
      <c r="F4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3"/>
      <c r="H453"/>
      <c r="I453"/>
    </row>
    <row r="454" spans="1:9" x14ac:dyDescent="0.25">
      <c r="A454" s="29">
        <v>45791</v>
      </c>
      <c r="B454" s="47">
        <v>5</v>
      </c>
      <c r="C454" s="47">
        <v>3</v>
      </c>
      <c r="D454" s="47">
        <v>21</v>
      </c>
      <c r="E454" s="37">
        <v>120.9113</v>
      </c>
      <c r="F4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4"/>
      <c r="H454"/>
      <c r="I454"/>
    </row>
    <row r="455" spans="1:9" x14ac:dyDescent="0.25">
      <c r="A455" s="29">
        <v>45791</v>
      </c>
      <c r="B455" s="47">
        <v>5</v>
      </c>
      <c r="C455" s="47">
        <v>3</v>
      </c>
      <c r="D455" s="47">
        <v>22</v>
      </c>
      <c r="E455" s="37">
        <v>116.7752</v>
      </c>
      <c r="F4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5"/>
      <c r="H455"/>
      <c r="I455"/>
    </row>
    <row r="456" spans="1:9" x14ac:dyDescent="0.25">
      <c r="A456" s="29">
        <v>45791</v>
      </c>
      <c r="B456" s="47">
        <v>5</v>
      </c>
      <c r="C456" s="47">
        <v>3</v>
      </c>
      <c r="D456" s="47">
        <v>23</v>
      </c>
      <c r="E456" s="37">
        <v>18.8127</v>
      </c>
      <c r="F4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6"/>
      <c r="H456"/>
      <c r="I456"/>
    </row>
    <row r="457" spans="1:9" x14ac:dyDescent="0.25">
      <c r="A457" s="29">
        <v>45791</v>
      </c>
      <c r="B457" s="47">
        <v>5</v>
      </c>
      <c r="C457" s="47">
        <v>3</v>
      </c>
      <c r="D457" s="47">
        <v>24</v>
      </c>
      <c r="E457" s="37">
        <v>20.6797</v>
      </c>
      <c r="F4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7"/>
      <c r="H457"/>
      <c r="I457"/>
    </row>
    <row r="458" spans="1:9" x14ac:dyDescent="0.25">
      <c r="A458" s="29">
        <v>45792</v>
      </c>
      <c r="B458" s="47">
        <v>5</v>
      </c>
      <c r="C458" s="47">
        <v>4</v>
      </c>
      <c r="D458" s="47">
        <v>1</v>
      </c>
      <c r="E458" s="37">
        <v>19.042200000000001</v>
      </c>
      <c r="F4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8"/>
      <c r="H458"/>
      <c r="I458"/>
    </row>
    <row r="459" spans="1:9" x14ac:dyDescent="0.25">
      <c r="A459" s="29">
        <v>45792</v>
      </c>
      <c r="B459" s="47">
        <v>5</v>
      </c>
      <c r="C459" s="47">
        <v>4</v>
      </c>
      <c r="D459" s="47">
        <v>2</v>
      </c>
      <c r="E459" s="37">
        <v>19.3476</v>
      </c>
      <c r="F4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9"/>
      <c r="H459"/>
      <c r="I459"/>
    </row>
    <row r="460" spans="1:9" x14ac:dyDescent="0.25">
      <c r="A460" s="29">
        <v>45792</v>
      </c>
      <c r="B460" s="47">
        <v>5</v>
      </c>
      <c r="C460" s="47">
        <v>4</v>
      </c>
      <c r="D460" s="47">
        <v>3</v>
      </c>
      <c r="E460" s="37">
        <v>17.475200000000001</v>
      </c>
      <c r="F4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0"/>
      <c r="H460"/>
      <c r="I460"/>
    </row>
    <row r="461" spans="1:9" x14ac:dyDescent="0.25">
      <c r="A461" s="29">
        <v>45792</v>
      </c>
      <c r="B461" s="47">
        <v>5</v>
      </c>
      <c r="C461" s="47">
        <v>4</v>
      </c>
      <c r="D461" s="47">
        <v>4</v>
      </c>
      <c r="E461" s="37">
        <v>17.405200000000001</v>
      </c>
      <c r="F4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1"/>
      <c r="H461"/>
      <c r="I461"/>
    </row>
    <row r="462" spans="1:9" x14ac:dyDescent="0.25">
      <c r="A462" s="29">
        <v>45792</v>
      </c>
      <c r="B462" s="47">
        <v>5</v>
      </c>
      <c r="C462" s="47">
        <v>4</v>
      </c>
      <c r="D462" s="47">
        <v>5</v>
      </c>
      <c r="E462" s="37">
        <v>16.846699999999998</v>
      </c>
      <c r="F4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2"/>
      <c r="H462"/>
      <c r="I462"/>
    </row>
    <row r="463" spans="1:9" x14ac:dyDescent="0.25">
      <c r="A463" s="29">
        <v>45792</v>
      </c>
      <c r="B463" s="47">
        <v>5</v>
      </c>
      <c r="C463" s="47">
        <v>4</v>
      </c>
      <c r="D463" s="47">
        <v>6</v>
      </c>
      <c r="E463" s="37">
        <v>16.8569</v>
      </c>
      <c r="F4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3"/>
      <c r="H463"/>
      <c r="I463"/>
    </row>
    <row r="464" spans="1:9" x14ac:dyDescent="0.25">
      <c r="A464" s="29">
        <v>45792</v>
      </c>
      <c r="B464" s="47">
        <v>5</v>
      </c>
      <c r="C464" s="47">
        <v>4</v>
      </c>
      <c r="D464" s="47">
        <v>7</v>
      </c>
      <c r="E464" s="37">
        <v>110.3982</v>
      </c>
      <c r="F4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4"/>
      <c r="H464"/>
      <c r="I464"/>
    </row>
    <row r="465" spans="1:9" x14ac:dyDescent="0.25">
      <c r="A465" s="29">
        <v>45792</v>
      </c>
      <c r="B465" s="47">
        <v>5</v>
      </c>
      <c r="C465" s="47">
        <v>4</v>
      </c>
      <c r="D465" s="47">
        <v>8</v>
      </c>
      <c r="E465" s="37">
        <v>11.419</v>
      </c>
      <c r="F4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5"/>
      <c r="H465"/>
      <c r="I465"/>
    </row>
    <row r="466" spans="1:9" x14ac:dyDescent="0.25">
      <c r="A466" s="29">
        <v>45792</v>
      </c>
      <c r="B466" s="47">
        <v>5</v>
      </c>
      <c r="C466" s="47">
        <v>4</v>
      </c>
      <c r="D466" s="47">
        <v>9</v>
      </c>
      <c r="E466" s="37">
        <v>9.1845999999999997</v>
      </c>
      <c r="F4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6"/>
      <c r="H466"/>
      <c r="I466"/>
    </row>
    <row r="467" spans="1:9" x14ac:dyDescent="0.25">
      <c r="A467" s="29">
        <v>45792</v>
      </c>
      <c r="B467" s="47">
        <v>5</v>
      </c>
      <c r="C467" s="47">
        <v>4</v>
      </c>
      <c r="D467" s="47">
        <v>10</v>
      </c>
      <c r="E467" s="37">
        <v>1.1377999999999999</v>
      </c>
      <c r="F4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7"/>
      <c r="H467"/>
      <c r="I467"/>
    </row>
    <row r="468" spans="1:9" x14ac:dyDescent="0.25">
      <c r="A468" s="29">
        <v>45792</v>
      </c>
      <c r="B468" s="47">
        <v>5</v>
      </c>
      <c r="C468" s="47">
        <v>4</v>
      </c>
      <c r="D468" s="47">
        <v>11</v>
      </c>
      <c r="E468" s="37">
        <v>-8.9154</v>
      </c>
      <c r="F4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8"/>
      <c r="H468"/>
      <c r="I468"/>
    </row>
    <row r="469" spans="1:9" x14ac:dyDescent="0.25">
      <c r="A469" s="29">
        <v>45792</v>
      </c>
      <c r="B469" s="47">
        <v>5</v>
      </c>
      <c r="C469" s="47">
        <v>4</v>
      </c>
      <c r="D469" s="47">
        <v>12</v>
      </c>
      <c r="E469" s="37">
        <v>-11.9375</v>
      </c>
      <c r="F4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9"/>
      <c r="H469"/>
      <c r="I469"/>
    </row>
    <row r="470" spans="1:9" x14ac:dyDescent="0.25">
      <c r="A470" s="29">
        <v>45792</v>
      </c>
      <c r="B470" s="47">
        <v>5</v>
      </c>
      <c r="C470" s="47">
        <v>4</v>
      </c>
      <c r="D470" s="47">
        <v>13</v>
      </c>
      <c r="E470" s="37">
        <v>-69.807299999999998</v>
      </c>
      <c r="F4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0"/>
      <c r="H470"/>
      <c r="I470"/>
    </row>
    <row r="471" spans="1:9" x14ac:dyDescent="0.25">
      <c r="A471" s="29">
        <v>45792</v>
      </c>
      <c r="B471" s="47">
        <v>5</v>
      </c>
      <c r="C471" s="47">
        <v>4</v>
      </c>
      <c r="D471" s="47">
        <v>14</v>
      </c>
      <c r="E471" s="37">
        <v>-61.243400000000001</v>
      </c>
      <c r="F4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1"/>
      <c r="H471"/>
      <c r="I471"/>
    </row>
    <row r="472" spans="1:9" x14ac:dyDescent="0.25">
      <c r="A472" s="29">
        <v>45792</v>
      </c>
      <c r="B472" s="47">
        <v>5</v>
      </c>
      <c r="C472" s="47">
        <v>4</v>
      </c>
      <c r="D472" s="47">
        <v>15</v>
      </c>
      <c r="E472" s="37">
        <v>3.9533</v>
      </c>
      <c r="F4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2"/>
      <c r="H472"/>
      <c r="I472"/>
    </row>
    <row r="473" spans="1:9" x14ac:dyDescent="0.25">
      <c r="A473" s="29">
        <v>45792</v>
      </c>
      <c r="B473" s="47">
        <v>5</v>
      </c>
      <c r="C473" s="47">
        <v>4</v>
      </c>
      <c r="D473" s="47">
        <v>16</v>
      </c>
      <c r="E473" s="37">
        <v>6.8132000000000001</v>
      </c>
      <c r="F47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3"/>
      <c r="H473"/>
      <c r="I473"/>
    </row>
    <row r="474" spans="1:9" x14ac:dyDescent="0.25">
      <c r="A474" s="29">
        <v>45792</v>
      </c>
      <c r="B474" s="47">
        <v>5</v>
      </c>
      <c r="C474" s="47">
        <v>4</v>
      </c>
      <c r="D474" s="47">
        <v>17</v>
      </c>
      <c r="E474" s="37">
        <v>10.2346</v>
      </c>
      <c r="F47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4"/>
      <c r="H474"/>
      <c r="I474"/>
    </row>
    <row r="475" spans="1:9" x14ac:dyDescent="0.25">
      <c r="A475" s="29">
        <v>45792</v>
      </c>
      <c r="B475" s="47">
        <v>5</v>
      </c>
      <c r="C475" s="47">
        <v>4</v>
      </c>
      <c r="D475" s="47">
        <v>18</v>
      </c>
      <c r="E475" s="37">
        <v>11.057399999999999</v>
      </c>
      <c r="F47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5"/>
      <c r="H475"/>
      <c r="I475"/>
    </row>
    <row r="476" spans="1:9" x14ac:dyDescent="0.25">
      <c r="A476" s="29">
        <v>45792</v>
      </c>
      <c r="B476" s="47">
        <v>5</v>
      </c>
      <c r="C476" s="47">
        <v>4</v>
      </c>
      <c r="D476" s="47">
        <v>19</v>
      </c>
      <c r="E476" s="37">
        <v>24.7699</v>
      </c>
      <c r="F47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6"/>
      <c r="H476"/>
      <c r="I476"/>
    </row>
    <row r="477" spans="1:9" x14ac:dyDescent="0.25">
      <c r="A477" s="29">
        <v>45792</v>
      </c>
      <c r="B477" s="47">
        <v>5</v>
      </c>
      <c r="C477" s="47">
        <v>4</v>
      </c>
      <c r="D477" s="47">
        <v>20</v>
      </c>
      <c r="E477" s="37">
        <v>26.241099999999999</v>
      </c>
      <c r="F4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7"/>
      <c r="H477"/>
      <c r="I477"/>
    </row>
    <row r="478" spans="1:9" x14ac:dyDescent="0.25">
      <c r="A478" s="29">
        <v>45792</v>
      </c>
      <c r="B478" s="47">
        <v>5</v>
      </c>
      <c r="C478" s="47">
        <v>4</v>
      </c>
      <c r="D478" s="47">
        <v>21</v>
      </c>
      <c r="E478" s="37">
        <v>20.578299999999999</v>
      </c>
      <c r="F4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8"/>
      <c r="H478"/>
      <c r="I478"/>
    </row>
    <row r="479" spans="1:9" x14ac:dyDescent="0.25">
      <c r="A479" s="29">
        <v>45792</v>
      </c>
      <c r="B479" s="47">
        <v>5</v>
      </c>
      <c r="C479" s="47">
        <v>4</v>
      </c>
      <c r="D479" s="47">
        <v>22</v>
      </c>
      <c r="E479" s="37">
        <v>18.5258</v>
      </c>
      <c r="F4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9"/>
      <c r="H479"/>
      <c r="I479"/>
    </row>
    <row r="480" spans="1:9" x14ac:dyDescent="0.25">
      <c r="A480" s="29">
        <v>45792</v>
      </c>
      <c r="B480" s="47">
        <v>5</v>
      </c>
      <c r="C480" s="47">
        <v>4</v>
      </c>
      <c r="D480" s="47">
        <v>23</v>
      </c>
      <c r="E480" s="37">
        <v>18.299199999999999</v>
      </c>
      <c r="F4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0"/>
      <c r="H480"/>
      <c r="I480"/>
    </row>
    <row r="481" spans="1:9" x14ac:dyDescent="0.25">
      <c r="A481" s="29">
        <v>45792</v>
      </c>
      <c r="B481" s="47">
        <v>5</v>
      </c>
      <c r="C481" s="47">
        <v>4</v>
      </c>
      <c r="D481" s="47">
        <v>24</v>
      </c>
      <c r="E481" s="37">
        <v>18.4558</v>
      </c>
      <c r="F4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1"/>
      <c r="H481"/>
      <c r="I481"/>
    </row>
    <row r="482" spans="1:9" x14ac:dyDescent="0.25">
      <c r="A482" s="29">
        <v>45793</v>
      </c>
      <c r="B482" s="47">
        <v>5</v>
      </c>
      <c r="C482" s="47">
        <v>5</v>
      </c>
      <c r="D482" s="47">
        <v>1</v>
      </c>
      <c r="E482" s="37">
        <v>17.741800000000001</v>
      </c>
      <c r="F4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2"/>
      <c r="H482"/>
      <c r="I482"/>
    </row>
    <row r="483" spans="1:9" x14ac:dyDescent="0.25">
      <c r="A483" s="29">
        <v>45793</v>
      </c>
      <c r="B483" s="47">
        <v>5</v>
      </c>
      <c r="C483" s="47">
        <v>5</v>
      </c>
      <c r="D483" s="47">
        <v>2</v>
      </c>
      <c r="E483" s="37">
        <v>18.423999999999999</v>
      </c>
      <c r="F4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3"/>
      <c r="H483"/>
      <c r="I483"/>
    </row>
    <row r="484" spans="1:9" x14ac:dyDescent="0.25">
      <c r="A484" s="29">
        <v>45793</v>
      </c>
      <c r="B484" s="47">
        <v>5</v>
      </c>
      <c r="C484" s="47">
        <v>5</v>
      </c>
      <c r="D484" s="47">
        <v>3</v>
      </c>
      <c r="E484" s="37">
        <v>18.7803</v>
      </c>
      <c r="F4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4"/>
      <c r="H484"/>
      <c r="I484"/>
    </row>
    <row r="485" spans="1:9" x14ac:dyDescent="0.25">
      <c r="A485" s="29">
        <v>45793</v>
      </c>
      <c r="B485" s="47">
        <v>5</v>
      </c>
      <c r="C485" s="47">
        <v>5</v>
      </c>
      <c r="D485" s="47">
        <v>4</v>
      </c>
      <c r="E485" s="37">
        <v>18.615100000000002</v>
      </c>
      <c r="F4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5"/>
      <c r="H485"/>
      <c r="I485"/>
    </row>
    <row r="486" spans="1:9" x14ac:dyDescent="0.25">
      <c r="A486" s="29">
        <v>45793</v>
      </c>
      <c r="B486" s="47">
        <v>5</v>
      </c>
      <c r="C486" s="47">
        <v>5</v>
      </c>
      <c r="D486" s="47">
        <v>5</v>
      </c>
      <c r="E486" s="37">
        <v>19.572800000000001</v>
      </c>
      <c r="F4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6"/>
      <c r="H486"/>
      <c r="I486"/>
    </row>
    <row r="487" spans="1:9" x14ac:dyDescent="0.25">
      <c r="A487" s="29">
        <v>45793</v>
      </c>
      <c r="B487" s="47">
        <v>5</v>
      </c>
      <c r="C487" s="47">
        <v>5</v>
      </c>
      <c r="D487" s="47">
        <v>6</v>
      </c>
      <c r="E487" s="37">
        <v>20.484999999999999</v>
      </c>
      <c r="F4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7"/>
      <c r="H487"/>
      <c r="I487"/>
    </row>
    <row r="488" spans="1:9" x14ac:dyDescent="0.25">
      <c r="A488" s="29">
        <v>45793</v>
      </c>
      <c r="B488" s="47">
        <v>5</v>
      </c>
      <c r="C488" s="47">
        <v>5</v>
      </c>
      <c r="D488" s="47">
        <v>7</v>
      </c>
      <c r="E488" s="37">
        <v>20.471800000000002</v>
      </c>
      <c r="F4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8"/>
      <c r="H488"/>
      <c r="I488"/>
    </row>
    <row r="489" spans="1:9" x14ac:dyDescent="0.25">
      <c r="A489" s="29">
        <v>45793</v>
      </c>
      <c r="B489" s="47">
        <v>5</v>
      </c>
      <c r="C489" s="47">
        <v>5</v>
      </c>
      <c r="D489" s="47">
        <v>8</v>
      </c>
      <c r="E489" s="37">
        <v>1.4047000000000001</v>
      </c>
      <c r="F4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9"/>
      <c r="H489"/>
      <c r="I489"/>
    </row>
    <row r="490" spans="1:9" x14ac:dyDescent="0.25">
      <c r="A490" s="29">
        <v>45793</v>
      </c>
      <c r="B490" s="47">
        <v>5</v>
      </c>
      <c r="C490" s="47">
        <v>5</v>
      </c>
      <c r="D490" s="47">
        <v>9</v>
      </c>
      <c r="E490" s="37">
        <v>-4.1037999999999997</v>
      </c>
      <c r="F4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0"/>
      <c r="H490"/>
      <c r="I490"/>
    </row>
    <row r="491" spans="1:9" x14ac:dyDescent="0.25">
      <c r="A491" s="29">
        <v>45793</v>
      </c>
      <c r="B491" s="47">
        <v>5</v>
      </c>
      <c r="C491" s="47">
        <v>5</v>
      </c>
      <c r="D491" s="47">
        <v>10</v>
      </c>
      <c r="E491" s="37">
        <v>-17.668099999999999</v>
      </c>
      <c r="F4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1"/>
      <c r="H491"/>
      <c r="I491"/>
    </row>
    <row r="492" spans="1:9" x14ac:dyDescent="0.25">
      <c r="A492" s="29">
        <v>45793</v>
      </c>
      <c r="B492" s="47">
        <v>5</v>
      </c>
      <c r="C492" s="47">
        <v>5</v>
      </c>
      <c r="D492" s="47">
        <v>11</v>
      </c>
      <c r="E492" s="37">
        <v>1.1275999999999999</v>
      </c>
      <c r="F4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2"/>
      <c r="H492"/>
      <c r="I492"/>
    </row>
    <row r="493" spans="1:9" x14ac:dyDescent="0.25">
      <c r="A493" s="29">
        <v>45793</v>
      </c>
      <c r="B493" s="47">
        <v>5</v>
      </c>
      <c r="C493" s="47">
        <v>5</v>
      </c>
      <c r="D493" s="47">
        <v>12</v>
      </c>
      <c r="E493" s="37">
        <v>5.4399999999999997E-2</v>
      </c>
      <c r="F4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3"/>
      <c r="H493"/>
      <c r="I493"/>
    </row>
    <row r="494" spans="1:9" x14ac:dyDescent="0.25">
      <c r="A494" s="29">
        <v>45793</v>
      </c>
      <c r="B494" s="47">
        <v>5</v>
      </c>
      <c r="C494" s="47">
        <v>5</v>
      </c>
      <c r="D494" s="47">
        <v>13</v>
      </c>
      <c r="E494" s="37">
        <v>0.1409</v>
      </c>
      <c r="F4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4"/>
      <c r="H494"/>
      <c r="I494"/>
    </row>
    <row r="495" spans="1:9" x14ac:dyDescent="0.25">
      <c r="A495" s="29">
        <v>45793</v>
      </c>
      <c r="B495" s="47">
        <v>5</v>
      </c>
      <c r="C495" s="47">
        <v>5</v>
      </c>
      <c r="D495" s="47">
        <v>14</v>
      </c>
      <c r="E495" s="37">
        <v>1.2209000000000001</v>
      </c>
      <c r="F4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5"/>
      <c r="H495"/>
      <c r="I495"/>
    </row>
    <row r="496" spans="1:9" x14ac:dyDescent="0.25">
      <c r="A496" s="29">
        <v>45793</v>
      </c>
      <c r="B496" s="47">
        <v>5</v>
      </c>
      <c r="C496" s="47">
        <v>5</v>
      </c>
      <c r="D496" s="47">
        <v>15</v>
      </c>
      <c r="E496" s="37">
        <v>5.8156999999999996</v>
      </c>
      <c r="F4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6"/>
      <c r="H496"/>
      <c r="I496"/>
    </row>
    <row r="497" spans="1:9" x14ac:dyDescent="0.25">
      <c r="A497" s="29">
        <v>45793</v>
      </c>
      <c r="B497" s="47">
        <v>5</v>
      </c>
      <c r="C497" s="47">
        <v>5</v>
      </c>
      <c r="D497" s="47">
        <v>16</v>
      </c>
      <c r="E497" s="37">
        <v>3.1354000000000002</v>
      </c>
      <c r="F49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97"/>
      <c r="H497"/>
      <c r="I497"/>
    </row>
    <row r="498" spans="1:9" x14ac:dyDescent="0.25">
      <c r="A498" s="29">
        <v>45793</v>
      </c>
      <c r="B498" s="47">
        <v>5</v>
      </c>
      <c r="C498" s="47">
        <v>5</v>
      </c>
      <c r="D498" s="47">
        <v>17</v>
      </c>
      <c r="E498" s="37">
        <v>10.166399999999999</v>
      </c>
      <c r="F49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98"/>
      <c r="H498"/>
      <c r="I498"/>
    </row>
    <row r="499" spans="1:9" x14ac:dyDescent="0.25">
      <c r="A499" s="29">
        <v>45793</v>
      </c>
      <c r="B499" s="47">
        <v>5</v>
      </c>
      <c r="C499" s="47">
        <v>5</v>
      </c>
      <c r="D499" s="47">
        <v>18</v>
      </c>
      <c r="E499" s="37">
        <v>15.7112</v>
      </c>
      <c r="F49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99"/>
      <c r="H499"/>
      <c r="I499"/>
    </row>
    <row r="500" spans="1:9" x14ac:dyDescent="0.25">
      <c r="A500" s="29">
        <v>45793</v>
      </c>
      <c r="B500" s="47">
        <v>5</v>
      </c>
      <c r="C500" s="47">
        <v>5</v>
      </c>
      <c r="D500" s="47">
        <v>19</v>
      </c>
      <c r="E500" s="37">
        <v>30.588899999999999</v>
      </c>
      <c r="F50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00"/>
      <c r="H500"/>
      <c r="I500"/>
    </row>
    <row r="501" spans="1:9" x14ac:dyDescent="0.25">
      <c r="A501" s="29">
        <v>45793</v>
      </c>
      <c r="B501" s="47">
        <v>5</v>
      </c>
      <c r="C501" s="47">
        <v>5</v>
      </c>
      <c r="D501" s="47">
        <v>20</v>
      </c>
      <c r="E501" s="37">
        <v>29.3704</v>
      </c>
      <c r="F5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1"/>
      <c r="H501"/>
      <c r="I501"/>
    </row>
    <row r="502" spans="1:9" x14ac:dyDescent="0.25">
      <c r="A502" s="29">
        <v>45793</v>
      </c>
      <c r="B502" s="47">
        <v>5</v>
      </c>
      <c r="C502" s="47">
        <v>5</v>
      </c>
      <c r="D502" s="47">
        <v>21</v>
      </c>
      <c r="E502" s="37">
        <v>26.980499999999999</v>
      </c>
      <c r="F5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2"/>
      <c r="H502"/>
      <c r="I502"/>
    </row>
    <row r="503" spans="1:9" x14ac:dyDescent="0.25">
      <c r="A503" s="29">
        <v>45793</v>
      </c>
      <c r="B503" s="47">
        <v>5</v>
      </c>
      <c r="C503" s="47">
        <v>5</v>
      </c>
      <c r="D503" s="47">
        <v>22</v>
      </c>
      <c r="E503" s="37">
        <v>25.971499999999999</v>
      </c>
      <c r="F5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3"/>
      <c r="H503"/>
      <c r="I503"/>
    </row>
    <row r="504" spans="1:9" x14ac:dyDescent="0.25">
      <c r="A504" s="29">
        <v>45793</v>
      </c>
      <c r="B504" s="47">
        <v>5</v>
      </c>
      <c r="C504" s="47">
        <v>5</v>
      </c>
      <c r="D504" s="47">
        <v>23</v>
      </c>
      <c r="E504" s="37">
        <v>29.674199999999999</v>
      </c>
      <c r="F5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4"/>
      <c r="H504"/>
      <c r="I504"/>
    </row>
    <row r="505" spans="1:9" x14ac:dyDescent="0.25">
      <c r="A505" s="29">
        <v>45793</v>
      </c>
      <c r="B505" s="47">
        <v>5</v>
      </c>
      <c r="C505" s="47">
        <v>5</v>
      </c>
      <c r="D505" s="47">
        <v>24</v>
      </c>
      <c r="E505" s="37">
        <v>28.819199999999999</v>
      </c>
      <c r="F5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5"/>
      <c r="H505"/>
      <c r="I505"/>
    </row>
    <row r="506" spans="1:9" x14ac:dyDescent="0.25">
      <c r="A506" s="29">
        <v>45794</v>
      </c>
      <c r="B506" s="47">
        <v>5</v>
      </c>
      <c r="C506" s="47">
        <v>6</v>
      </c>
      <c r="D506" s="47">
        <v>1</v>
      </c>
      <c r="E506" s="37">
        <v>29.410900000000002</v>
      </c>
      <c r="F5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6"/>
      <c r="H506"/>
      <c r="I506"/>
    </row>
    <row r="507" spans="1:9" x14ac:dyDescent="0.25">
      <c r="A507" s="29">
        <v>45794</v>
      </c>
      <c r="B507" s="47">
        <v>5</v>
      </c>
      <c r="C507" s="47">
        <v>6</v>
      </c>
      <c r="D507" s="47">
        <v>2</v>
      </c>
      <c r="E507" s="37">
        <v>26.1586</v>
      </c>
      <c r="F5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7"/>
      <c r="H507"/>
      <c r="I507"/>
    </row>
    <row r="508" spans="1:9" x14ac:dyDescent="0.25">
      <c r="A508" s="29">
        <v>45794</v>
      </c>
      <c r="B508" s="47">
        <v>5</v>
      </c>
      <c r="C508" s="47">
        <v>6</v>
      </c>
      <c r="D508" s="47">
        <v>3</v>
      </c>
      <c r="E508" s="37">
        <v>22.383800000000001</v>
      </c>
      <c r="F5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8"/>
      <c r="H508"/>
      <c r="I508"/>
    </row>
    <row r="509" spans="1:9" x14ac:dyDescent="0.25">
      <c r="A509" s="29">
        <v>45794</v>
      </c>
      <c r="B509" s="47">
        <v>5</v>
      </c>
      <c r="C509" s="47">
        <v>6</v>
      </c>
      <c r="D509" s="47">
        <v>4</v>
      </c>
      <c r="E509" s="37">
        <v>25.1889</v>
      </c>
      <c r="F5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9"/>
      <c r="H509"/>
      <c r="I509"/>
    </row>
    <row r="510" spans="1:9" x14ac:dyDescent="0.25">
      <c r="A510" s="29">
        <v>45794</v>
      </c>
      <c r="B510" s="47">
        <v>5</v>
      </c>
      <c r="C510" s="47">
        <v>6</v>
      </c>
      <c r="D510" s="47">
        <v>5</v>
      </c>
      <c r="E510" s="37">
        <v>28.101700000000001</v>
      </c>
      <c r="F5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0"/>
      <c r="H510"/>
      <c r="I510"/>
    </row>
    <row r="511" spans="1:9" x14ac:dyDescent="0.25">
      <c r="A511" s="29">
        <v>45794</v>
      </c>
      <c r="B511" s="47">
        <v>5</v>
      </c>
      <c r="C511" s="47">
        <v>6</v>
      </c>
      <c r="D511" s="47">
        <v>6</v>
      </c>
      <c r="E511" s="37">
        <v>26.568899999999999</v>
      </c>
      <c r="F5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1"/>
      <c r="H511"/>
      <c r="I511"/>
    </row>
    <row r="512" spans="1:9" x14ac:dyDescent="0.25">
      <c r="A512" s="29">
        <v>45794</v>
      </c>
      <c r="B512" s="47">
        <v>5</v>
      </c>
      <c r="C512" s="47">
        <v>6</v>
      </c>
      <c r="D512" s="47">
        <v>7</v>
      </c>
      <c r="E512" s="37">
        <v>13.8971</v>
      </c>
      <c r="F5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2"/>
      <c r="H512"/>
      <c r="I512"/>
    </row>
    <row r="513" spans="1:9" x14ac:dyDescent="0.25">
      <c r="A513" s="29">
        <v>45794</v>
      </c>
      <c r="B513" s="47">
        <v>5</v>
      </c>
      <c r="C513" s="47">
        <v>6</v>
      </c>
      <c r="D513" s="47">
        <v>8</v>
      </c>
      <c r="E513" s="37">
        <v>2.2711000000000001</v>
      </c>
      <c r="F5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3"/>
      <c r="H513"/>
      <c r="I513"/>
    </row>
    <row r="514" spans="1:9" x14ac:dyDescent="0.25">
      <c r="A514" s="29">
        <v>45794</v>
      </c>
      <c r="B514" s="47">
        <v>5</v>
      </c>
      <c r="C514" s="47">
        <v>6</v>
      </c>
      <c r="D514" s="47">
        <v>9</v>
      </c>
      <c r="E514" s="37">
        <v>8.9908000000000001</v>
      </c>
      <c r="F5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4"/>
      <c r="H514"/>
      <c r="I514"/>
    </row>
    <row r="515" spans="1:9" x14ac:dyDescent="0.25">
      <c r="A515" s="29">
        <v>45794</v>
      </c>
      <c r="B515" s="47">
        <v>5</v>
      </c>
      <c r="C515" s="47">
        <v>6</v>
      </c>
      <c r="D515" s="47">
        <v>10</v>
      </c>
      <c r="E515" s="37">
        <v>-40.794400000000003</v>
      </c>
      <c r="F5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5"/>
      <c r="H515"/>
      <c r="I515"/>
    </row>
    <row r="516" spans="1:9" x14ac:dyDescent="0.25">
      <c r="A516" s="29">
        <v>45794</v>
      </c>
      <c r="B516" s="47">
        <v>5</v>
      </c>
      <c r="C516" s="47">
        <v>6</v>
      </c>
      <c r="D516" s="47">
        <v>11</v>
      </c>
      <c r="E516" s="37">
        <v>-4.6810999999999998</v>
      </c>
      <c r="F5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6"/>
      <c r="H516"/>
      <c r="I516"/>
    </row>
    <row r="517" spans="1:9" x14ac:dyDescent="0.25">
      <c r="A517" s="29">
        <v>45794</v>
      </c>
      <c r="B517" s="47">
        <v>5</v>
      </c>
      <c r="C517" s="47">
        <v>6</v>
      </c>
      <c r="D517" s="47">
        <v>12</v>
      </c>
      <c r="E517" s="37">
        <v>-3.7812999999999999</v>
      </c>
      <c r="F5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7"/>
      <c r="H517"/>
      <c r="I517"/>
    </row>
    <row r="518" spans="1:9" x14ac:dyDescent="0.25">
      <c r="A518" s="29">
        <v>45794</v>
      </c>
      <c r="B518" s="47">
        <v>5</v>
      </c>
      <c r="C518" s="47">
        <v>6</v>
      </c>
      <c r="D518" s="47">
        <v>13</v>
      </c>
      <c r="E518" s="37">
        <v>-3.5806</v>
      </c>
      <c r="F5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8"/>
      <c r="H518"/>
      <c r="I518"/>
    </row>
    <row r="519" spans="1:9" x14ac:dyDescent="0.25">
      <c r="A519" s="29">
        <v>45794</v>
      </c>
      <c r="B519" s="47">
        <v>5</v>
      </c>
      <c r="C519" s="47">
        <v>6</v>
      </c>
      <c r="D519" s="47">
        <v>14</v>
      </c>
      <c r="E519" s="37">
        <v>-3.7616999999999998</v>
      </c>
      <c r="F5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9"/>
      <c r="H519"/>
      <c r="I519"/>
    </row>
    <row r="520" spans="1:9" x14ac:dyDescent="0.25">
      <c r="A520" s="29">
        <v>45794</v>
      </c>
      <c r="B520" s="47">
        <v>5</v>
      </c>
      <c r="C520" s="47">
        <v>6</v>
      </c>
      <c r="D520" s="47">
        <v>15</v>
      </c>
      <c r="E520" s="37">
        <v>-4.6634000000000002</v>
      </c>
      <c r="F5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0"/>
      <c r="H520"/>
      <c r="I520"/>
    </row>
    <row r="521" spans="1:9" x14ac:dyDescent="0.25">
      <c r="A521" s="29">
        <v>45794</v>
      </c>
      <c r="B521" s="47">
        <v>5</v>
      </c>
      <c r="C521" s="47">
        <v>6</v>
      </c>
      <c r="D521" s="47">
        <v>16</v>
      </c>
      <c r="E521" s="37">
        <v>-2.7513999999999998</v>
      </c>
      <c r="F5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1"/>
      <c r="H521"/>
      <c r="I521"/>
    </row>
    <row r="522" spans="1:9" x14ac:dyDescent="0.25">
      <c r="A522" s="29">
        <v>45794</v>
      </c>
      <c r="B522" s="47">
        <v>5</v>
      </c>
      <c r="C522" s="47">
        <v>6</v>
      </c>
      <c r="D522" s="47">
        <v>17</v>
      </c>
      <c r="E522" s="37">
        <v>-0.84560000000000002</v>
      </c>
      <c r="F5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2"/>
      <c r="H522"/>
      <c r="I522"/>
    </row>
    <row r="523" spans="1:9" x14ac:dyDescent="0.25">
      <c r="A523" s="29">
        <v>45794</v>
      </c>
      <c r="B523" s="47">
        <v>5</v>
      </c>
      <c r="C523" s="47">
        <v>6</v>
      </c>
      <c r="D523" s="47">
        <v>18</v>
      </c>
      <c r="E523" s="37">
        <v>4.3010000000000002</v>
      </c>
      <c r="F5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3"/>
      <c r="H523"/>
      <c r="I523"/>
    </row>
    <row r="524" spans="1:9" x14ac:dyDescent="0.25">
      <c r="A524" s="29">
        <v>45794</v>
      </c>
      <c r="B524" s="47">
        <v>5</v>
      </c>
      <c r="C524" s="47">
        <v>6</v>
      </c>
      <c r="D524" s="47">
        <v>19</v>
      </c>
      <c r="E524" s="37">
        <v>17.292400000000001</v>
      </c>
      <c r="F5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4"/>
      <c r="H524"/>
      <c r="I524"/>
    </row>
    <row r="525" spans="1:9" x14ac:dyDescent="0.25">
      <c r="A525" s="29">
        <v>45794</v>
      </c>
      <c r="B525" s="47">
        <v>5</v>
      </c>
      <c r="C525" s="47">
        <v>6</v>
      </c>
      <c r="D525" s="47">
        <v>20</v>
      </c>
      <c r="E525" s="37">
        <v>19.543299999999999</v>
      </c>
      <c r="F5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5"/>
      <c r="H525"/>
      <c r="I525"/>
    </row>
    <row r="526" spans="1:9" x14ac:dyDescent="0.25">
      <c r="A526" s="29">
        <v>45794</v>
      </c>
      <c r="B526" s="47">
        <v>5</v>
      </c>
      <c r="C526" s="47">
        <v>6</v>
      </c>
      <c r="D526" s="47">
        <v>21</v>
      </c>
      <c r="E526" s="37">
        <v>21.873000000000001</v>
      </c>
      <c r="F5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6"/>
      <c r="H526"/>
      <c r="I526"/>
    </row>
    <row r="527" spans="1:9" x14ac:dyDescent="0.25">
      <c r="A527" s="29">
        <v>45794</v>
      </c>
      <c r="B527" s="47">
        <v>5</v>
      </c>
      <c r="C527" s="47">
        <v>6</v>
      </c>
      <c r="D527" s="47">
        <v>22</v>
      </c>
      <c r="E527" s="37">
        <v>23.451499999999999</v>
      </c>
      <c r="F5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7"/>
      <c r="H527"/>
      <c r="I527"/>
    </row>
    <row r="528" spans="1:9" x14ac:dyDescent="0.25">
      <c r="A528" s="29">
        <v>45794</v>
      </c>
      <c r="B528" s="47">
        <v>5</v>
      </c>
      <c r="C528" s="47">
        <v>6</v>
      </c>
      <c r="D528" s="47">
        <v>23</v>
      </c>
      <c r="E528" s="37">
        <v>20.9346</v>
      </c>
      <c r="F5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8"/>
      <c r="H528"/>
      <c r="I528"/>
    </row>
    <row r="529" spans="1:9" x14ac:dyDescent="0.25">
      <c r="A529" s="29">
        <v>45794</v>
      </c>
      <c r="B529" s="47">
        <v>5</v>
      </c>
      <c r="C529" s="47">
        <v>6</v>
      </c>
      <c r="D529" s="47">
        <v>24</v>
      </c>
      <c r="E529" s="37">
        <v>20.438300000000002</v>
      </c>
      <c r="F5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9"/>
      <c r="H529"/>
      <c r="I529"/>
    </row>
    <row r="530" spans="1:9" x14ac:dyDescent="0.25">
      <c r="A530" s="29">
        <v>45795</v>
      </c>
      <c r="B530" s="47">
        <v>5</v>
      </c>
      <c r="C530" s="47">
        <v>7</v>
      </c>
      <c r="D530" s="47">
        <v>1</v>
      </c>
      <c r="E530" s="37">
        <v>14.06</v>
      </c>
      <c r="F5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0"/>
      <c r="H530"/>
      <c r="I530"/>
    </row>
    <row r="531" spans="1:9" x14ac:dyDescent="0.25">
      <c r="A531" s="29">
        <v>45795</v>
      </c>
      <c r="B531" s="47">
        <v>5</v>
      </c>
      <c r="C531" s="47">
        <v>7</v>
      </c>
      <c r="D531" s="47">
        <v>2</v>
      </c>
      <c r="E531" s="37">
        <v>11.8383</v>
      </c>
      <c r="F5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1"/>
      <c r="H531"/>
      <c r="I531"/>
    </row>
    <row r="532" spans="1:9" x14ac:dyDescent="0.25">
      <c r="A532" s="29">
        <v>45795</v>
      </c>
      <c r="B532" s="47">
        <v>5</v>
      </c>
      <c r="C532" s="47">
        <v>7</v>
      </c>
      <c r="D532" s="47">
        <v>3</v>
      </c>
      <c r="E532" s="37">
        <v>11.189</v>
      </c>
      <c r="F5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2"/>
      <c r="H532"/>
      <c r="I532"/>
    </row>
    <row r="533" spans="1:9" x14ac:dyDescent="0.25">
      <c r="A533" s="29">
        <v>45795</v>
      </c>
      <c r="B533" s="47">
        <v>5</v>
      </c>
      <c r="C533" s="47">
        <v>7</v>
      </c>
      <c r="D533" s="47">
        <v>4</v>
      </c>
      <c r="E533" s="37">
        <v>12.486800000000001</v>
      </c>
      <c r="F5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3"/>
      <c r="H533"/>
      <c r="I533"/>
    </row>
    <row r="534" spans="1:9" x14ac:dyDescent="0.25">
      <c r="A534" s="29">
        <v>45795</v>
      </c>
      <c r="B534" s="47">
        <v>5</v>
      </c>
      <c r="C534" s="47">
        <v>7</v>
      </c>
      <c r="D534" s="47">
        <v>5</v>
      </c>
      <c r="E534" s="37">
        <v>16.4709</v>
      </c>
      <c r="F5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4"/>
      <c r="H534"/>
      <c r="I534"/>
    </row>
    <row r="535" spans="1:9" x14ac:dyDescent="0.25">
      <c r="A535" s="29">
        <v>45795</v>
      </c>
      <c r="B535" s="47">
        <v>5</v>
      </c>
      <c r="C535" s="47">
        <v>7</v>
      </c>
      <c r="D535" s="47">
        <v>6</v>
      </c>
      <c r="E535" s="37">
        <v>15.4983</v>
      </c>
      <c r="F5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5"/>
      <c r="H535"/>
      <c r="I535"/>
    </row>
    <row r="536" spans="1:9" x14ac:dyDescent="0.25">
      <c r="A536" s="29">
        <v>45795</v>
      </c>
      <c r="B536" s="47">
        <v>5</v>
      </c>
      <c r="C536" s="47">
        <v>7</v>
      </c>
      <c r="D536" s="47">
        <v>7</v>
      </c>
      <c r="E536" s="37">
        <v>14.0426</v>
      </c>
      <c r="F5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6"/>
      <c r="H536"/>
      <c r="I536"/>
    </row>
    <row r="537" spans="1:9" x14ac:dyDescent="0.25">
      <c r="A537" s="29">
        <v>45795</v>
      </c>
      <c r="B537" s="47">
        <v>5</v>
      </c>
      <c r="C537" s="47">
        <v>7</v>
      </c>
      <c r="D537" s="47">
        <v>8</v>
      </c>
      <c r="E537" s="37">
        <v>-10.1907</v>
      </c>
      <c r="F5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7"/>
      <c r="H537"/>
      <c r="I537"/>
    </row>
    <row r="538" spans="1:9" x14ac:dyDescent="0.25">
      <c r="A538" s="29">
        <v>45795</v>
      </c>
      <c r="B538" s="47">
        <v>5</v>
      </c>
      <c r="C538" s="47">
        <v>7</v>
      </c>
      <c r="D538" s="47">
        <v>9</v>
      </c>
      <c r="E538" s="37">
        <v>-18.9529</v>
      </c>
      <c r="F5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8"/>
      <c r="H538"/>
      <c r="I538"/>
    </row>
    <row r="539" spans="1:9" x14ac:dyDescent="0.25">
      <c r="A539" s="29">
        <v>45795</v>
      </c>
      <c r="B539" s="47">
        <v>5</v>
      </c>
      <c r="C539" s="47">
        <v>7</v>
      </c>
      <c r="D539" s="47">
        <v>10</v>
      </c>
      <c r="E539" s="37">
        <v>-24.564800000000002</v>
      </c>
      <c r="F5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9"/>
      <c r="H539"/>
      <c r="I539"/>
    </row>
    <row r="540" spans="1:9" x14ac:dyDescent="0.25">
      <c r="A540" s="29">
        <v>45795</v>
      </c>
      <c r="B540" s="47">
        <v>5</v>
      </c>
      <c r="C540" s="47">
        <v>7</v>
      </c>
      <c r="D540" s="47">
        <v>11</v>
      </c>
      <c r="E540" s="37">
        <v>-26.569299999999998</v>
      </c>
      <c r="F5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0"/>
      <c r="H540"/>
      <c r="I540"/>
    </row>
    <row r="541" spans="1:9" x14ac:dyDescent="0.25">
      <c r="A541" s="29">
        <v>45795</v>
      </c>
      <c r="B541" s="47">
        <v>5</v>
      </c>
      <c r="C541" s="47">
        <v>7</v>
      </c>
      <c r="D541" s="47">
        <v>12</v>
      </c>
      <c r="E541" s="37">
        <v>-28.1785</v>
      </c>
      <c r="F5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1"/>
      <c r="H541"/>
      <c r="I541"/>
    </row>
    <row r="542" spans="1:9" x14ac:dyDescent="0.25">
      <c r="A542" s="29">
        <v>45795</v>
      </c>
      <c r="B542" s="47">
        <v>5</v>
      </c>
      <c r="C542" s="47">
        <v>7</v>
      </c>
      <c r="D542" s="47">
        <v>13</v>
      </c>
      <c r="E542" s="37">
        <v>-29.687000000000001</v>
      </c>
      <c r="F5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2"/>
      <c r="H542"/>
      <c r="I542"/>
    </row>
    <row r="543" spans="1:9" x14ac:dyDescent="0.25">
      <c r="A543" s="29">
        <v>45795</v>
      </c>
      <c r="B543" s="47">
        <v>5</v>
      </c>
      <c r="C543" s="47">
        <v>7</v>
      </c>
      <c r="D543" s="47">
        <v>14</v>
      </c>
      <c r="E543" s="37">
        <v>-31.913900000000002</v>
      </c>
      <c r="F5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3"/>
      <c r="H543"/>
      <c r="I543"/>
    </row>
    <row r="544" spans="1:9" x14ac:dyDescent="0.25">
      <c r="A544" s="29">
        <v>45795</v>
      </c>
      <c r="B544" s="47">
        <v>5</v>
      </c>
      <c r="C544" s="47">
        <v>7</v>
      </c>
      <c r="D544" s="47">
        <v>15</v>
      </c>
      <c r="E544" s="37">
        <v>-30.345400000000001</v>
      </c>
      <c r="F5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4"/>
      <c r="H544"/>
      <c r="I544"/>
    </row>
    <row r="545" spans="1:9" x14ac:dyDescent="0.25">
      <c r="A545" s="29">
        <v>45795</v>
      </c>
      <c r="B545" s="47">
        <v>5</v>
      </c>
      <c r="C545" s="47">
        <v>7</v>
      </c>
      <c r="D545" s="47">
        <v>16</v>
      </c>
      <c r="E545" s="37">
        <v>-22.879200000000001</v>
      </c>
      <c r="F5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5"/>
      <c r="H545"/>
      <c r="I545"/>
    </row>
    <row r="546" spans="1:9" x14ac:dyDescent="0.25">
      <c r="A546" s="29">
        <v>45795</v>
      </c>
      <c r="B546" s="47">
        <v>5</v>
      </c>
      <c r="C546" s="47">
        <v>7</v>
      </c>
      <c r="D546" s="47">
        <v>17</v>
      </c>
      <c r="E546" s="37">
        <v>-14.9703</v>
      </c>
      <c r="F5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6"/>
      <c r="H546"/>
      <c r="I546"/>
    </row>
    <row r="547" spans="1:9" x14ac:dyDescent="0.25">
      <c r="A547" s="29">
        <v>45795</v>
      </c>
      <c r="B547" s="47">
        <v>5</v>
      </c>
      <c r="C547" s="47">
        <v>7</v>
      </c>
      <c r="D547" s="47">
        <v>18</v>
      </c>
      <c r="E547" s="37">
        <v>-11.6373</v>
      </c>
      <c r="F5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7"/>
      <c r="H547"/>
      <c r="I547"/>
    </row>
    <row r="548" spans="1:9" x14ac:dyDescent="0.25">
      <c r="A548" s="29">
        <v>45795</v>
      </c>
      <c r="B548" s="47">
        <v>5</v>
      </c>
      <c r="C548" s="47">
        <v>7</v>
      </c>
      <c r="D548" s="47">
        <v>19</v>
      </c>
      <c r="E548" s="37">
        <v>17.1982</v>
      </c>
      <c r="F5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8"/>
      <c r="H548"/>
      <c r="I548"/>
    </row>
    <row r="549" spans="1:9" x14ac:dyDescent="0.25">
      <c r="A549" s="29">
        <v>45795</v>
      </c>
      <c r="B549" s="47">
        <v>5</v>
      </c>
      <c r="C549" s="47">
        <v>7</v>
      </c>
      <c r="D549" s="47">
        <v>20</v>
      </c>
      <c r="E549" s="37">
        <v>21.739799999999999</v>
      </c>
      <c r="F5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9"/>
      <c r="H549"/>
      <c r="I549"/>
    </row>
    <row r="550" spans="1:9" x14ac:dyDescent="0.25">
      <c r="A550" s="29">
        <v>45795</v>
      </c>
      <c r="B550" s="47">
        <v>5</v>
      </c>
      <c r="C550" s="47">
        <v>7</v>
      </c>
      <c r="D550" s="47">
        <v>21</v>
      </c>
      <c r="E550" s="37">
        <v>20.7498</v>
      </c>
      <c r="F5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0"/>
      <c r="H550"/>
      <c r="I550"/>
    </row>
    <row r="551" spans="1:9" x14ac:dyDescent="0.25">
      <c r="A551" s="29">
        <v>45795</v>
      </c>
      <c r="B551" s="47">
        <v>5</v>
      </c>
      <c r="C551" s="47">
        <v>7</v>
      </c>
      <c r="D551" s="47">
        <v>22</v>
      </c>
      <c r="E551" s="37">
        <v>14.4407</v>
      </c>
      <c r="F5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1"/>
      <c r="H551"/>
      <c r="I551"/>
    </row>
    <row r="552" spans="1:9" x14ac:dyDescent="0.25">
      <c r="A552" s="29">
        <v>45795</v>
      </c>
      <c r="B552" s="47">
        <v>5</v>
      </c>
      <c r="C552" s="47">
        <v>7</v>
      </c>
      <c r="D552" s="47">
        <v>23</v>
      </c>
      <c r="E552" s="37">
        <v>16.628399999999999</v>
      </c>
      <c r="F5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2"/>
      <c r="H552"/>
      <c r="I552"/>
    </row>
    <row r="553" spans="1:9" x14ac:dyDescent="0.25">
      <c r="A553" s="29">
        <v>45795</v>
      </c>
      <c r="B553" s="47">
        <v>5</v>
      </c>
      <c r="C553" s="47">
        <v>7</v>
      </c>
      <c r="D553" s="47">
        <v>24</v>
      </c>
      <c r="E553" s="37">
        <v>13.676</v>
      </c>
      <c r="F5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3"/>
      <c r="H553"/>
      <c r="I553"/>
    </row>
    <row r="554" spans="1:9" x14ac:dyDescent="0.25">
      <c r="A554" s="29">
        <v>45796</v>
      </c>
      <c r="B554" s="47">
        <v>5</v>
      </c>
      <c r="C554" s="47">
        <v>1</v>
      </c>
      <c r="D554" s="47">
        <v>1</v>
      </c>
      <c r="E554" s="37">
        <v>17.8979</v>
      </c>
      <c r="F5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4"/>
      <c r="H554"/>
      <c r="I554"/>
    </row>
    <row r="555" spans="1:9" x14ac:dyDescent="0.25">
      <c r="A555" s="29">
        <v>45796</v>
      </c>
      <c r="B555" s="47">
        <v>5</v>
      </c>
      <c r="C555" s="47">
        <v>1</v>
      </c>
      <c r="D555" s="47">
        <v>2</v>
      </c>
      <c r="E555" s="37">
        <v>18.247199999999999</v>
      </c>
      <c r="F5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5"/>
      <c r="H555"/>
      <c r="I555"/>
    </row>
    <row r="556" spans="1:9" x14ac:dyDescent="0.25">
      <c r="A556" s="29">
        <v>45796</v>
      </c>
      <c r="B556" s="47">
        <v>5</v>
      </c>
      <c r="C556" s="47">
        <v>1</v>
      </c>
      <c r="D556" s="47">
        <v>3</v>
      </c>
      <c r="E556" s="37">
        <v>11.864000000000001</v>
      </c>
      <c r="F5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6"/>
      <c r="H556"/>
      <c r="I556"/>
    </row>
    <row r="557" spans="1:9" x14ac:dyDescent="0.25">
      <c r="A557" s="29">
        <v>45796</v>
      </c>
      <c r="B557" s="47">
        <v>5</v>
      </c>
      <c r="C557" s="47">
        <v>1</v>
      </c>
      <c r="D557" s="47">
        <v>4</v>
      </c>
      <c r="E557" s="37">
        <v>13.851800000000001</v>
      </c>
      <c r="F5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7"/>
      <c r="H557"/>
      <c r="I557"/>
    </row>
    <row r="558" spans="1:9" x14ac:dyDescent="0.25">
      <c r="A558" s="29">
        <v>45796</v>
      </c>
      <c r="B558" s="47">
        <v>5</v>
      </c>
      <c r="C558" s="47">
        <v>1</v>
      </c>
      <c r="D558" s="47">
        <v>5</v>
      </c>
      <c r="E558" s="37">
        <v>19.504899999999999</v>
      </c>
      <c r="F5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8"/>
      <c r="H558"/>
      <c r="I558"/>
    </row>
    <row r="559" spans="1:9" x14ac:dyDescent="0.25">
      <c r="A559" s="29">
        <v>45796</v>
      </c>
      <c r="B559" s="47">
        <v>5</v>
      </c>
      <c r="C559" s="47">
        <v>1</v>
      </c>
      <c r="D559" s="47">
        <v>6</v>
      </c>
      <c r="E559" s="37">
        <v>19.4758</v>
      </c>
      <c r="F5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9"/>
      <c r="H559"/>
      <c r="I559"/>
    </row>
    <row r="560" spans="1:9" x14ac:dyDescent="0.25">
      <c r="A560" s="29">
        <v>45796</v>
      </c>
      <c r="B560" s="47">
        <v>5</v>
      </c>
      <c r="C560" s="47">
        <v>1</v>
      </c>
      <c r="D560" s="47">
        <v>7</v>
      </c>
      <c r="E560" s="37">
        <v>16.805</v>
      </c>
      <c r="F5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0"/>
      <c r="H560"/>
      <c r="I560"/>
    </row>
    <row r="561" spans="1:9" x14ac:dyDescent="0.25">
      <c r="A561" s="29">
        <v>45796</v>
      </c>
      <c r="B561" s="47">
        <v>5</v>
      </c>
      <c r="C561" s="47">
        <v>1</v>
      </c>
      <c r="D561" s="47">
        <v>8</v>
      </c>
      <c r="E561" s="37">
        <v>0.83189999999999997</v>
      </c>
      <c r="F5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1"/>
      <c r="H561"/>
      <c r="I561"/>
    </row>
    <row r="562" spans="1:9" x14ac:dyDescent="0.25">
      <c r="A562" s="29">
        <v>45796</v>
      </c>
      <c r="B562" s="47">
        <v>5</v>
      </c>
      <c r="C562" s="47">
        <v>1</v>
      </c>
      <c r="D562" s="47">
        <v>9</v>
      </c>
      <c r="E562" s="37">
        <v>-1.7119</v>
      </c>
      <c r="F5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2"/>
      <c r="H562"/>
      <c r="I562"/>
    </row>
    <row r="563" spans="1:9" x14ac:dyDescent="0.25">
      <c r="A563" s="29">
        <v>45796</v>
      </c>
      <c r="B563" s="47">
        <v>5</v>
      </c>
      <c r="C563" s="47">
        <v>1</v>
      </c>
      <c r="D563" s="47">
        <v>10</v>
      </c>
      <c r="E563" s="37">
        <v>-2.2831000000000001</v>
      </c>
      <c r="F5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3"/>
      <c r="H563"/>
      <c r="I563"/>
    </row>
    <row r="564" spans="1:9" x14ac:dyDescent="0.25">
      <c r="A564" s="29">
        <v>45796</v>
      </c>
      <c r="B564" s="47">
        <v>5</v>
      </c>
      <c r="C564" s="47">
        <v>1</v>
      </c>
      <c r="D564" s="47">
        <v>11</v>
      </c>
      <c r="E564" s="37">
        <v>-7.3597999999999999</v>
      </c>
      <c r="F5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4"/>
      <c r="H564"/>
      <c r="I564"/>
    </row>
    <row r="565" spans="1:9" x14ac:dyDescent="0.25">
      <c r="A565" s="29">
        <v>45796</v>
      </c>
      <c r="B565" s="47">
        <v>5</v>
      </c>
      <c r="C565" s="47">
        <v>1</v>
      </c>
      <c r="D565" s="47">
        <v>12</v>
      </c>
      <c r="E565" s="37">
        <v>-7.6125999999999996</v>
      </c>
      <c r="F5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5"/>
      <c r="H565"/>
      <c r="I565"/>
    </row>
    <row r="566" spans="1:9" x14ac:dyDescent="0.25">
      <c r="A566" s="29">
        <v>45796</v>
      </c>
      <c r="B566" s="47">
        <v>5</v>
      </c>
      <c r="C566" s="47">
        <v>1</v>
      </c>
      <c r="D566" s="47">
        <v>13</v>
      </c>
      <c r="E566" s="37">
        <v>-8.8358000000000008</v>
      </c>
      <c r="F5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6"/>
      <c r="H566"/>
      <c r="I566"/>
    </row>
    <row r="567" spans="1:9" x14ac:dyDescent="0.25">
      <c r="A567" s="29">
        <v>45796</v>
      </c>
      <c r="B567" s="47">
        <v>5</v>
      </c>
      <c r="C567" s="47">
        <v>1</v>
      </c>
      <c r="D567" s="47">
        <v>14</v>
      </c>
      <c r="E567" s="37">
        <v>-7.93</v>
      </c>
      <c r="F5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7"/>
      <c r="H567"/>
      <c r="I567"/>
    </row>
    <row r="568" spans="1:9" x14ac:dyDescent="0.25">
      <c r="A568" s="29">
        <v>45796</v>
      </c>
      <c r="B568" s="47">
        <v>5</v>
      </c>
      <c r="C568" s="47">
        <v>1</v>
      </c>
      <c r="D568" s="47">
        <v>15</v>
      </c>
      <c r="E568" s="37">
        <v>-14.5753</v>
      </c>
      <c r="F5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8"/>
      <c r="H568"/>
      <c r="I568"/>
    </row>
    <row r="569" spans="1:9" x14ac:dyDescent="0.25">
      <c r="A569" s="29">
        <v>45796</v>
      </c>
      <c r="B569" s="47">
        <v>5</v>
      </c>
      <c r="C569" s="47">
        <v>1</v>
      </c>
      <c r="D569" s="47">
        <v>16</v>
      </c>
      <c r="E569" s="37">
        <v>-14.4937</v>
      </c>
      <c r="F56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69"/>
      <c r="H569"/>
      <c r="I569"/>
    </row>
    <row r="570" spans="1:9" x14ac:dyDescent="0.25">
      <c r="A570" s="29">
        <v>45796</v>
      </c>
      <c r="B570" s="47">
        <v>5</v>
      </c>
      <c r="C570" s="47">
        <v>1</v>
      </c>
      <c r="D570" s="47">
        <v>17</v>
      </c>
      <c r="E570" s="37">
        <v>-14.911099999999999</v>
      </c>
      <c r="F57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70"/>
      <c r="H570"/>
      <c r="I570"/>
    </row>
    <row r="571" spans="1:9" x14ac:dyDescent="0.25">
      <c r="A571" s="29">
        <v>45796</v>
      </c>
      <c r="B571" s="47">
        <v>5</v>
      </c>
      <c r="C571" s="47">
        <v>1</v>
      </c>
      <c r="D571" s="47">
        <v>18</v>
      </c>
      <c r="E571" s="37">
        <v>-6.9614000000000003</v>
      </c>
      <c r="F57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71"/>
      <c r="H571"/>
      <c r="I571"/>
    </row>
    <row r="572" spans="1:9" x14ac:dyDescent="0.25">
      <c r="A572" s="29">
        <v>45796</v>
      </c>
      <c r="B572" s="47">
        <v>5</v>
      </c>
      <c r="C572" s="47">
        <v>1</v>
      </c>
      <c r="D572" s="47">
        <v>19</v>
      </c>
      <c r="E572" s="37">
        <v>18.124700000000001</v>
      </c>
      <c r="F57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72"/>
      <c r="H572"/>
      <c r="I572"/>
    </row>
    <row r="573" spans="1:9" x14ac:dyDescent="0.25">
      <c r="A573" s="29">
        <v>45796</v>
      </c>
      <c r="B573" s="47">
        <v>5</v>
      </c>
      <c r="C573" s="47">
        <v>1</v>
      </c>
      <c r="D573" s="47">
        <v>20</v>
      </c>
      <c r="E573" s="37">
        <v>28.880500000000001</v>
      </c>
      <c r="F5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3"/>
      <c r="H573"/>
      <c r="I573"/>
    </row>
    <row r="574" spans="1:9" x14ac:dyDescent="0.25">
      <c r="A574" s="29">
        <v>45796</v>
      </c>
      <c r="B574" s="47">
        <v>5</v>
      </c>
      <c r="C574" s="47">
        <v>1</v>
      </c>
      <c r="D574" s="47">
        <v>21</v>
      </c>
      <c r="E574" s="37">
        <v>27.232199999999999</v>
      </c>
      <c r="F5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4"/>
      <c r="H574"/>
      <c r="I574"/>
    </row>
    <row r="575" spans="1:9" x14ac:dyDescent="0.25">
      <c r="A575" s="29">
        <v>45796</v>
      </c>
      <c r="B575" s="47">
        <v>5</v>
      </c>
      <c r="C575" s="47">
        <v>1</v>
      </c>
      <c r="D575" s="47">
        <v>22</v>
      </c>
      <c r="E575" s="37">
        <v>24.295100000000001</v>
      </c>
      <c r="F5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5"/>
      <c r="H575"/>
      <c r="I575"/>
    </row>
    <row r="576" spans="1:9" x14ac:dyDescent="0.25">
      <c r="A576" s="29">
        <v>45796</v>
      </c>
      <c r="B576" s="47">
        <v>5</v>
      </c>
      <c r="C576" s="47">
        <v>1</v>
      </c>
      <c r="D576" s="47">
        <v>23</v>
      </c>
      <c r="E576" s="37">
        <v>29.7334</v>
      </c>
      <c r="F5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6"/>
      <c r="H576"/>
      <c r="I576"/>
    </row>
    <row r="577" spans="1:9" x14ac:dyDescent="0.25">
      <c r="A577" s="29">
        <v>45796</v>
      </c>
      <c r="B577" s="47">
        <v>5</v>
      </c>
      <c r="C577" s="47">
        <v>1</v>
      </c>
      <c r="D577" s="47">
        <v>24</v>
      </c>
      <c r="E577" s="37">
        <v>24.2361</v>
      </c>
      <c r="F5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7"/>
      <c r="H577"/>
      <c r="I577"/>
    </row>
    <row r="578" spans="1:9" x14ac:dyDescent="0.25">
      <c r="A578" s="29">
        <v>45797</v>
      </c>
      <c r="B578" s="47">
        <v>5</v>
      </c>
      <c r="C578" s="47">
        <v>2</v>
      </c>
      <c r="D578" s="47">
        <v>1</v>
      </c>
      <c r="E578" s="37">
        <v>26.184899999999999</v>
      </c>
      <c r="F5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8"/>
      <c r="H578"/>
      <c r="I578"/>
    </row>
    <row r="579" spans="1:9" x14ac:dyDescent="0.25">
      <c r="A579" s="29">
        <v>45797</v>
      </c>
      <c r="B579" s="47">
        <v>5</v>
      </c>
      <c r="C579" s="47">
        <v>2</v>
      </c>
      <c r="D579" s="47">
        <v>2</v>
      </c>
      <c r="E579" s="37">
        <v>26.946899999999999</v>
      </c>
      <c r="F5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9"/>
      <c r="H579"/>
      <c r="I579"/>
    </row>
    <row r="580" spans="1:9" x14ac:dyDescent="0.25">
      <c r="A580" s="29">
        <v>45797</v>
      </c>
      <c r="B580" s="47">
        <v>5</v>
      </c>
      <c r="C580" s="47">
        <v>2</v>
      </c>
      <c r="D580" s="47">
        <v>3</v>
      </c>
      <c r="E580" s="37">
        <v>25.299399999999999</v>
      </c>
      <c r="F5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0"/>
      <c r="H580"/>
      <c r="I580"/>
    </row>
    <row r="581" spans="1:9" x14ac:dyDescent="0.25">
      <c r="A581" s="29">
        <v>45797</v>
      </c>
      <c r="B581" s="47">
        <v>5</v>
      </c>
      <c r="C581" s="47">
        <v>2</v>
      </c>
      <c r="D581" s="47">
        <v>4</v>
      </c>
      <c r="E581" s="37">
        <v>26.244700000000002</v>
      </c>
      <c r="F5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1"/>
      <c r="H581"/>
      <c r="I581"/>
    </row>
    <row r="582" spans="1:9" x14ac:dyDescent="0.25">
      <c r="A582" s="29">
        <v>45797</v>
      </c>
      <c r="B582" s="47">
        <v>5</v>
      </c>
      <c r="C582" s="47">
        <v>2</v>
      </c>
      <c r="D582" s="47">
        <v>5</v>
      </c>
      <c r="E582" s="37">
        <v>25.176400000000001</v>
      </c>
      <c r="F5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2"/>
      <c r="H582"/>
      <c r="I582"/>
    </row>
    <row r="583" spans="1:9" x14ac:dyDescent="0.25">
      <c r="A583" s="29">
        <v>45797</v>
      </c>
      <c r="B583" s="47">
        <v>5</v>
      </c>
      <c r="C583" s="47">
        <v>2</v>
      </c>
      <c r="D583" s="47">
        <v>6</v>
      </c>
      <c r="E583" s="37">
        <v>36.8705</v>
      </c>
      <c r="F5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3"/>
      <c r="H583"/>
      <c r="I583"/>
    </row>
    <row r="584" spans="1:9" x14ac:dyDescent="0.25">
      <c r="A584" s="29">
        <v>45797</v>
      </c>
      <c r="B584" s="47">
        <v>5</v>
      </c>
      <c r="C584" s="47">
        <v>2</v>
      </c>
      <c r="D584" s="47">
        <v>7</v>
      </c>
      <c r="E584" s="37">
        <v>26.634</v>
      </c>
      <c r="F5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4"/>
      <c r="H584"/>
      <c r="I584"/>
    </row>
    <row r="585" spans="1:9" x14ac:dyDescent="0.25">
      <c r="A585" s="29">
        <v>45797</v>
      </c>
      <c r="B585" s="47">
        <v>5</v>
      </c>
      <c r="C585" s="47">
        <v>2</v>
      </c>
      <c r="D585" s="47">
        <v>8</v>
      </c>
      <c r="E585" s="37">
        <v>3.5223</v>
      </c>
      <c r="F5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5"/>
      <c r="H585"/>
      <c r="I585"/>
    </row>
    <row r="586" spans="1:9" x14ac:dyDescent="0.25">
      <c r="A586" s="29">
        <v>45797</v>
      </c>
      <c r="B586" s="47">
        <v>5</v>
      </c>
      <c r="C586" s="47">
        <v>2</v>
      </c>
      <c r="D586" s="47">
        <v>9</v>
      </c>
      <c r="E586" s="37">
        <v>0.27700000000000002</v>
      </c>
      <c r="F5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6"/>
      <c r="H586"/>
      <c r="I586"/>
    </row>
    <row r="587" spans="1:9" x14ac:dyDescent="0.25">
      <c r="A587" s="29">
        <v>45797</v>
      </c>
      <c r="B587" s="47">
        <v>5</v>
      </c>
      <c r="C587" s="47">
        <v>2</v>
      </c>
      <c r="D587" s="47">
        <v>10</v>
      </c>
      <c r="E587" s="37">
        <v>-0.26690000000000003</v>
      </c>
      <c r="F5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7"/>
      <c r="H587"/>
      <c r="I587"/>
    </row>
    <row r="588" spans="1:9" x14ac:dyDescent="0.25">
      <c r="A588" s="29">
        <v>45797</v>
      </c>
      <c r="B588" s="47">
        <v>5</v>
      </c>
      <c r="C588" s="47">
        <v>2</v>
      </c>
      <c r="D588" s="47">
        <v>11</v>
      </c>
      <c r="E588" s="37">
        <v>-3.125</v>
      </c>
      <c r="F5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8"/>
      <c r="H588"/>
      <c r="I588"/>
    </row>
    <row r="589" spans="1:9" x14ac:dyDescent="0.25">
      <c r="A589" s="29">
        <v>45797</v>
      </c>
      <c r="B589" s="47">
        <v>5</v>
      </c>
      <c r="C589" s="47">
        <v>2</v>
      </c>
      <c r="D589" s="47">
        <v>12</v>
      </c>
      <c r="E589" s="37">
        <v>-4.7239000000000004</v>
      </c>
      <c r="F5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9"/>
      <c r="H589"/>
      <c r="I589"/>
    </row>
    <row r="590" spans="1:9" x14ac:dyDescent="0.25">
      <c r="A590" s="29">
        <v>45797</v>
      </c>
      <c r="B590" s="47">
        <v>5</v>
      </c>
      <c r="C590" s="47">
        <v>2</v>
      </c>
      <c r="D590" s="47">
        <v>13</v>
      </c>
      <c r="E590" s="37">
        <v>-6.4391999999999996</v>
      </c>
      <c r="F5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0"/>
      <c r="H590"/>
      <c r="I590"/>
    </row>
    <row r="591" spans="1:9" x14ac:dyDescent="0.25">
      <c r="A591" s="29">
        <v>45797</v>
      </c>
      <c r="B591" s="47">
        <v>5</v>
      </c>
      <c r="C591" s="47">
        <v>2</v>
      </c>
      <c r="D591" s="47">
        <v>14</v>
      </c>
      <c r="E591" s="37">
        <v>-5.4950000000000001</v>
      </c>
      <c r="F5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1"/>
      <c r="H591"/>
      <c r="I591"/>
    </row>
    <row r="592" spans="1:9" x14ac:dyDescent="0.25">
      <c r="A592" s="29">
        <v>45797</v>
      </c>
      <c r="B592" s="47">
        <v>5</v>
      </c>
      <c r="C592" s="47">
        <v>2</v>
      </c>
      <c r="D592" s="47">
        <v>15</v>
      </c>
      <c r="E592" s="37">
        <v>-4.5305999999999997</v>
      </c>
      <c r="F5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2"/>
      <c r="H592"/>
      <c r="I592"/>
    </row>
    <row r="593" spans="1:9" x14ac:dyDescent="0.25">
      <c r="A593" s="29">
        <v>45797</v>
      </c>
      <c r="B593" s="47">
        <v>5</v>
      </c>
      <c r="C593" s="47">
        <v>2</v>
      </c>
      <c r="D593" s="47">
        <v>16</v>
      </c>
      <c r="E593" s="37">
        <v>3.7056</v>
      </c>
      <c r="F59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3"/>
      <c r="H593"/>
      <c r="I593"/>
    </row>
    <row r="594" spans="1:9" x14ac:dyDescent="0.25">
      <c r="A594" s="29">
        <v>45797</v>
      </c>
      <c r="B594" s="47">
        <v>5</v>
      </c>
      <c r="C594" s="47">
        <v>2</v>
      </c>
      <c r="D594" s="47">
        <v>17</v>
      </c>
      <c r="E594" s="37">
        <v>5.1504000000000003</v>
      </c>
      <c r="F59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4"/>
      <c r="H594"/>
      <c r="I594"/>
    </row>
    <row r="595" spans="1:9" x14ac:dyDescent="0.25">
      <c r="A595" s="29">
        <v>45797</v>
      </c>
      <c r="B595" s="47">
        <v>5</v>
      </c>
      <c r="C595" s="47">
        <v>2</v>
      </c>
      <c r="D595" s="47">
        <v>18</v>
      </c>
      <c r="E595" s="37">
        <v>13.426399999999999</v>
      </c>
      <c r="F59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5"/>
      <c r="H595"/>
      <c r="I595"/>
    </row>
    <row r="596" spans="1:9" x14ac:dyDescent="0.25">
      <c r="A596" s="29">
        <v>45797</v>
      </c>
      <c r="B596" s="47">
        <v>5</v>
      </c>
      <c r="C596" s="47">
        <v>2</v>
      </c>
      <c r="D596" s="47">
        <v>19</v>
      </c>
      <c r="E596" s="37">
        <v>38.420200000000001</v>
      </c>
      <c r="F59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6"/>
      <c r="H596"/>
      <c r="I596"/>
    </row>
    <row r="597" spans="1:9" x14ac:dyDescent="0.25">
      <c r="A597" s="29">
        <v>45797</v>
      </c>
      <c r="B597" s="47">
        <v>5</v>
      </c>
      <c r="C597" s="47">
        <v>2</v>
      </c>
      <c r="D597" s="47">
        <v>20</v>
      </c>
      <c r="E597" s="37">
        <v>40.4176</v>
      </c>
      <c r="F5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7"/>
      <c r="H597"/>
      <c r="I597"/>
    </row>
    <row r="598" spans="1:9" x14ac:dyDescent="0.25">
      <c r="A598" s="29">
        <v>45797</v>
      </c>
      <c r="B598" s="47">
        <v>5</v>
      </c>
      <c r="C598" s="47">
        <v>2</v>
      </c>
      <c r="D598" s="47">
        <v>21</v>
      </c>
      <c r="E598" s="37">
        <v>30.319400000000002</v>
      </c>
      <c r="F5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8"/>
      <c r="H598"/>
      <c r="I598"/>
    </row>
    <row r="599" spans="1:9" x14ac:dyDescent="0.25">
      <c r="A599" s="29">
        <v>45797</v>
      </c>
      <c r="B599" s="47">
        <v>5</v>
      </c>
      <c r="C599" s="47">
        <v>2</v>
      </c>
      <c r="D599" s="47">
        <v>22</v>
      </c>
      <c r="E599" s="37">
        <v>26.3598</v>
      </c>
      <c r="F5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9"/>
      <c r="H599"/>
      <c r="I599"/>
    </row>
    <row r="600" spans="1:9" x14ac:dyDescent="0.25">
      <c r="A600" s="29">
        <v>45797</v>
      </c>
      <c r="B600" s="47">
        <v>5</v>
      </c>
      <c r="C600" s="47">
        <v>2</v>
      </c>
      <c r="D600" s="47">
        <v>23</v>
      </c>
      <c r="E600" s="37">
        <v>32.621600000000001</v>
      </c>
      <c r="F6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0"/>
      <c r="H600"/>
      <c r="I600"/>
    </row>
    <row r="601" spans="1:9" x14ac:dyDescent="0.25">
      <c r="A601" s="29">
        <v>45797</v>
      </c>
      <c r="B601" s="47">
        <v>5</v>
      </c>
      <c r="C601" s="47">
        <v>2</v>
      </c>
      <c r="D601" s="47">
        <v>24</v>
      </c>
      <c r="E601" s="37">
        <v>28.581700000000001</v>
      </c>
      <c r="F6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1"/>
      <c r="H601"/>
      <c r="I601"/>
    </row>
    <row r="602" spans="1:9" x14ac:dyDescent="0.25">
      <c r="A602" s="29">
        <v>45798</v>
      </c>
      <c r="B602" s="47">
        <v>5</v>
      </c>
      <c r="C602" s="47">
        <v>3</v>
      </c>
      <c r="D602" s="47">
        <v>1</v>
      </c>
      <c r="E602" s="37">
        <v>27.1614</v>
      </c>
      <c r="F6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2"/>
      <c r="H602"/>
      <c r="I602"/>
    </row>
    <row r="603" spans="1:9" x14ac:dyDescent="0.25">
      <c r="A603" s="29">
        <v>45798</v>
      </c>
      <c r="B603" s="47">
        <v>5</v>
      </c>
      <c r="C603" s="47">
        <v>3</v>
      </c>
      <c r="D603" s="47">
        <v>2</v>
      </c>
      <c r="E603" s="37">
        <v>26.4437</v>
      </c>
      <c r="F6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3"/>
      <c r="H603"/>
      <c r="I603"/>
    </row>
    <row r="604" spans="1:9" x14ac:dyDescent="0.25">
      <c r="A604" s="29">
        <v>45798</v>
      </c>
      <c r="B604" s="47">
        <v>5</v>
      </c>
      <c r="C604" s="47">
        <v>3</v>
      </c>
      <c r="D604" s="47">
        <v>3</v>
      </c>
      <c r="E604" s="37">
        <v>26.209099999999999</v>
      </c>
      <c r="F6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4"/>
      <c r="H604"/>
      <c r="I604"/>
    </row>
    <row r="605" spans="1:9" x14ac:dyDescent="0.25">
      <c r="A605" s="29">
        <v>45798</v>
      </c>
      <c r="B605" s="47">
        <v>5</v>
      </c>
      <c r="C605" s="47">
        <v>3</v>
      </c>
      <c r="D605" s="47">
        <v>4</v>
      </c>
      <c r="E605" s="37">
        <v>26.448899999999998</v>
      </c>
      <c r="F6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5"/>
      <c r="H605"/>
      <c r="I605"/>
    </row>
    <row r="606" spans="1:9" x14ac:dyDescent="0.25">
      <c r="A606" s="29">
        <v>45798</v>
      </c>
      <c r="B606" s="47">
        <v>5</v>
      </c>
      <c r="C606" s="47">
        <v>3</v>
      </c>
      <c r="D606" s="47">
        <v>5</v>
      </c>
      <c r="E606" s="37">
        <v>24.421399999999998</v>
      </c>
      <c r="F6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6"/>
      <c r="H606"/>
      <c r="I606"/>
    </row>
    <row r="607" spans="1:9" x14ac:dyDescent="0.25">
      <c r="A607" s="29">
        <v>45798</v>
      </c>
      <c r="B607" s="47">
        <v>5</v>
      </c>
      <c r="C607" s="47">
        <v>3</v>
      </c>
      <c r="D607" s="47">
        <v>6</v>
      </c>
      <c r="E607" s="37">
        <v>26.537299999999998</v>
      </c>
      <c r="F6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7"/>
      <c r="H607"/>
      <c r="I607"/>
    </row>
    <row r="608" spans="1:9" x14ac:dyDescent="0.25">
      <c r="A608" s="29">
        <v>45798</v>
      </c>
      <c r="B608" s="47">
        <v>5</v>
      </c>
      <c r="C608" s="47">
        <v>3</v>
      </c>
      <c r="D608" s="47">
        <v>7</v>
      </c>
      <c r="E608" s="37">
        <v>22.2699</v>
      </c>
      <c r="F6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8"/>
      <c r="H608"/>
      <c r="I608"/>
    </row>
    <row r="609" spans="1:9" x14ac:dyDescent="0.25">
      <c r="A609" s="29">
        <v>45798</v>
      </c>
      <c r="B609" s="47">
        <v>5</v>
      </c>
      <c r="C609" s="47">
        <v>3</v>
      </c>
      <c r="D609" s="47">
        <v>8</v>
      </c>
      <c r="E609" s="37">
        <v>15.2179</v>
      </c>
      <c r="F6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9"/>
      <c r="H609"/>
      <c r="I609"/>
    </row>
    <row r="610" spans="1:9" x14ac:dyDescent="0.25">
      <c r="A610" s="29">
        <v>45798</v>
      </c>
      <c r="B610" s="47">
        <v>5</v>
      </c>
      <c r="C610" s="47">
        <v>3</v>
      </c>
      <c r="D610" s="47">
        <v>9</v>
      </c>
      <c r="E610" s="37">
        <v>10.7913</v>
      </c>
      <c r="F6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0"/>
      <c r="H610"/>
      <c r="I610"/>
    </row>
    <row r="611" spans="1:9" x14ac:dyDescent="0.25">
      <c r="A611" s="29">
        <v>45798</v>
      </c>
      <c r="B611" s="47">
        <v>5</v>
      </c>
      <c r="C611" s="47">
        <v>3</v>
      </c>
      <c r="D611" s="47">
        <v>10</v>
      </c>
      <c r="E611" s="37">
        <v>13.2271</v>
      </c>
      <c r="F6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1"/>
      <c r="H611"/>
      <c r="I611"/>
    </row>
    <row r="612" spans="1:9" x14ac:dyDescent="0.25">
      <c r="A612" s="29">
        <v>45798</v>
      </c>
      <c r="B612" s="47">
        <v>5</v>
      </c>
      <c r="C612" s="47">
        <v>3</v>
      </c>
      <c r="D612" s="47">
        <v>11</v>
      </c>
      <c r="E612" s="37">
        <v>12.9838</v>
      </c>
      <c r="F6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2"/>
      <c r="H612"/>
      <c r="I612"/>
    </row>
    <row r="613" spans="1:9" x14ac:dyDescent="0.25">
      <c r="A613" s="29">
        <v>45798</v>
      </c>
      <c r="B613" s="47">
        <v>5</v>
      </c>
      <c r="C613" s="47">
        <v>3</v>
      </c>
      <c r="D613" s="47">
        <v>12</v>
      </c>
      <c r="E613" s="37">
        <v>15.4641</v>
      </c>
      <c r="F6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3"/>
      <c r="H613"/>
      <c r="I613"/>
    </row>
    <row r="614" spans="1:9" x14ac:dyDescent="0.25">
      <c r="A614" s="29">
        <v>45798</v>
      </c>
      <c r="B614" s="47">
        <v>5</v>
      </c>
      <c r="C614" s="47">
        <v>3</v>
      </c>
      <c r="D614" s="47">
        <v>13</v>
      </c>
      <c r="E614" s="37">
        <v>16.295000000000002</v>
      </c>
      <c r="F6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4"/>
      <c r="H614"/>
      <c r="I614"/>
    </row>
    <row r="615" spans="1:9" x14ac:dyDescent="0.25">
      <c r="A615" s="29">
        <v>45798</v>
      </c>
      <c r="B615" s="47">
        <v>5</v>
      </c>
      <c r="C615" s="47">
        <v>3</v>
      </c>
      <c r="D615" s="47">
        <v>14</v>
      </c>
      <c r="E615" s="37">
        <v>738.5335</v>
      </c>
      <c r="F6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5"/>
      <c r="H615"/>
      <c r="I615"/>
    </row>
    <row r="616" spans="1:9" x14ac:dyDescent="0.25">
      <c r="A616" s="29">
        <v>45798</v>
      </c>
      <c r="B616" s="47">
        <v>5</v>
      </c>
      <c r="C616" s="47">
        <v>3</v>
      </c>
      <c r="D616" s="47">
        <v>15</v>
      </c>
      <c r="E616" s="37">
        <v>17.229099999999999</v>
      </c>
      <c r="F6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6"/>
      <c r="H616"/>
      <c r="I616"/>
    </row>
    <row r="617" spans="1:9" x14ac:dyDescent="0.25">
      <c r="A617" s="29">
        <v>45798</v>
      </c>
      <c r="B617" s="47">
        <v>5</v>
      </c>
      <c r="C617" s="47">
        <v>3</v>
      </c>
      <c r="D617" s="47">
        <v>16</v>
      </c>
      <c r="E617" s="37">
        <v>17.788799999999998</v>
      </c>
      <c r="F61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17"/>
      <c r="H617"/>
      <c r="I617"/>
    </row>
    <row r="618" spans="1:9" x14ac:dyDescent="0.25">
      <c r="A618" s="29">
        <v>45798</v>
      </c>
      <c r="B618" s="47">
        <v>5</v>
      </c>
      <c r="C618" s="47">
        <v>3</v>
      </c>
      <c r="D618" s="47">
        <v>17</v>
      </c>
      <c r="E618" s="37">
        <v>17.6569</v>
      </c>
      <c r="F61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18"/>
      <c r="H618"/>
      <c r="I618"/>
    </row>
    <row r="619" spans="1:9" x14ac:dyDescent="0.25">
      <c r="A619" s="29">
        <v>45798</v>
      </c>
      <c r="B619" s="47">
        <v>5</v>
      </c>
      <c r="C619" s="47">
        <v>3</v>
      </c>
      <c r="D619" s="47">
        <v>18</v>
      </c>
      <c r="E619" s="37">
        <v>22.312899999999999</v>
      </c>
      <c r="F61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19"/>
      <c r="H619"/>
      <c r="I619"/>
    </row>
    <row r="620" spans="1:9" x14ac:dyDescent="0.25">
      <c r="A620" s="29">
        <v>45798</v>
      </c>
      <c r="B620" s="47">
        <v>5</v>
      </c>
      <c r="C620" s="47">
        <v>3</v>
      </c>
      <c r="D620" s="47">
        <v>19</v>
      </c>
      <c r="E620" s="37">
        <v>36.256500000000003</v>
      </c>
      <c r="F62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20"/>
      <c r="H620"/>
      <c r="I620"/>
    </row>
    <row r="621" spans="1:9" x14ac:dyDescent="0.25">
      <c r="A621" s="29">
        <v>45798</v>
      </c>
      <c r="B621" s="47">
        <v>5</v>
      </c>
      <c r="C621" s="47">
        <v>3</v>
      </c>
      <c r="D621" s="47">
        <v>20</v>
      </c>
      <c r="E621" s="37">
        <v>45.932400000000001</v>
      </c>
      <c r="F6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1"/>
      <c r="H621"/>
      <c r="I621"/>
    </row>
    <row r="622" spans="1:9" x14ac:dyDescent="0.25">
      <c r="A622" s="29">
        <v>45798</v>
      </c>
      <c r="B622" s="47">
        <v>5</v>
      </c>
      <c r="C622" s="47">
        <v>3</v>
      </c>
      <c r="D622" s="47">
        <v>21</v>
      </c>
      <c r="E622" s="37">
        <v>35.679000000000002</v>
      </c>
      <c r="F6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2"/>
      <c r="H622"/>
      <c r="I622"/>
    </row>
    <row r="623" spans="1:9" x14ac:dyDescent="0.25">
      <c r="A623" s="29">
        <v>45798</v>
      </c>
      <c r="B623" s="47">
        <v>5</v>
      </c>
      <c r="C623" s="47">
        <v>3</v>
      </c>
      <c r="D623" s="47">
        <v>22</v>
      </c>
      <c r="E623" s="37">
        <v>35.418599999999998</v>
      </c>
      <c r="F6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3"/>
      <c r="H623"/>
      <c r="I623"/>
    </row>
    <row r="624" spans="1:9" x14ac:dyDescent="0.25">
      <c r="A624" s="29">
        <v>45798</v>
      </c>
      <c r="B624" s="47">
        <v>5</v>
      </c>
      <c r="C624" s="47">
        <v>3</v>
      </c>
      <c r="D624" s="47">
        <v>23</v>
      </c>
      <c r="E624" s="37">
        <v>32.2044</v>
      </c>
      <c r="F6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4"/>
      <c r="H624"/>
      <c r="I624"/>
    </row>
    <row r="625" spans="1:9" x14ac:dyDescent="0.25">
      <c r="A625" s="29">
        <v>45798</v>
      </c>
      <c r="B625" s="47">
        <v>5</v>
      </c>
      <c r="C625" s="47">
        <v>3</v>
      </c>
      <c r="D625" s="47">
        <v>24</v>
      </c>
      <c r="E625" s="37">
        <v>29.2804</v>
      </c>
      <c r="F6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5"/>
      <c r="H625"/>
      <c r="I625"/>
    </row>
    <row r="626" spans="1:9" x14ac:dyDescent="0.25">
      <c r="A626" s="29">
        <v>45799</v>
      </c>
      <c r="B626" s="47">
        <v>5</v>
      </c>
      <c r="C626" s="47">
        <v>4</v>
      </c>
      <c r="D626" s="47">
        <v>1</v>
      </c>
      <c r="E626" s="37">
        <v>29.017299999999999</v>
      </c>
      <c r="F6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6"/>
      <c r="H626"/>
      <c r="I626"/>
    </row>
    <row r="627" spans="1:9" x14ac:dyDescent="0.25">
      <c r="A627" s="29">
        <v>45799</v>
      </c>
      <c r="B627" s="47">
        <v>5</v>
      </c>
      <c r="C627" s="47">
        <v>4</v>
      </c>
      <c r="D627" s="47">
        <v>2</v>
      </c>
      <c r="E627" s="37">
        <v>29.488900000000001</v>
      </c>
      <c r="F6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7"/>
      <c r="H627"/>
      <c r="I627"/>
    </row>
    <row r="628" spans="1:9" x14ac:dyDescent="0.25">
      <c r="A628" s="29">
        <v>45799</v>
      </c>
      <c r="B628" s="47">
        <v>5</v>
      </c>
      <c r="C628" s="47">
        <v>4</v>
      </c>
      <c r="D628" s="47">
        <v>3</v>
      </c>
      <c r="E628" s="37">
        <v>28.950199999999999</v>
      </c>
      <c r="F6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8"/>
      <c r="H628"/>
      <c r="I628"/>
    </row>
    <row r="629" spans="1:9" x14ac:dyDescent="0.25">
      <c r="A629" s="29">
        <v>45799</v>
      </c>
      <c r="B629" s="47">
        <v>5</v>
      </c>
      <c r="C629" s="47">
        <v>4</v>
      </c>
      <c r="D629" s="47">
        <v>4</v>
      </c>
      <c r="E629" s="37">
        <v>28.588999999999999</v>
      </c>
      <c r="F6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9"/>
      <c r="H629"/>
      <c r="I629"/>
    </row>
    <row r="630" spans="1:9" x14ac:dyDescent="0.25">
      <c r="A630" s="29">
        <v>45799</v>
      </c>
      <c r="B630" s="47">
        <v>5</v>
      </c>
      <c r="C630" s="47">
        <v>4</v>
      </c>
      <c r="D630" s="47">
        <v>5</v>
      </c>
      <c r="E630" s="37">
        <v>30.0624</v>
      </c>
      <c r="F6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0"/>
      <c r="H630"/>
      <c r="I630"/>
    </row>
    <row r="631" spans="1:9" x14ac:dyDescent="0.25">
      <c r="A631" s="29">
        <v>45799</v>
      </c>
      <c r="B631" s="47">
        <v>5</v>
      </c>
      <c r="C631" s="47">
        <v>4</v>
      </c>
      <c r="D631" s="47">
        <v>6</v>
      </c>
      <c r="E631" s="37">
        <v>36.874099999999999</v>
      </c>
      <c r="F6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1"/>
      <c r="H631"/>
      <c r="I631"/>
    </row>
    <row r="632" spans="1:9" x14ac:dyDescent="0.25">
      <c r="A632" s="29">
        <v>45799</v>
      </c>
      <c r="B632" s="47">
        <v>5</v>
      </c>
      <c r="C632" s="47">
        <v>4</v>
      </c>
      <c r="D632" s="47">
        <v>7</v>
      </c>
      <c r="E632" s="37">
        <v>24.5868</v>
      </c>
      <c r="F6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2"/>
      <c r="H632"/>
      <c r="I632"/>
    </row>
    <row r="633" spans="1:9" x14ac:dyDescent="0.25">
      <c r="A633" s="29">
        <v>45799</v>
      </c>
      <c r="B633" s="47">
        <v>5</v>
      </c>
      <c r="C633" s="47">
        <v>4</v>
      </c>
      <c r="D633" s="47">
        <v>8</v>
      </c>
      <c r="E633" s="37">
        <v>9.5989000000000004</v>
      </c>
      <c r="F6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3"/>
      <c r="H633"/>
      <c r="I633"/>
    </row>
    <row r="634" spans="1:9" x14ac:dyDescent="0.25">
      <c r="A634" s="29">
        <v>45799</v>
      </c>
      <c r="B634" s="47">
        <v>5</v>
      </c>
      <c r="C634" s="47">
        <v>4</v>
      </c>
      <c r="D634" s="47">
        <v>9</v>
      </c>
      <c r="E634" s="37">
        <v>2.1892999999999998</v>
      </c>
      <c r="F6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4"/>
      <c r="H634"/>
      <c r="I634"/>
    </row>
    <row r="635" spans="1:9" x14ac:dyDescent="0.25">
      <c r="A635" s="29">
        <v>45799</v>
      </c>
      <c r="B635" s="47">
        <v>5</v>
      </c>
      <c r="C635" s="47">
        <v>4</v>
      </c>
      <c r="D635" s="47">
        <v>10</v>
      </c>
      <c r="E635" s="37">
        <v>3.8340999999999998</v>
      </c>
      <c r="F6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5"/>
      <c r="H635"/>
      <c r="I635"/>
    </row>
    <row r="636" spans="1:9" x14ac:dyDescent="0.25">
      <c r="A636" s="29">
        <v>45799</v>
      </c>
      <c r="B636" s="47">
        <v>5</v>
      </c>
      <c r="C636" s="47">
        <v>4</v>
      </c>
      <c r="D636" s="47">
        <v>11</v>
      </c>
      <c r="E636" s="37">
        <v>5.343</v>
      </c>
      <c r="F6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6"/>
      <c r="H636"/>
      <c r="I636"/>
    </row>
    <row r="637" spans="1:9" x14ac:dyDescent="0.25">
      <c r="A637" s="29">
        <v>45799</v>
      </c>
      <c r="B637" s="47">
        <v>5</v>
      </c>
      <c r="C637" s="47">
        <v>4</v>
      </c>
      <c r="D637" s="47">
        <v>12</v>
      </c>
      <c r="E637" s="37">
        <v>476.09550000000002</v>
      </c>
      <c r="F6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7"/>
      <c r="H637"/>
      <c r="I637"/>
    </row>
    <row r="638" spans="1:9" x14ac:dyDescent="0.25">
      <c r="A638" s="29">
        <v>45799</v>
      </c>
      <c r="B638" s="47">
        <v>5</v>
      </c>
      <c r="C638" s="47">
        <v>4</v>
      </c>
      <c r="D638" s="47">
        <v>13</v>
      </c>
      <c r="E638" s="37">
        <v>8.5427999999999997</v>
      </c>
      <c r="F6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8"/>
      <c r="H638"/>
      <c r="I638"/>
    </row>
    <row r="639" spans="1:9" x14ac:dyDescent="0.25">
      <c r="A639" s="29">
        <v>45799</v>
      </c>
      <c r="B639" s="47">
        <v>5</v>
      </c>
      <c r="C639" s="47">
        <v>4</v>
      </c>
      <c r="D639" s="47">
        <v>14</v>
      </c>
      <c r="E639" s="37">
        <v>6.3914</v>
      </c>
      <c r="F6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9"/>
      <c r="H639"/>
      <c r="I639"/>
    </row>
    <row r="640" spans="1:9" x14ac:dyDescent="0.25">
      <c r="A640" s="29">
        <v>45799</v>
      </c>
      <c r="B640" s="47">
        <v>5</v>
      </c>
      <c r="C640" s="47">
        <v>4</v>
      </c>
      <c r="D640" s="47">
        <v>15</v>
      </c>
      <c r="E640" s="37">
        <v>7.2458999999999998</v>
      </c>
      <c r="F6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0"/>
      <c r="H640"/>
      <c r="I640"/>
    </row>
    <row r="641" spans="1:9" x14ac:dyDescent="0.25">
      <c r="A641" s="29">
        <v>45799</v>
      </c>
      <c r="B641" s="47">
        <v>5</v>
      </c>
      <c r="C641" s="47">
        <v>4</v>
      </c>
      <c r="D641" s="47">
        <v>16</v>
      </c>
      <c r="E641" s="37">
        <v>12.076700000000001</v>
      </c>
      <c r="F64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1"/>
      <c r="H641"/>
      <c r="I641"/>
    </row>
    <row r="642" spans="1:9" x14ac:dyDescent="0.25">
      <c r="A642" s="29">
        <v>45799</v>
      </c>
      <c r="B642" s="47">
        <v>5</v>
      </c>
      <c r="C642" s="47">
        <v>4</v>
      </c>
      <c r="D642" s="47">
        <v>17</v>
      </c>
      <c r="E642" s="37">
        <v>10.837</v>
      </c>
      <c r="F64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2"/>
      <c r="H642"/>
      <c r="I642"/>
    </row>
    <row r="643" spans="1:9" x14ac:dyDescent="0.25">
      <c r="A643" s="29">
        <v>45799</v>
      </c>
      <c r="B643" s="47">
        <v>5</v>
      </c>
      <c r="C643" s="47">
        <v>4</v>
      </c>
      <c r="D643" s="47">
        <v>18</v>
      </c>
      <c r="E643" s="37">
        <v>185.63</v>
      </c>
      <c r="F64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3"/>
      <c r="H643"/>
      <c r="I643"/>
    </row>
    <row r="644" spans="1:9" x14ac:dyDescent="0.25">
      <c r="A644" s="29">
        <v>45799</v>
      </c>
      <c r="B644" s="47">
        <v>5</v>
      </c>
      <c r="C644" s="47">
        <v>4</v>
      </c>
      <c r="D644" s="47">
        <v>19</v>
      </c>
      <c r="E644" s="37">
        <v>526.39760000000001</v>
      </c>
      <c r="F64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4"/>
      <c r="H644"/>
      <c r="I644"/>
    </row>
    <row r="645" spans="1:9" x14ac:dyDescent="0.25">
      <c r="A645" s="29">
        <v>45799</v>
      </c>
      <c r="B645" s="47">
        <v>5</v>
      </c>
      <c r="C645" s="47">
        <v>4</v>
      </c>
      <c r="D645" s="47">
        <v>20</v>
      </c>
      <c r="E645" s="37">
        <v>81.249799999999993</v>
      </c>
      <c r="F6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5"/>
      <c r="H645"/>
      <c r="I645"/>
    </row>
    <row r="646" spans="1:9" x14ac:dyDescent="0.25">
      <c r="A646" s="29">
        <v>45799</v>
      </c>
      <c r="B646" s="47">
        <v>5</v>
      </c>
      <c r="C646" s="47">
        <v>4</v>
      </c>
      <c r="D646" s="47">
        <v>21</v>
      </c>
      <c r="E646" s="37">
        <v>25.170400000000001</v>
      </c>
      <c r="F6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6"/>
      <c r="H646"/>
      <c r="I646"/>
    </row>
    <row r="647" spans="1:9" x14ac:dyDescent="0.25">
      <c r="A647" s="29">
        <v>45799</v>
      </c>
      <c r="B647" s="47">
        <v>5</v>
      </c>
      <c r="C647" s="47">
        <v>4</v>
      </c>
      <c r="D647" s="47">
        <v>22</v>
      </c>
      <c r="E647" s="37">
        <v>23.949400000000001</v>
      </c>
      <c r="F6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7"/>
      <c r="H647"/>
      <c r="I647"/>
    </row>
    <row r="648" spans="1:9" x14ac:dyDescent="0.25">
      <c r="A648" s="29">
        <v>45799</v>
      </c>
      <c r="B648" s="47">
        <v>5</v>
      </c>
      <c r="C648" s="47">
        <v>4</v>
      </c>
      <c r="D648" s="47">
        <v>23</v>
      </c>
      <c r="E648" s="37">
        <v>24.164899999999999</v>
      </c>
      <c r="F6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8"/>
      <c r="H648"/>
      <c r="I648"/>
    </row>
    <row r="649" spans="1:9" x14ac:dyDescent="0.25">
      <c r="A649" s="29">
        <v>45799</v>
      </c>
      <c r="B649" s="47">
        <v>5</v>
      </c>
      <c r="C649" s="47">
        <v>4</v>
      </c>
      <c r="D649" s="47">
        <v>24</v>
      </c>
      <c r="E649" s="37">
        <v>25.9038</v>
      </c>
      <c r="F6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9"/>
      <c r="H649"/>
      <c r="I649"/>
    </row>
    <row r="650" spans="1:9" x14ac:dyDescent="0.25">
      <c r="A650" s="29">
        <v>45800</v>
      </c>
      <c r="B650" s="47">
        <v>5</v>
      </c>
      <c r="C650" s="47">
        <v>5</v>
      </c>
      <c r="D650" s="47">
        <v>1</v>
      </c>
      <c r="E650" s="37">
        <v>25.907800000000002</v>
      </c>
      <c r="F6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0"/>
      <c r="H650"/>
      <c r="I650"/>
    </row>
    <row r="651" spans="1:9" x14ac:dyDescent="0.25">
      <c r="A651" s="29">
        <v>45800</v>
      </c>
      <c r="B651" s="47">
        <v>5</v>
      </c>
      <c r="C651" s="47">
        <v>5</v>
      </c>
      <c r="D651" s="47">
        <v>2</v>
      </c>
      <c r="E651" s="37">
        <v>26.648199999999999</v>
      </c>
      <c r="F6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1"/>
      <c r="H651"/>
      <c r="I651"/>
    </row>
    <row r="652" spans="1:9" x14ac:dyDescent="0.25">
      <c r="A652" s="29">
        <v>45800</v>
      </c>
      <c r="B652" s="47">
        <v>5</v>
      </c>
      <c r="C652" s="47">
        <v>5</v>
      </c>
      <c r="D652" s="47">
        <v>3</v>
      </c>
      <c r="E652" s="37">
        <v>27.404900000000001</v>
      </c>
      <c r="F6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2"/>
      <c r="H652"/>
      <c r="I652"/>
    </row>
    <row r="653" spans="1:9" x14ac:dyDescent="0.25">
      <c r="A653" s="29">
        <v>45800</v>
      </c>
      <c r="B653" s="47">
        <v>5</v>
      </c>
      <c r="C653" s="47">
        <v>5</v>
      </c>
      <c r="D653" s="47">
        <v>4</v>
      </c>
      <c r="E653" s="37">
        <v>26.850899999999999</v>
      </c>
      <c r="F6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3"/>
      <c r="H653"/>
      <c r="I653"/>
    </row>
    <row r="654" spans="1:9" x14ac:dyDescent="0.25">
      <c r="A654" s="29">
        <v>45800</v>
      </c>
      <c r="B654" s="47">
        <v>5</v>
      </c>
      <c r="C654" s="47">
        <v>5</v>
      </c>
      <c r="D654" s="47">
        <v>5</v>
      </c>
      <c r="E654" s="37">
        <v>29.223299999999998</v>
      </c>
      <c r="F6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4"/>
      <c r="H654"/>
      <c r="I654"/>
    </row>
    <row r="655" spans="1:9" x14ac:dyDescent="0.25">
      <c r="A655" s="29">
        <v>45800</v>
      </c>
      <c r="B655" s="47">
        <v>5</v>
      </c>
      <c r="C655" s="47">
        <v>5</v>
      </c>
      <c r="D655" s="47">
        <v>6</v>
      </c>
      <c r="E655" s="37">
        <v>29.224299999999999</v>
      </c>
      <c r="F6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5"/>
      <c r="H655"/>
      <c r="I655"/>
    </row>
    <row r="656" spans="1:9" x14ac:dyDescent="0.25">
      <c r="A656" s="29">
        <v>45800</v>
      </c>
      <c r="B656" s="47">
        <v>5</v>
      </c>
      <c r="C656" s="47">
        <v>5</v>
      </c>
      <c r="D656" s="47">
        <v>7</v>
      </c>
      <c r="E656" s="37">
        <v>19.340499999999999</v>
      </c>
      <c r="F6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6"/>
      <c r="H656"/>
      <c r="I656"/>
    </row>
    <row r="657" spans="1:9" x14ac:dyDescent="0.25">
      <c r="A657" s="29">
        <v>45800</v>
      </c>
      <c r="B657" s="47">
        <v>5</v>
      </c>
      <c r="C657" s="47">
        <v>5</v>
      </c>
      <c r="D657" s="47">
        <v>8</v>
      </c>
      <c r="E657" s="37">
        <v>6.859</v>
      </c>
      <c r="F6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7"/>
      <c r="H657"/>
      <c r="I657"/>
    </row>
    <row r="658" spans="1:9" x14ac:dyDescent="0.25">
      <c r="A658" s="29">
        <v>45800</v>
      </c>
      <c r="B658" s="47">
        <v>5</v>
      </c>
      <c r="C658" s="47">
        <v>5</v>
      </c>
      <c r="D658" s="47">
        <v>9</v>
      </c>
      <c r="E658" s="37">
        <v>3.6412</v>
      </c>
      <c r="F6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8"/>
      <c r="H658"/>
      <c r="I658"/>
    </row>
    <row r="659" spans="1:9" x14ac:dyDescent="0.25">
      <c r="A659" s="29">
        <v>45800</v>
      </c>
      <c r="B659" s="47">
        <v>5</v>
      </c>
      <c r="C659" s="47">
        <v>5</v>
      </c>
      <c r="D659" s="47">
        <v>10</v>
      </c>
      <c r="E659" s="37">
        <v>2.4140999999999999</v>
      </c>
      <c r="F6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9"/>
      <c r="H659"/>
      <c r="I659"/>
    </row>
    <row r="660" spans="1:9" x14ac:dyDescent="0.25">
      <c r="A660" s="29">
        <v>45800</v>
      </c>
      <c r="B660" s="47">
        <v>5</v>
      </c>
      <c r="C660" s="47">
        <v>5</v>
      </c>
      <c r="D660" s="47">
        <v>11</v>
      </c>
      <c r="E660" s="37">
        <v>2.4064999999999999</v>
      </c>
      <c r="F6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0"/>
      <c r="H660"/>
      <c r="I660"/>
    </row>
    <row r="661" spans="1:9" x14ac:dyDescent="0.25">
      <c r="A661" s="29">
        <v>45800</v>
      </c>
      <c r="B661" s="47">
        <v>5</v>
      </c>
      <c r="C661" s="47">
        <v>5</v>
      </c>
      <c r="D661" s="47">
        <v>12</v>
      </c>
      <c r="E661" s="37">
        <v>2.6326000000000001</v>
      </c>
      <c r="F6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1"/>
      <c r="H661"/>
      <c r="I661"/>
    </row>
    <row r="662" spans="1:9" x14ac:dyDescent="0.25">
      <c r="A662" s="29">
        <v>45800</v>
      </c>
      <c r="B662" s="47">
        <v>5</v>
      </c>
      <c r="C662" s="47">
        <v>5</v>
      </c>
      <c r="D662" s="47">
        <v>13</v>
      </c>
      <c r="E662" s="37">
        <v>2.3243</v>
      </c>
      <c r="F6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2"/>
      <c r="H662"/>
      <c r="I662"/>
    </row>
    <row r="663" spans="1:9" x14ac:dyDescent="0.25">
      <c r="A663" s="29">
        <v>45800</v>
      </c>
      <c r="B663" s="47">
        <v>5</v>
      </c>
      <c r="C663" s="47">
        <v>5</v>
      </c>
      <c r="D663" s="47">
        <v>14</v>
      </c>
      <c r="E663" s="37">
        <v>293.81650000000002</v>
      </c>
      <c r="F6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3"/>
      <c r="H663"/>
      <c r="I663"/>
    </row>
    <row r="664" spans="1:9" x14ac:dyDescent="0.25">
      <c r="A664" s="29">
        <v>45800</v>
      </c>
      <c r="B664" s="47">
        <v>5</v>
      </c>
      <c r="C664" s="47">
        <v>5</v>
      </c>
      <c r="D664" s="47">
        <v>15</v>
      </c>
      <c r="E664" s="37">
        <v>36.161900000000003</v>
      </c>
      <c r="F6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4"/>
      <c r="H664"/>
      <c r="I664"/>
    </row>
    <row r="665" spans="1:9" x14ac:dyDescent="0.25">
      <c r="A665" s="29">
        <v>45800</v>
      </c>
      <c r="B665" s="47">
        <v>5</v>
      </c>
      <c r="C665" s="47">
        <v>5</v>
      </c>
      <c r="D665" s="47">
        <v>16</v>
      </c>
      <c r="E665" s="37">
        <v>12.3062</v>
      </c>
      <c r="F66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5"/>
      <c r="H665"/>
      <c r="I665"/>
    </row>
    <row r="666" spans="1:9" x14ac:dyDescent="0.25">
      <c r="A666" s="29">
        <v>45800</v>
      </c>
      <c r="B666" s="47">
        <v>5</v>
      </c>
      <c r="C666" s="47">
        <v>5</v>
      </c>
      <c r="D666" s="47">
        <v>17</v>
      </c>
      <c r="E666" s="37">
        <v>7.6338999999999997</v>
      </c>
      <c r="F66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6"/>
      <c r="H666"/>
      <c r="I666"/>
    </row>
    <row r="667" spans="1:9" x14ac:dyDescent="0.25">
      <c r="A667" s="29">
        <v>45800</v>
      </c>
      <c r="B667" s="47">
        <v>5</v>
      </c>
      <c r="C667" s="47">
        <v>5</v>
      </c>
      <c r="D667" s="47">
        <v>18</v>
      </c>
      <c r="E667" s="37">
        <v>211.04230000000001</v>
      </c>
      <c r="F66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7"/>
      <c r="H667"/>
      <c r="I667"/>
    </row>
    <row r="668" spans="1:9" x14ac:dyDescent="0.25">
      <c r="A668" s="29">
        <v>45800</v>
      </c>
      <c r="B668" s="47">
        <v>5</v>
      </c>
      <c r="C668" s="47">
        <v>5</v>
      </c>
      <c r="D668" s="47">
        <v>19</v>
      </c>
      <c r="E668" s="37">
        <v>43.178400000000003</v>
      </c>
      <c r="F66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8"/>
      <c r="H668"/>
      <c r="I668"/>
    </row>
    <row r="669" spans="1:9" x14ac:dyDescent="0.25">
      <c r="A669" s="29">
        <v>45800</v>
      </c>
      <c r="B669" s="47">
        <v>5</v>
      </c>
      <c r="C669" s="47">
        <v>5</v>
      </c>
      <c r="D669" s="47">
        <v>20</v>
      </c>
      <c r="E669" s="37">
        <v>30.313300000000002</v>
      </c>
      <c r="F6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9"/>
      <c r="H669"/>
      <c r="I669"/>
    </row>
    <row r="670" spans="1:9" x14ac:dyDescent="0.25">
      <c r="A670" s="29">
        <v>45800</v>
      </c>
      <c r="B670" s="47">
        <v>5</v>
      </c>
      <c r="C670" s="47">
        <v>5</v>
      </c>
      <c r="D670" s="47">
        <v>21</v>
      </c>
      <c r="E670" s="37">
        <v>38.559199999999997</v>
      </c>
      <c r="F6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0"/>
      <c r="H670"/>
      <c r="I670"/>
    </row>
    <row r="671" spans="1:9" x14ac:dyDescent="0.25">
      <c r="A671" s="29">
        <v>45800</v>
      </c>
      <c r="B671" s="47">
        <v>5</v>
      </c>
      <c r="C671" s="47">
        <v>5</v>
      </c>
      <c r="D671" s="47">
        <v>22</v>
      </c>
      <c r="E671" s="37">
        <v>88.770799999999994</v>
      </c>
      <c r="F6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1"/>
      <c r="H671"/>
      <c r="I671"/>
    </row>
    <row r="672" spans="1:9" x14ac:dyDescent="0.25">
      <c r="A672" s="29">
        <v>45800</v>
      </c>
      <c r="B672" s="47">
        <v>5</v>
      </c>
      <c r="C672" s="47">
        <v>5</v>
      </c>
      <c r="D672" s="47">
        <v>23</v>
      </c>
      <c r="E672" s="37">
        <v>70.203999999999994</v>
      </c>
      <c r="F6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2"/>
      <c r="H672"/>
      <c r="I672"/>
    </row>
    <row r="673" spans="1:9" x14ac:dyDescent="0.25">
      <c r="A673" s="29">
        <v>45800</v>
      </c>
      <c r="B673" s="47">
        <v>5</v>
      </c>
      <c r="C673" s="47">
        <v>5</v>
      </c>
      <c r="D673" s="47">
        <v>24</v>
      </c>
      <c r="E673" s="37">
        <v>61.632399999999997</v>
      </c>
      <c r="F6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3"/>
      <c r="H673"/>
      <c r="I673"/>
    </row>
    <row r="674" spans="1:9" x14ac:dyDescent="0.25">
      <c r="A674" s="29">
        <v>45801</v>
      </c>
      <c r="B674" s="47">
        <v>5</v>
      </c>
      <c r="C674" s="47">
        <v>6</v>
      </c>
      <c r="D674" s="47">
        <v>1</v>
      </c>
      <c r="E674" s="37">
        <v>49.461599999999997</v>
      </c>
      <c r="F6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4"/>
      <c r="H674"/>
      <c r="I674"/>
    </row>
    <row r="675" spans="1:9" x14ac:dyDescent="0.25">
      <c r="A675" s="29">
        <v>45801</v>
      </c>
      <c r="B675" s="47">
        <v>5</v>
      </c>
      <c r="C675" s="47">
        <v>6</v>
      </c>
      <c r="D675" s="47">
        <v>2</v>
      </c>
      <c r="E675" s="37">
        <v>20.372</v>
      </c>
      <c r="F6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5"/>
      <c r="H675"/>
      <c r="I675"/>
    </row>
    <row r="676" spans="1:9" x14ac:dyDescent="0.25">
      <c r="A676" s="29">
        <v>45801</v>
      </c>
      <c r="B676" s="47">
        <v>5</v>
      </c>
      <c r="C676" s="47">
        <v>6</v>
      </c>
      <c r="D676" s="47">
        <v>3</v>
      </c>
      <c r="E676" s="37">
        <v>20.672999999999998</v>
      </c>
      <c r="F6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6"/>
      <c r="H676"/>
      <c r="I676"/>
    </row>
    <row r="677" spans="1:9" x14ac:dyDescent="0.25">
      <c r="A677" s="29">
        <v>45801</v>
      </c>
      <c r="B677" s="47">
        <v>5</v>
      </c>
      <c r="C677" s="47">
        <v>6</v>
      </c>
      <c r="D677" s="47">
        <v>4</v>
      </c>
      <c r="E677" s="37">
        <v>21.786200000000001</v>
      </c>
      <c r="F6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7"/>
      <c r="H677"/>
      <c r="I677"/>
    </row>
    <row r="678" spans="1:9" x14ac:dyDescent="0.25">
      <c r="A678" s="29">
        <v>45801</v>
      </c>
      <c r="B678" s="47">
        <v>5</v>
      </c>
      <c r="C678" s="47">
        <v>6</v>
      </c>
      <c r="D678" s="47">
        <v>5</v>
      </c>
      <c r="E678" s="37">
        <v>24.211300000000001</v>
      </c>
      <c r="F6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8"/>
      <c r="H678"/>
      <c r="I678"/>
    </row>
    <row r="679" spans="1:9" x14ac:dyDescent="0.25">
      <c r="A679" s="29">
        <v>45801</v>
      </c>
      <c r="B679" s="47">
        <v>5</v>
      </c>
      <c r="C679" s="47">
        <v>6</v>
      </c>
      <c r="D679" s="47">
        <v>6</v>
      </c>
      <c r="E679" s="37">
        <v>50.654600000000002</v>
      </c>
      <c r="F6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9"/>
      <c r="H679"/>
      <c r="I679"/>
    </row>
    <row r="680" spans="1:9" x14ac:dyDescent="0.25">
      <c r="A680" s="29">
        <v>45801</v>
      </c>
      <c r="B680" s="47">
        <v>5</v>
      </c>
      <c r="C680" s="47">
        <v>6</v>
      </c>
      <c r="D680" s="47">
        <v>7</v>
      </c>
      <c r="E680" s="37">
        <v>64.180199999999999</v>
      </c>
      <c r="F6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0"/>
      <c r="H680"/>
      <c r="I680"/>
    </row>
    <row r="681" spans="1:9" x14ac:dyDescent="0.25">
      <c r="A681" s="29">
        <v>45801</v>
      </c>
      <c r="B681" s="47">
        <v>5</v>
      </c>
      <c r="C681" s="47">
        <v>6</v>
      </c>
      <c r="D681" s="47">
        <v>8</v>
      </c>
      <c r="E681" s="37">
        <v>50.332700000000003</v>
      </c>
      <c r="F6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1"/>
      <c r="H681"/>
      <c r="I681"/>
    </row>
    <row r="682" spans="1:9" x14ac:dyDescent="0.25">
      <c r="A682" s="29">
        <v>45801</v>
      </c>
      <c r="B682" s="47">
        <v>5</v>
      </c>
      <c r="C682" s="47">
        <v>6</v>
      </c>
      <c r="D682" s="47">
        <v>9</v>
      </c>
      <c r="E682" s="37">
        <v>26.799900000000001</v>
      </c>
      <c r="F6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2"/>
      <c r="H682"/>
      <c r="I682"/>
    </row>
    <row r="683" spans="1:9" x14ac:dyDescent="0.25">
      <c r="A683" s="29">
        <v>45801</v>
      </c>
      <c r="B683" s="47">
        <v>5</v>
      </c>
      <c r="C683" s="47">
        <v>6</v>
      </c>
      <c r="D683" s="47">
        <v>10</v>
      </c>
      <c r="E683" s="37">
        <v>27.893899999999999</v>
      </c>
      <c r="F6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3"/>
      <c r="H683"/>
      <c r="I683"/>
    </row>
    <row r="684" spans="1:9" x14ac:dyDescent="0.25">
      <c r="A684" s="29">
        <v>45801</v>
      </c>
      <c r="B684" s="47">
        <v>5</v>
      </c>
      <c r="C684" s="47">
        <v>6</v>
      </c>
      <c r="D684" s="47">
        <v>11</v>
      </c>
      <c r="E684" s="37">
        <v>15.2182</v>
      </c>
      <c r="F6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4"/>
      <c r="H684"/>
      <c r="I684"/>
    </row>
    <row r="685" spans="1:9" x14ac:dyDescent="0.25">
      <c r="A685" s="29">
        <v>45801</v>
      </c>
      <c r="B685" s="47">
        <v>5</v>
      </c>
      <c r="C685" s="47">
        <v>6</v>
      </c>
      <c r="D685" s="47">
        <v>12</v>
      </c>
      <c r="E685" s="37">
        <v>18.209099999999999</v>
      </c>
      <c r="F6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5"/>
      <c r="H685"/>
      <c r="I685"/>
    </row>
    <row r="686" spans="1:9" x14ac:dyDescent="0.25">
      <c r="A686" s="29">
        <v>45801</v>
      </c>
      <c r="B686" s="47">
        <v>5</v>
      </c>
      <c r="C686" s="47">
        <v>6</v>
      </c>
      <c r="D686" s="47">
        <v>13</v>
      </c>
      <c r="E686" s="37">
        <v>16.189</v>
      </c>
      <c r="F6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6"/>
      <c r="H686"/>
      <c r="I686"/>
    </row>
    <row r="687" spans="1:9" x14ac:dyDescent="0.25">
      <c r="A687" s="29">
        <v>45801</v>
      </c>
      <c r="B687" s="47">
        <v>5</v>
      </c>
      <c r="C687" s="47">
        <v>6</v>
      </c>
      <c r="D687" s="47">
        <v>14</v>
      </c>
      <c r="E687" s="37">
        <v>16.2742</v>
      </c>
      <c r="F6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7"/>
      <c r="H687"/>
      <c r="I687"/>
    </row>
    <row r="688" spans="1:9" x14ac:dyDescent="0.25">
      <c r="A688" s="29">
        <v>45801</v>
      </c>
      <c r="B688" s="47">
        <v>5</v>
      </c>
      <c r="C688" s="47">
        <v>6</v>
      </c>
      <c r="D688" s="47">
        <v>15</v>
      </c>
      <c r="E688" s="37">
        <v>19.184699999999999</v>
      </c>
      <c r="F6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8"/>
      <c r="H688"/>
      <c r="I688"/>
    </row>
    <row r="689" spans="1:9" x14ac:dyDescent="0.25">
      <c r="A689" s="29">
        <v>45801</v>
      </c>
      <c r="B689" s="47">
        <v>5</v>
      </c>
      <c r="C689" s="47">
        <v>6</v>
      </c>
      <c r="D689" s="47">
        <v>16</v>
      </c>
      <c r="E689" s="37">
        <v>22.962</v>
      </c>
      <c r="F6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9"/>
      <c r="H689"/>
      <c r="I689"/>
    </row>
    <row r="690" spans="1:9" x14ac:dyDescent="0.25">
      <c r="A690" s="29">
        <v>45801</v>
      </c>
      <c r="B690" s="47">
        <v>5</v>
      </c>
      <c r="C690" s="47">
        <v>6</v>
      </c>
      <c r="D690" s="47">
        <v>17</v>
      </c>
      <c r="E690" s="37">
        <v>23.991399999999999</v>
      </c>
      <c r="F6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0"/>
      <c r="H690"/>
      <c r="I690"/>
    </row>
    <row r="691" spans="1:9" x14ac:dyDescent="0.25">
      <c r="A691" s="29">
        <v>45801</v>
      </c>
      <c r="B691" s="47">
        <v>5</v>
      </c>
      <c r="C691" s="47">
        <v>6</v>
      </c>
      <c r="D691" s="47">
        <v>18</v>
      </c>
      <c r="E691" s="37">
        <v>29.531199999999998</v>
      </c>
      <c r="F6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1"/>
      <c r="H691"/>
      <c r="I691"/>
    </row>
    <row r="692" spans="1:9" x14ac:dyDescent="0.25">
      <c r="A692" s="29">
        <v>45801</v>
      </c>
      <c r="B692" s="47">
        <v>5</v>
      </c>
      <c r="C692" s="47">
        <v>6</v>
      </c>
      <c r="D692" s="47">
        <v>19</v>
      </c>
      <c r="E692" s="37">
        <v>107.8933</v>
      </c>
      <c r="F6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2"/>
      <c r="H692"/>
      <c r="I692"/>
    </row>
    <row r="693" spans="1:9" x14ac:dyDescent="0.25">
      <c r="A693" s="29">
        <v>45801</v>
      </c>
      <c r="B693" s="47">
        <v>5</v>
      </c>
      <c r="C693" s="47">
        <v>6</v>
      </c>
      <c r="D693" s="47">
        <v>20</v>
      </c>
      <c r="E693" s="37">
        <v>113.2334</v>
      </c>
      <c r="F6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3"/>
      <c r="H693"/>
      <c r="I693"/>
    </row>
    <row r="694" spans="1:9" x14ac:dyDescent="0.25">
      <c r="A694" s="29">
        <v>45801</v>
      </c>
      <c r="B694" s="47">
        <v>5</v>
      </c>
      <c r="C694" s="47">
        <v>6</v>
      </c>
      <c r="D694" s="47">
        <v>21</v>
      </c>
      <c r="E694" s="37">
        <v>112.476</v>
      </c>
      <c r="F6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4"/>
      <c r="H694"/>
      <c r="I694"/>
    </row>
    <row r="695" spans="1:9" x14ac:dyDescent="0.25">
      <c r="A695" s="29">
        <v>45801</v>
      </c>
      <c r="B695" s="47">
        <v>5</v>
      </c>
      <c r="C695" s="47">
        <v>6</v>
      </c>
      <c r="D695" s="47">
        <v>22</v>
      </c>
      <c r="E695" s="37">
        <v>62.401200000000003</v>
      </c>
      <c r="F6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5"/>
      <c r="H695"/>
      <c r="I695"/>
    </row>
    <row r="696" spans="1:9" x14ac:dyDescent="0.25">
      <c r="A696" s="29">
        <v>45801</v>
      </c>
      <c r="B696" s="47">
        <v>5</v>
      </c>
      <c r="C696" s="47">
        <v>6</v>
      </c>
      <c r="D696" s="47">
        <v>23</v>
      </c>
      <c r="E696" s="37">
        <v>69.543099999999995</v>
      </c>
      <c r="F6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6"/>
      <c r="H696"/>
      <c r="I696"/>
    </row>
    <row r="697" spans="1:9" x14ac:dyDescent="0.25">
      <c r="A697" s="29">
        <v>45801</v>
      </c>
      <c r="B697" s="47">
        <v>5</v>
      </c>
      <c r="C697" s="47">
        <v>6</v>
      </c>
      <c r="D697" s="47">
        <v>24</v>
      </c>
      <c r="E697" s="37">
        <v>46.035600000000002</v>
      </c>
      <c r="F6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7"/>
      <c r="H697"/>
      <c r="I697"/>
    </row>
    <row r="698" spans="1:9" x14ac:dyDescent="0.25">
      <c r="A698" s="29">
        <v>45802</v>
      </c>
      <c r="B698" s="47">
        <v>5</v>
      </c>
      <c r="C698" s="47">
        <v>7</v>
      </c>
      <c r="D698" s="47">
        <v>1</v>
      </c>
      <c r="E698" s="37">
        <v>38.0291</v>
      </c>
      <c r="F6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8"/>
      <c r="H698"/>
      <c r="I698"/>
    </row>
    <row r="699" spans="1:9" x14ac:dyDescent="0.25">
      <c r="A699" s="29">
        <v>45802</v>
      </c>
      <c r="B699" s="47">
        <v>5</v>
      </c>
      <c r="C699" s="47">
        <v>7</v>
      </c>
      <c r="D699" s="47">
        <v>2</v>
      </c>
      <c r="E699" s="37">
        <v>22.013400000000001</v>
      </c>
      <c r="F6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9"/>
      <c r="H699"/>
      <c r="I699"/>
    </row>
    <row r="700" spans="1:9" x14ac:dyDescent="0.25">
      <c r="A700" s="29">
        <v>45802</v>
      </c>
      <c r="B700" s="47">
        <v>5</v>
      </c>
      <c r="C700" s="47">
        <v>7</v>
      </c>
      <c r="D700" s="47">
        <v>3</v>
      </c>
      <c r="E700" s="37">
        <v>11.852600000000001</v>
      </c>
      <c r="F7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0"/>
      <c r="H700"/>
      <c r="I700"/>
    </row>
    <row r="701" spans="1:9" x14ac:dyDescent="0.25">
      <c r="A701" s="29">
        <v>45802</v>
      </c>
      <c r="B701" s="47">
        <v>5</v>
      </c>
      <c r="C701" s="47">
        <v>7</v>
      </c>
      <c r="D701" s="47">
        <v>4</v>
      </c>
      <c r="E701" s="37">
        <v>12.4956</v>
      </c>
      <c r="F7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1"/>
      <c r="H701"/>
      <c r="I701"/>
    </row>
    <row r="702" spans="1:9" x14ac:dyDescent="0.25">
      <c r="A702" s="29">
        <v>45802</v>
      </c>
      <c r="B702" s="47">
        <v>5</v>
      </c>
      <c r="C702" s="47">
        <v>7</v>
      </c>
      <c r="D702" s="47">
        <v>5</v>
      </c>
      <c r="E702" s="37">
        <v>10.914099999999999</v>
      </c>
      <c r="F7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2"/>
      <c r="H702"/>
      <c r="I702"/>
    </row>
    <row r="703" spans="1:9" x14ac:dyDescent="0.25">
      <c r="A703" s="29">
        <v>45802</v>
      </c>
      <c r="B703" s="47">
        <v>5</v>
      </c>
      <c r="C703" s="47">
        <v>7</v>
      </c>
      <c r="D703" s="47">
        <v>6</v>
      </c>
      <c r="E703" s="37">
        <v>5.4728000000000003</v>
      </c>
      <c r="F7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3"/>
      <c r="H703"/>
      <c r="I703"/>
    </row>
    <row r="704" spans="1:9" x14ac:dyDescent="0.25">
      <c r="A704" s="29">
        <v>45802</v>
      </c>
      <c r="B704" s="47">
        <v>5</v>
      </c>
      <c r="C704" s="47">
        <v>7</v>
      </c>
      <c r="D704" s="47">
        <v>7</v>
      </c>
      <c r="E704" s="37">
        <v>20.900300000000001</v>
      </c>
      <c r="F7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4"/>
      <c r="H704"/>
      <c r="I704"/>
    </row>
    <row r="705" spans="1:9" x14ac:dyDescent="0.25">
      <c r="A705" s="29">
        <v>45802</v>
      </c>
      <c r="B705" s="47">
        <v>5</v>
      </c>
      <c r="C705" s="47">
        <v>7</v>
      </c>
      <c r="D705" s="47">
        <v>8</v>
      </c>
      <c r="E705" s="37">
        <v>0.89049999999999996</v>
      </c>
      <c r="F7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5"/>
      <c r="H705"/>
      <c r="I705"/>
    </row>
    <row r="706" spans="1:9" x14ac:dyDescent="0.25">
      <c r="A706" s="29">
        <v>45802</v>
      </c>
      <c r="B706" s="47">
        <v>5</v>
      </c>
      <c r="C706" s="47">
        <v>7</v>
      </c>
      <c r="D706" s="47">
        <v>9</v>
      </c>
      <c r="E706" s="37">
        <v>-9.7607999999999997</v>
      </c>
      <c r="F7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6"/>
      <c r="H706"/>
      <c r="I706"/>
    </row>
    <row r="707" spans="1:9" x14ac:dyDescent="0.25">
      <c r="A707" s="29">
        <v>45802</v>
      </c>
      <c r="B707" s="47">
        <v>5</v>
      </c>
      <c r="C707" s="47">
        <v>7</v>
      </c>
      <c r="D707" s="47">
        <v>10</v>
      </c>
      <c r="E707" s="37">
        <v>5.0397999999999996</v>
      </c>
      <c r="F7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7"/>
      <c r="H707"/>
      <c r="I707"/>
    </row>
    <row r="708" spans="1:9" x14ac:dyDescent="0.25">
      <c r="A708" s="29">
        <v>45802</v>
      </c>
      <c r="B708" s="47">
        <v>5</v>
      </c>
      <c r="C708" s="47">
        <v>7</v>
      </c>
      <c r="D708" s="47">
        <v>11</v>
      </c>
      <c r="E708" s="37">
        <v>8.6326000000000001</v>
      </c>
      <c r="F7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8"/>
      <c r="H708"/>
      <c r="I708"/>
    </row>
    <row r="709" spans="1:9" x14ac:dyDescent="0.25">
      <c r="A709" s="29">
        <v>45802</v>
      </c>
      <c r="B709" s="47">
        <v>5</v>
      </c>
      <c r="C709" s="47">
        <v>7</v>
      </c>
      <c r="D709" s="47">
        <v>12</v>
      </c>
      <c r="E709" s="37">
        <v>22.5778</v>
      </c>
      <c r="F7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9"/>
      <c r="H709"/>
      <c r="I709"/>
    </row>
    <row r="710" spans="1:9" x14ac:dyDescent="0.25">
      <c r="A710" s="29">
        <v>45802</v>
      </c>
      <c r="B710" s="47">
        <v>5</v>
      </c>
      <c r="C710" s="47">
        <v>7</v>
      </c>
      <c r="D710" s="47">
        <v>13</v>
      </c>
      <c r="E710" s="37">
        <v>25.682700000000001</v>
      </c>
      <c r="F7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0"/>
      <c r="H710"/>
      <c r="I710"/>
    </row>
    <row r="711" spans="1:9" x14ac:dyDescent="0.25">
      <c r="A711" s="29">
        <v>45802</v>
      </c>
      <c r="B711" s="47">
        <v>5</v>
      </c>
      <c r="C711" s="47">
        <v>7</v>
      </c>
      <c r="D711" s="47">
        <v>14</v>
      </c>
      <c r="E711" s="37">
        <v>21.627600000000001</v>
      </c>
      <c r="F7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1"/>
      <c r="H711"/>
      <c r="I711"/>
    </row>
    <row r="712" spans="1:9" x14ac:dyDescent="0.25">
      <c r="A712" s="29">
        <v>45802</v>
      </c>
      <c r="B712" s="47">
        <v>5</v>
      </c>
      <c r="C712" s="47">
        <v>7</v>
      </c>
      <c r="D712" s="47">
        <v>15</v>
      </c>
      <c r="E712" s="37">
        <v>27.206800000000001</v>
      </c>
      <c r="F7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2"/>
      <c r="H712"/>
      <c r="I712"/>
    </row>
    <row r="713" spans="1:9" x14ac:dyDescent="0.25">
      <c r="A713" s="29">
        <v>45802</v>
      </c>
      <c r="B713" s="47">
        <v>5</v>
      </c>
      <c r="C713" s="47">
        <v>7</v>
      </c>
      <c r="D713" s="47">
        <v>16</v>
      </c>
      <c r="E713" s="37">
        <v>38.446100000000001</v>
      </c>
      <c r="F7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3"/>
      <c r="H713"/>
      <c r="I713"/>
    </row>
    <row r="714" spans="1:9" x14ac:dyDescent="0.25">
      <c r="A714" s="29">
        <v>45802</v>
      </c>
      <c r="B714" s="47">
        <v>5</v>
      </c>
      <c r="C714" s="47">
        <v>7</v>
      </c>
      <c r="D714" s="47">
        <v>17</v>
      </c>
      <c r="E714" s="37">
        <v>24.134399999999999</v>
      </c>
      <c r="F7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4"/>
      <c r="H714"/>
      <c r="I714"/>
    </row>
    <row r="715" spans="1:9" x14ac:dyDescent="0.25">
      <c r="A715" s="29">
        <v>45802</v>
      </c>
      <c r="B715" s="47">
        <v>5</v>
      </c>
      <c r="C715" s="47">
        <v>7</v>
      </c>
      <c r="D715" s="47">
        <v>18</v>
      </c>
      <c r="E715" s="37">
        <v>42.300600000000003</v>
      </c>
      <c r="F7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5"/>
      <c r="H715"/>
      <c r="I715"/>
    </row>
    <row r="716" spans="1:9" x14ac:dyDescent="0.25">
      <c r="A716" s="29">
        <v>45802</v>
      </c>
      <c r="B716" s="47">
        <v>5</v>
      </c>
      <c r="C716" s="47">
        <v>7</v>
      </c>
      <c r="D716" s="47">
        <v>19</v>
      </c>
      <c r="E716" s="37">
        <v>90.036299999999997</v>
      </c>
      <c r="F7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6"/>
      <c r="H716"/>
      <c r="I716"/>
    </row>
    <row r="717" spans="1:9" x14ac:dyDescent="0.25">
      <c r="A717" s="29">
        <v>45802</v>
      </c>
      <c r="B717" s="47">
        <v>5</v>
      </c>
      <c r="C717" s="47">
        <v>7</v>
      </c>
      <c r="D717" s="47">
        <v>20</v>
      </c>
      <c r="E717" s="37">
        <v>69.157300000000006</v>
      </c>
      <c r="F7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7"/>
      <c r="H717"/>
      <c r="I717"/>
    </row>
    <row r="718" spans="1:9" x14ac:dyDescent="0.25">
      <c r="A718" s="29">
        <v>45802</v>
      </c>
      <c r="B718" s="47">
        <v>5</v>
      </c>
      <c r="C718" s="47">
        <v>7</v>
      </c>
      <c r="D718" s="47">
        <v>21</v>
      </c>
      <c r="E718" s="37">
        <v>102.8338</v>
      </c>
      <c r="F7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8"/>
      <c r="H718"/>
      <c r="I718"/>
    </row>
    <row r="719" spans="1:9" x14ac:dyDescent="0.25">
      <c r="A719" s="29">
        <v>45802</v>
      </c>
      <c r="B719" s="47">
        <v>5</v>
      </c>
      <c r="C719" s="47">
        <v>7</v>
      </c>
      <c r="D719" s="47">
        <v>22</v>
      </c>
      <c r="E719" s="37">
        <v>42.284300000000002</v>
      </c>
      <c r="F7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9"/>
      <c r="H719"/>
      <c r="I719"/>
    </row>
    <row r="720" spans="1:9" x14ac:dyDescent="0.25">
      <c r="A720" s="29">
        <v>45802</v>
      </c>
      <c r="B720" s="47">
        <v>5</v>
      </c>
      <c r="C720" s="47">
        <v>7</v>
      </c>
      <c r="D720" s="47">
        <v>23</v>
      </c>
      <c r="E720" s="37">
        <v>47.276000000000003</v>
      </c>
      <c r="F7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20"/>
      <c r="H720"/>
      <c r="I720"/>
    </row>
    <row r="721" spans="1:9" x14ac:dyDescent="0.25">
      <c r="A721" s="29">
        <v>45802</v>
      </c>
      <c r="B721" s="47">
        <v>5</v>
      </c>
      <c r="C721" s="47">
        <v>7</v>
      </c>
      <c r="D721" s="47">
        <v>24</v>
      </c>
      <c r="E721" s="37">
        <v>17.488800000000001</v>
      </c>
      <c r="F7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21"/>
      <c r="H721"/>
      <c r="I721"/>
    </row>
    <row r="722" spans="1:9" x14ac:dyDescent="0.25">
      <c r="A722" s="29">
        <v>45803</v>
      </c>
      <c r="B722" s="47">
        <v>5</v>
      </c>
      <c r="C722" s="47">
        <v>1</v>
      </c>
      <c r="D722" s="47">
        <v>1</v>
      </c>
      <c r="E722" s="37">
        <v>18.303899999999999</v>
      </c>
      <c r="F722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3" spans="1:9" x14ac:dyDescent="0.25">
      <c r="A723" s="29">
        <v>45803</v>
      </c>
      <c r="B723" s="47">
        <v>5</v>
      </c>
      <c r="C723" s="47">
        <v>1</v>
      </c>
      <c r="D723" s="47">
        <v>2</v>
      </c>
      <c r="E723" s="37">
        <v>17.5032</v>
      </c>
      <c r="F723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4" spans="1:9" x14ac:dyDescent="0.25">
      <c r="A724" s="29">
        <v>45803</v>
      </c>
      <c r="B724" s="47">
        <v>5</v>
      </c>
      <c r="C724" s="47">
        <v>1</v>
      </c>
      <c r="D724" s="47">
        <v>3</v>
      </c>
      <c r="E724" s="37">
        <v>14.9123</v>
      </c>
      <c r="F724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5" spans="1:9" x14ac:dyDescent="0.25">
      <c r="A725" s="29">
        <v>45803</v>
      </c>
      <c r="B725" s="47">
        <v>5</v>
      </c>
      <c r="C725" s="47">
        <v>1</v>
      </c>
      <c r="D725" s="47">
        <v>4</v>
      </c>
      <c r="E725" s="37">
        <v>15.876099999999999</v>
      </c>
      <c r="F725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6" spans="1:9" x14ac:dyDescent="0.25">
      <c r="A726" s="29">
        <v>45803</v>
      </c>
      <c r="B726" s="47">
        <v>5</v>
      </c>
      <c r="C726" s="47">
        <v>1</v>
      </c>
      <c r="D726" s="47">
        <v>5</v>
      </c>
      <c r="E726" s="37">
        <v>18.226400000000002</v>
      </c>
      <c r="F726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7" spans="1:9" x14ac:dyDescent="0.25">
      <c r="A727" s="29">
        <v>45803</v>
      </c>
      <c r="B727" s="47">
        <v>5</v>
      </c>
      <c r="C727" s="47">
        <v>1</v>
      </c>
      <c r="D727" s="47">
        <v>6</v>
      </c>
      <c r="E727" s="37">
        <v>12.593299999999999</v>
      </c>
      <c r="F727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8" spans="1:9" x14ac:dyDescent="0.25">
      <c r="A728" s="29">
        <v>45803</v>
      </c>
      <c r="B728" s="47">
        <v>5</v>
      </c>
      <c r="C728" s="47">
        <v>1</v>
      </c>
      <c r="D728" s="47">
        <v>7</v>
      </c>
      <c r="E728" s="37">
        <v>9.7809000000000008</v>
      </c>
      <c r="F728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9" spans="1:9" x14ac:dyDescent="0.25">
      <c r="A729" s="29">
        <v>45803</v>
      </c>
      <c r="B729" s="47">
        <v>5</v>
      </c>
      <c r="C729" s="47">
        <v>1</v>
      </c>
      <c r="D729" s="47">
        <v>8</v>
      </c>
      <c r="E729" s="37">
        <v>-14.529</v>
      </c>
      <c r="F729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0" spans="1:9" x14ac:dyDescent="0.25">
      <c r="A730" s="29">
        <v>45803</v>
      </c>
      <c r="B730" s="47">
        <v>5</v>
      </c>
      <c r="C730" s="47">
        <v>1</v>
      </c>
      <c r="D730" s="47">
        <v>9</v>
      </c>
      <c r="E730" s="37">
        <v>-14.1999</v>
      </c>
      <c r="F730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1" spans="1:9" x14ac:dyDescent="0.25">
      <c r="A731" s="29">
        <v>45803</v>
      </c>
      <c r="B731" s="47">
        <v>5</v>
      </c>
      <c r="C731" s="47">
        <v>1</v>
      </c>
      <c r="D731" s="47">
        <v>10</v>
      </c>
      <c r="E731" s="37">
        <v>-13.3034</v>
      </c>
      <c r="F731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2" spans="1:9" x14ac:dyDescent="0.25">
      <c r="A732" s="29">
        <v>45803</v>
      </c>
      <c r="B732" s="47">
        <v>5</v>
      </c>
      <c r="C732" s="47">
        <v>1</v>
      </c>
      <c r="D732" s="47">
        <v>11</v>
      </c>
      <c r="E732" s="37">
        <v>-11.2178</v>
      </c>
      <c r="F732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3" spans="1:9" x14ac:dyDescent="0.25">
      <c r="A733" s="29">
        <v>45803</v>
      </c>
      <c r="B733" s="47">
        <v>5</v>
      </c>
      <c r="C733" s="47">
        <v>1</v>
      </c>
      <c r="D733" s="47">
        <v>12</v>
      </c>
      <c r="E733" s="37">
        <v>-13.0594</v>
      </c>
      <c r="F733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4" spans="1:9" x14ac:dyDescent="0.25">
      <c r="A734" s="29">
        <v>45803</v>
      </c>
      <c r="B734" s="47">
        <v>5</v>
      </c>
      <c r="C734" s="47">
        <v>1</v>
      </c>
      <c r="D734" s="47">
        <v>13</v>
      </c>
      <c r="E734" s="37">
        <v>-14.336399999999999</v>
      </c>
      <c r="F734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5" spans="1:9" x14ac:dyDescent="0.25">
      <c r="A735" s="29">
        <v>45803</v>
      </c>
      <c r="B735" s="47">
        <v>5</v>
      </c>
      <c r="C735" s="47">
        <v>1</v>
      </c>
      <c r="D735" s="47">
        <v>14</v>
      </c>
      <c r="E735" s="37">
        <v>-12.1134</v>
      </c>
      <c r="F735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6" spans="1:9" x14ac:dyDescent="0.25">
      <c r="A736" s="29">
        <v>45803</v>
      </c>
      <c r="B736" s="47">
        <v>5</v>
      </c>
      <c r="C736" s="47">
        <v>1</v>
      </c>
      <c r="D736" s="47">
        <v>15</v>
      </c>
      <c r="E736" s="37">
        <v>-6.6767000000000003</v>
      </c>
      <c r="F736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7" spans="1:6" x14ac:dyDescent="0.25">
      <c r="A737" s="29">
        <v>45803</v>
      </c>
      <c r="B737" s="47">
        <v>5</v>
      </c>
      <c r="C737" s="47">
        <v>1</v>
      </c>
      <c r="D737" s="47">
        <v>16</v>
      </c>
      <c r="E737" s="37">
        <v>-5.2934000000000001</v>
      </c>
      <c r="F737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38" spans="1:6" x14ac:dyDescent="0.25">
      <c r="A738" s="29">
        <v>45803</v>
      </c>
      <c r="B738" s="47">
        <v>5</v>
      </c>
      <c r="C738" s="47">
        <v>1</v>
      </c>
      <c r="D738" s="47">
        <v>17</v>
      </c>
      <c r="E738" s="37">
        <v>-1.0224</v>
      </c>
      <c r="F738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39" spans="1:6" x14ac:dyDescent="0.25">
      <c r="A739" s="29">
        <v>45803</v>
      </c>
      <c r="B739" s="47">
        <v>5</v>
      </c>
      <c r="C739" s="47">
        <v>1</v>
      </c>
      <c r="D739" s="47">
        <v>18</v>
      </c>
      <c r="E739" s="37">
        <v>9.9106000000000005</v>
      </c>
      <c r="F739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40" spans="1:6" x14ac:dyDescent="0.25">
      <c r="A740" s="29">
        <v>45803</v>
      </c>
      <c r="B740" s="47">
        <v>5</v>
      </c>
      <c r="C740" s="47">
        <v>1</v>
      </c>
      <c r="D740" s="47">
        <v>19</v>
      </c>
      <c r="E740" s="37">
        <v>28.811199999999999</v>
      </c>
      <c r="F740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41" spans="1:6" x14ac:dyDescent="0.25">
      <c r="A741" s="29">
        <v>45803</v>
      </c>
      <c r="B741" s="47">
        <v>5</v>
      </c>
      <c r="C741" s="47">
        <v>1</v>
      </c>
      <c r="D741" s="47">
        <v>20</v>
      </c>
      <c r="E741" s="37">
        <v>28.178100000000001</v>
      </c>
      <c r="F741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2" spans="1:6" x14ac:dyDescent="0.25">
      <c r="A742" s="29">
        <v>45803</v>
      </c>
      <c r="B742" s="47">
        <v>5</v>
      </c>
      <c r="C742" s="47">
        <v>1</v>
      </c>
      <c r="D742" s="47">
        <v>21</v>
      </c>
      <c r="E742" s="37">
        <v>26.1218</v>
      </c>
      <c r="F742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3" spans="1:6" x14ac:dyDescent="0.25">
      <c r="A743" s="29">
        <v>45803</v>
      </c>
      <c r="B743" s="47">
        <v>5</v>
      </c>
      <c r="C743" s="47">
        <v>1</v>
      </c>
      <c r="D743" s="47">
        <v>22</v>
      </c>
      <c r="E743" s="37">
        <v>27.207599999999999</v>
      </c>
      <c r="F743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4" spans="1:6" x14ac:dyDescent="0.25">
      <c r="A744" s="29">
        <v>45803</v>
      </c>
      <c r="B744" s="47">
        <v>5</v>
      </c>
      <c r="C744" s="47">
        <v>1</v>
      </c>
      <c r="D744" s="47">
        <v>23</v>
      </c>
      <c r="E744" s="37">
        <v>24.598199999999999</v>
      </c>
      <c r="F744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5" spans="1:6" x14ac:dyDescent="0.25">
      <c r="A745" s="29">
        <v>45803</v>
      </c>
      <c r="B745" s="47">
        <v>5</v>
      </c>
      <c r="C745" s="47">
        <v>1</v>
      </c>
      <c r="D745" s="47">
        <v>24</v>
      </c>
      <c r="E745" s="37">
        <v>24.225899999999999</v>
      </c>
      <c r="F745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2E4F-18B7-4341-AD8C-829C99F4737A}">
  <sheetPr codeName="Sheet6"/>
  <dimension ref="A1:AD65"/>
  <sheetViews>
    <sheetView zoomScale="85" zoomScaleNormal="85" workbookViewId="0">
      <selection activeCell="B40" sqref="B40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8" width="5.7109375" bestFit="1" customWidth="1"/>
    <col min="9" max="9" width="6.7109375" bestFit="1" customWidth="1"/>
    <col min="10" max="13" width="6.42578125" bestFit="1" customWidth="1"/>
    <col min="14" max="14" width="6.7109375" bestFit="1" customWidth="1"/>
    <col min="15" max="15" width="6.42578125" bestFit="1" customWidth="1"/>
    <col min="16" max="16" width="6.7109375" bestFit="1" customWidth="1"/>
    <col min="17" max="17" width="6.42578125" bestFit="1" customWidth="1"/>
    <col min="18" max="24" width="6.7109375" bestFit="1" customWidth="1"/>
    <col min="25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45773</v>
      </c>
      <c r="C3" s="33">
        <v>24.993300000000001</v>
      </c>
      <c r="D3" s="33">
        <v>24.680299999999999</v>
      </c>
      <c r="E3" s="33">
        <v>24.297799999999999</v>
      </c>
      <c r="F3" s="33">
        <v>24.017600000000002</v>
      </c>
      <c r="G3" s="33">
        <v>20.464200000000002</v>
      </c>
      <c r="H3" s="33">
        <v>24.274000000000001</v>
      </c>
      <c r="I3" s="33">
        <v>19.696400000000001</v>
      </c>
      <c r="J3" s="33">
        <v>9.1611999999999991</v>
      </c>
      <c r="K3" s="33">
        <v>4.3365999999999998</v>
      </c>
      <c r="L3" s="33">
        <v>5.1936</v>
      </c>
      <c r="M3" s="33">
        <v>5.9823000000000004</v>
      </c>
      <c r="N3" s="33">
        <v>4.7903000000000002</v>
      </c>
      <c r="O3" s="33">
        <v>6.2041000000000004</v>
      </c>
      <c r="P3" s="33">
        <v>7.867</v>
      </c>
      <c r="Q3" s="33">
        <v>8.1069999999999993</v>
      </c>
      <c r="R3" s="33">
        <v>8.1532</v>
      </c>
      <c r="S3" s="33">
        <v>8.0713000000000008</v>
      </c>
      <c r="T3" s="33">
        <v>13.713200000000001</v>
      </c>
      <c r="U3" s="33">
        <v>22.713999999999999</v>
      </c>
      <c r="V3" s="33">
        <v>22.3019</v>
      </c>
      <c r="W3" s="33">
        <v>20.302499999999998</v>
      </c>
      <c r="X3" s="33">
        <v>23.603999999999999</v>
      </c>
      <c r="Y3" s="33">
        <v>23.810099999999998</v>
      </c>
      <c r="Z3" s="33">
        <v>19.555700000000002</v>
      </c>
    </row>
    <row r="4" spans="1:30" x14ac:dyDescent="0.25">
      <c r="A4" s="32"/>
      <c r="B4" s="54">
        <v>45774</v>
      </c>
      <c r="C4" s="33">
        <v>28.682200000000002</v>
      </c>
      <c r="D4" s="33">
        <v>19.729700000000001</v>
      </c>
      <c r="E4" s="33">
        <v>8.9037000000000006</v>
      </c>
      <c r="F4" s="33">
        <v>8.4459999999999997</v>
      </c>
      <c r="G4" s="33">
        <v>7.9394999999999998</v>
      </c>
      <c r="H4" s="33">
        <v>7.7431000000000001</v>
      </c>
      <c r="I4" s="33">
        <v>8.1335999999999995</v>
      </c>
      <c r="J4" s="33">
        <v>-2.7471000000000001</v>
      </c>
      <c r="K4" s="33">
        <v>-13.199199999999999</v>
      </c>
      <c r="L4" s="33">
        <v>-12.3986</v>
      </c>
      <c r="M4" s="33">
        <v>-12.717700000000001</v>
      </c>
      <c r="N4" s="33">
        <v>-11.271800000000001</v>
      </c>
      <c r="O4" s="33">
        <v>-11.7127</v>
      </c>
      <c r="P4" s="33">
        <v>-16.508400000000002</v>
      </c>
      <c r="Q4" s="33">
        <v>7.0289999999999999</v>
      </c>
      <c r="R4" s="33">
        <v>8.5817999999999994</v>
      </c>
      <c r="S4" s="33">
        <v>8.5657999999999994</v>
      </c>
      <c r="T4" s="33">
        <v>8.2376000000000005</v>
      </c>
      <c r="U4" s="33">
        <v>25.740200000000002</v>
      </c>
      <c r="V4" s="33">
        <v>21.663499999999999</v>
      </c>
      <c r="W4" s="33">
        <v>22.591100000000001</v>
      </c>
      <c r="X4" s="33">
        <v>24.692599999999999</v>
      </c>
      <c r="Y4" s="33">
        <v>13.918200000000001</v>
      </c>
      <c r="Z4" s="33">
        <v>8.5878999999999994</v>
      </c>
    </row>
    <row r="5" spans="1:30" x14ac:dyDescent="0.25">
      <c r="A5" s="32"/>
      <c r="B5" s="54">
        <v>45775</v>
      </c>
      <c r="C5" s="33">
        <v>7.9798</v>
      </c>
      <c r="D5" s="33">
        <v>7.8592000000000004</v>
      </c>
      <c r="E5" s="33">
        <v>7.7938999999999998</v>
      </c>
      <c r="F5" s="33">
        <v>7.8057999999999996</v>
      </c>
      <c r="G5" s="33">
        <v>8.0218000000000007</v>
      </c>
      <c r="H5" s="33">
        <v>9.0577000000000005</v>
      </c>
      <c r="I5" s="33">
        <v>9.5368999999999993</v>
      </c>
      <c r="J5" s="33">
        <v>8.6953999999999994</v>
      </c>
      <c r="K5" s="33">
        <v>0.42709999999999998</v>
      </c>
      <c r="L5" s="33">
        <v>2.3357999999999999</v>
      </c>
      <c r="M5" s="33">
        <v>-3.9112</v>
      </c>
      <c r="N5" s="33">
        <v>-8.0411000000000001</v>
      </c>
      <c r="O5" s="33">
        <v>-6.5143000000000004</v>
      </c>
      <c r="P5" s="33">
        <v>-9.9718</v>
      </c>
      <c r="Q5" s="33">
        <v>-11.5067</v>
      </c>
      <c r="R5" s="33">
        <v>-10.7843</v>
      </c>
      <c r="S5" s="33">
        <v>7.2172000000000001</v>
      </c>
      <c r="T5" s="33">
        <v>8.6248000000000005</v>
      </c>
      <c r="U5" s="33">
        <v>30.596800000000002</v>
      </c>
      <c r="V5" s="33">
        <v>29.048400000000001</v>
      </c>
      <c r="W5" s="33">
        <v>26.949300000000001</v>
      </c>
      <c r="X5" s="33">
        <v>26.8734</v>
      </c>
      <c r="Y5" s="33">
        <v>27.182099999999998</v>
      </c>
      <c r="Z5" s="33">
        <v>11.3573</v>
      </c>
    </row>
    <row r="6" spans="1:30" x14ac:dyDescent="0.25">
      <c r="A6" s="32"/>
      <c r="B6" s="54">
        <v>45776</v>
      </c>
      <c r="C6" s="33">
        <v>20.862200000000001</v>
      </c>
      <c r="D6" s="33">
        <v>9.9598999999999993</v>
      </c>
      <c r="E6" s="33">
        <v>27.628499999999999</v>
      </c>
      <c r="F6" s="33">
        <v>24.7759</v>
      </c>
      <c r="G6" s="33">
        <v>25.2</v>
      </c>
      <c r="H6" s="33">
        <v>31.036200000000001</v>
      </c>
      <c r="I6" s="33">
        <v>24.3371</v>
      </c>
      <c r="J6" s="33">
        <v>8.6007999999999996</v>
      </c>
      <c r="K6" s="33">
        <v>-0.52170000000000005</v>
      </c>
      <c r="L6" s="33">
        <v>-1.8314999999999999</v>
      </c>
      <c r="M6" s="33">
        <v>-3.5487000000000002</v>
      </c>
      <c r="N6" s="33">
        <v>-9.5257000000000005</v>
      </c>
      <c r="O6" s="33">
        <v>-13.521000000000001</v>
      </c>
      <c r="P6" s="33">
        <v>-14.0596</v>
      </c>
      <c r="Q6" s="33">
        <v>-8.8793000000000006</v>
      </c>
      <c r="R6" s="33">
        <v>-11.9793</v>
      </c>
      <c r="S6" s="33">
        <v>-0.1149</v>
      </c>
      <c r="T6" s="33">
        <v>3.7305000000000001</v>
      </c>
      <c r="U6" s="33">
        <v>25.8703</v>
      </c>
      <c r="V6" s="33">
        <v>28.694900000000001</v>
      </c>
      <c r="W6" s="33">
        <v>27.733599999999999</v>
      </c>
      <c r="X6" s="33">
        <v>25.983699999999999</v>
      </c>
      <c r="Y6" s="33">
        <v>25.637799999999999</v>
      </c>
      <c r="Z6" s="33">
        <v>25.124300000000002</v>
      </c>
    </row>
    <row r="7" spans="1:30" x14ac:dyDescent="0.25">
      <c r="A7" s="32"/>
      <c r="B7" s="54">
        <v>45777</v>
      </c>
      <c r="C7" s="33">
        <v>18.957999999999998</v>
      </c>
      <c r="D7" s="33">
        <v>17.268000000000001</v>
      </c>
      <c r="E7" s="33">
        <v>17.975200000000001</v>
      </c>
      <c r="F7" s="33">
        <v>18.746500000000001</v>
      </c>
      <c r="G7" s="33">
        <v>18.861000000000001</v>
      </c>
      <c r="H7" s="33">
        <v>23.431000000000001</v>
      </c>
      <c r="I7" s="33">
        <v>20.115300000000001</v>
      </c>
      <c r="J7" s="33">
        <v>18.2804</v>
      </c>
      <c r="K7" s="33">
        <v>14.2212</v>
      </c>
      <c r="L7" s="33">
        <v>12.224299999999999</v>
      </c>
      <c r="M7" s="33">
        <v>14.115</v>
      </c>
      <c r="N7" s="33">
        <v>13.3728</v>
      </c>
      <c r="O7" s="33">
        <v>11.5114</v>
      </c>
      <c r="P7" s="33">
        <v>11.251200000000001</v>
      </c>
      <c r="Q7" s="33">
        <v>11.4993</v>
      </c>
      <c r="R7" s="33">
        <v>13.513199999999999</v>
      </c>
      <c r="S7" s="33">
        <v>12.0311</v>
      </c>
      <c r="T7" s="33">
        <v>24.790099999999999</v>
      </c>
      <c r="U7" s="33">
        <v>34.384399999999999</v>
      </c>
      <c r="V7" s="33">
        <v>30.911899999999999</v>
      </c>
      <c r="W7" s="33">
        <v>30.247900000000001</v>
      </c>
      <c r="X7" s="33">
        <v>30.2928</v>
      </c>
      <c r="Y7" s="33">
        <v>28.103899999999999</v>
      </c>
      <c r="Z7" s="33">
        <v>31.709</v>
      </c>
    </row>
    <row r="8" spans="1:30" x14ac:dyDescent="0.25">
      <c r="A8" s="32"/>
      <c r="B8" s="54">
        <v>45778</v>
      </c>
      <c r="C8" s="33">
        <v>28.290600000000001</v>
      </c>
      <c r="D8" s="33">
        <v>28.325700000000001</v>
      </c>
      <c r="E8" s="33">
        <v>30.093599999999999</v>
      </c>
      <c r="F8" s="33">
        <v>29.715199999999999</v>
      </c>
      <c r="G8" s="33">
        <v>31.5764</v>
      </c>
      <c r="H8" s="33">
        <v>40.310200000000002</v>
      </c>
      <c r="I8" s="33">
        <v>30.839500000000001</v>
      </c>
      <c r="J8" s="33">
        <v>19.867799999999999</v>
      </c>
      <c r="K8" s="33">
        <v>15.447100000000001</v>
      </c>
      <c r="L8" s="33">
        <v>16.8201</v>
      </c>
      <c r="M8" s="33">
        <v>15.056699999999999</v>
      </c>
      <c r="N8" s="33">
        <v>13.3223</v>
      </c>
      <c r="O8" s="33">
        <v>9.7796000000000003</v>
      </c>
      <c r="P8" s="33">
        <v>6.125</v>
      </c>
      <c r="Q8" s="33">
        <v>5.9726999999999997</v>
      </c>
      <c r="R8" s="33">
        <v>14.909700000000001</v>
      </c>
      <c r="S8" s="33">
        <v>163.97479999999999</v>
      </c>
      <c r="T8" s="33">
        <v>19.4754</v>
      </c>
      <c r="U8" s="33">
        <v>42.7727</v>
      </c>
      <c r="V8" s="33">
        <v>38.305999999999997</v>
      </c>
      <c r="W8" s="33">
        <v>38.283299999999997</v>
      </c>
      <c r="X8" s="33">
        <v>29.587</v>
      </c>
      <c r="Y8" s="33">
        <v>42.9587</v>
      </c>
      <c r="Z8" s="33">
        <v>35.785800000000002</v>
      </c>
    </row>
    <row r="9" spans="1:30" x14ac:dyDescent="0.25">
      <c r="A9" s="32"/>
      <c r="B9" s="54">
        <v>45779</v>
      </c>
      <c r="C9" s="33">
        <v>30.666799999999999</v>
      </c>
      <c r="D9" s="33">
        <v>26.756900000000002</v>
      </c>
      <c r="E9" s="33">
        <v>27.7362</v>
      </c>
      <c r="F9" s="33">
        <v>27.9391</v>
      </c>
      <c r="G9" s="33">
        <v>27.508600000000001</v>
      </c>
      <c r="H9" s="33">
        <v>25.831800000000001</v>
      </c>
      <c r="I9" s="33">
        <v>12.869300000000001</v>
      </c>
      <c r="J9" s="33">
        <v>14.584</v>
      </c>
      <c r="K9" s="33">
        <v>11.9549</v>
      </c>
      <c r="L9" s="33">
        <v>12.291499999999999</v>
      </c>
      <c r="M9" s="33">
        <v>10.662800000000001</v>
      </c>
      <c r="N9" s="33">
        <v>9.4055999999999997</v>
      </c>
      <c r="O9" s="33">
        <v>10.126200000000001</v>
      </c>
      <c r="P9" s="33">
        <v>8.1676000000000002</v>
      </c>
      <c r="Q9" s="33">
        <v>8.0816999999999997</v>
      </c>
      <c r="R9" s="33">
        <v>9.8353999999999999</v>
      </c>
      <c r="S9" s="33">
        <v>13.1622</v>
      </c>
      <c r="T9" s="33">
        <v>19.329999999999998</v>
      </c>
      <c r="U9" s="33">
        <v>48.954799999999999</v>
      </c>
      <c r="V9" s="33">
        <v>39.552</v>
      </c>
      <c r="W9" s="33">
        <v>28.872399999999999</v>
      </c>
      <c r="X9" s="33">
        <v>24.954000000000001</v>
      </c>
      <c r="Y9" s="33">
        <v>28.125499999999999</v>
      </c>
      <c r="Z9" s="33">
        <v>24.584</v>
      </c>
    </row>
    <row r="10" spans="1:30" x14ac:dyDescent="0.25">
      <c r="A10" s="32"/>
      <c r="B10" s="54">
        <v>45780</v>
      </c>
      <c r="C10" s="33">
        <v>26.034600000000001</v>
      </c>
      <c r="D10" s="33">
        <v>22.2988</v>
      </c>
      <c r="E10" s="33">
        <v>23.672699999999999</v>
      </c>
      <c r="F10" s="33">
        <v>27.024100000000001</v>
      </c>
      <c r="G10" s="33">
        <v>27.952100000000002</v>
      </c>
      <c r="H10" s="33">
        <v>27.459900000000001</v>
      </c>
      <c r="I10" s="33">
        <v>20.805199999999999</v>
      </c>
      <c r="J10" s="33">
        <v>10.1379</v>
      </c>
      <c r="K10" s="33">
        <v>8.923</v>
      </c>
      <c r="L10" s="33">
        <v>12.5419</v>
      </c>
      <c r="M10" s="33">
        <v>11.0563</v>
      </c>
      <c r="N10" s="33">
        <v>17.329999999999998</v>
      </c>
      <c r="O10" s="33">
        <v>16.434200000000001</v>
      </c>
      <c r="P10" s="33">
        <v>16.320900000000002</v>
      </c>
      <c r="Q10" s="33">
        <v>12.488</v>
      </c>
      <c r="R10" s="33">
        <v>14.017799999999999</v>
      </c>
      <c r="S10" s="33">
        <v>14.7148</v>
      </c>
      <c r="T10" s="33">
        <v>25.626000000000001</v>
      </c>
      <c r="U10" s="33">
        <v>33.389400000000002</v>
      </c>
      <c r="V10" s="33">
        <v>27.951899999999998</v>
      </c>
      <c r="W10" s="33">
        <v>25.060400000000001</v>
      </c>
      <c r="X10" s="33">
        <v>23.0107</v>
      </c>
      <c r="Y10" s="33">
        <v>26.1327</v>
      </c>
      <c r="Z10" s="33">
        <v>27.098500000000001</v>
      </c>
    </row>
    <row r="11" spans="1:30" x14ac:dyDescent="0.25">
      <c r="A11" s="32"/>
      <c r="B11" s="54">
        <v>45781</v>
      </c>
      <c r="C11" s="33">
        <v>22.412199999999999</v>
      </c>
      <c r="D11" s="33">
        <v>25.867100000000001</v>
      </c>
      <c r="E11" s="33">
        <v>24.7121</v>
      </c>
      <c r="F11" s="33">
        <v>26.591799999999999</v>
      </c>
      <c r="G11" s="33">
        <v>27.195599999999999</v>
      </c>
      <c r="H11" s="33">
        <v>26.123200000000001</v>
      </c>
      <c r="I11" s="33">
        <v>21.7393</v>
      </c>
      <c r="J11" s="33">
        <v>16.752300000000002</v>
      </c>
      <c r="K11" s="33">
        <v>9.3887999999999998</v>
      </c>
      <c r="L11" s="33">
        <v>4.4532999999999996</v>
      </c>
      <c r="M11" s="33">
        <v>-0.32329999999999998</v>
      </c>
      <c r="N11" s="33">
        <v>-1.1380999999999999</v>
      </c>
      <c r="O11" s="33">
        <v>-0.99129999999999996</v>
      </c>
      <c r="P11" s="33">
        <v>2.7831000000000001</v>
      </c>
      <c r="Q11" s="33">
        <v>13.0558</v>
      </c>
      <c r="R11" s="33">
        <v>12.016</v>
      </c>
      <c r="S11" s="33">
        <v>25.087599999999998</v>
      </c>
      <c r="T11" s="33">
        <v>19.995699999999999</v>
      </c>
      <c r="U11" s="33">
        <v>29.867699999999999</v>
      </c>
      <c r="V11" s="33">
        <v>29.243400000000001</v>
      </c>
      <c r="W11" s="33">
        <v>31.141200000000001</v>
      </c>
      <c r="X11" s="33">
        <v>30.4207</v>
      </c>
      <c r="Y11" s="33">
        <v>28.770600000000002</v>
      </c>
      <c r="Z11" s="33">
        <v>27.758299999999998</v>
      </c>
    </row>
    <row r="12" spans="1:30" x14ac:dyDescent="0.25">
      <c r="A12" s="32"/>
      <c r="B12" s="54">
        <v>45782</v>
      </c>
      <c r="C12" s="33">
        <v>28.337399999999999</v>
      </c>
      <c r="D12" s="33">
        <v>26.5532</v>
      </c>
      <c r="E12" s="33">
        <v>26.402799999999999</v>
      </c>
      <c r="F12" s="33">
        <v>27.299900000000001</v>
      </c>
      <c r="G12" s="33">
        <v>28.1294</v>
      </c>
      <c r="H12" s="33">
        <v>33.317999999999998</v>
      </c>
      <c r="I12" s="33">
        <v>25.9758</v>
      </c>
      <c r="J12" s="33">
        <v>30.0581</v>
      </c>
      <c r="K12" s="33">
        <v>32.525199999999998</v>
      </c>
      <c r="L12" s="33">
        <v>24.858499999999999</v>
      </c>
      <c r="M12" s="33">
        <v>22.7087</v>
      </c>
      <c r="N12" s="33">
        <v>21.157599999999999</v>
      </c>
      <c r="O12" s="33">
        <v>17.373100000000001</v>
      </c>
      <c r="P12" s="33">
        <v>24.488</v>
      </c>
      <c r="Q12" s="33">
        <v>28.786100000000001</v>
      </c>
      <c r="R12" s="33">
        <v>14.5413</v>
      </c>
      <c r="S12" s="33">
        <v>16.106999999999999</v>
      </c>
      <c r="T12" s="33">
        <v>28.791599999999999</v>
      </c>
      <c r="U12" s="33">
        <v>28.335100000000001</v>
      </c>
      <c r="V12" s="33">
        <v>27.549900000000001</v>
      </c>
      <c r="W12" s="33">
        <v>25.033200000000001</v>
      </c>
      <c r="X12" s="33">
        <v>30.093599999999999</v>
      </c>
      <c r="Y12" s="33">
        <v>30.126799999999999</v>
      </c>
      <c r="Z12" s="33">
        <v>28.5152</v>
      </c>
    </row>
    <row r="13" spans="1:30" x14ac:dyDescent="0.25">
      <c r="A13" s="32"/>
      <c r="B13" s="54">
        <v>45783</v>
      </c>
      <c r="C13" s="33">
        <v>29.4499</v>
      </c>
      <c r="D13" s="33">
        <v>30.118500000000001</v>
      </c>
      <c r="E13" s="33">
        <v>30.4206</v>
      </c>
      <c r="F13" s="33">
        <v>31.7775</v>
      </c>
      <c r="G13" s="33">
        <v>34.076000000000001</v>
      </c>
      <c r="H13" s="33">
        <v>37.314700000000002</v>
      </c>
      <c r="I13" s="33">
        <v>42.644100000000002</v>
      </c>
      <c r="J13" s="33">
        <v>40.802</v>
      </c>
      <c r="K13" s="33">
        <v>25.357299999999999</v>
      </c>
      <c r="L13" s="33">
        <v>29.395199999999999</v>
      </c>
      <c r="M13" s="33">
        <v>21.712599999999998</v>
      </c>
      <c r="N13" s="33">
        <v>18.8643</v>
      </c>
      <c r="O13" s="33">
        <v>16.766999999999999</v>
      </c>
      <c r="P13" s="33">
        <v>16.207000000000001</v>
      </c>
      <c r="Q13" s="33">
        <v>18.211200000000002</v>
      </c>
      <c r="R13" s="33">
        <v>19.7347</v>
      </c>
      <c r="S13" s="33">
        <v>18.297499999999999</v>
      </c>
      <c r="T13" s="33">
        <v>17.0457</v>
      </c>
      <c r="U13" s="33">
        <v>32.856400000000001</v>
      </c>
      <c r="V13" s="33">
        <v>44.109000000000002</v>
      </c>
      <c r="W13" s="33">
        <v>45.699100000000001</v>
      </c>
      <c r="X13" s="33">
        <v>38.772199999999998</v>
      </c>
      <c r="Y13" s="33">
        <v>37.956800000000001</v>
      </c>
      <c r="Z13" s="33">
        <v>32.696100000000001</v>
      </c>
    </row>
    <row r="14" spans="1:30" x14ac:dyDescent="0.25">
      <c r="A14" s="32"/>
      <c r="B14" s="54">
        <v>45784</v>
      </c>
      <c r="C14" s="33">
        <v>31.428999999999998</v>
      </c>
      <c r="D14" s="33">
        <v>29.578600000000002</v>
      </c>
      <c r="E14" s="33">
        <v>31.360600000000002</v>
      </c>
      <c r="F14" s="33">
        <v>30.823899999999998</v>
      </c>
      <c r="G14" s="33">
        <v>31.633600000000001</v>
      </c>
      <c r="H14" s="33">
        <v>32.9709</v>
      </c>
      <c r="I14" s="33">
        <v>29.006900000000002</v>
      </c>
      <c r="J14" s="33">
        <v>25.184899999999999</v>
      </c>
      <c r="K14" s="33">
        <v>21.979299999999999</v>
      </c>
      <c r="L14" s="33">
        <v>18.73</v>
      </c>
      <c r="M14" s="33">
        <v>14.836499999999999</v>
      </c>
      <c r="N14" s="33">
        <v>13.976900000000001</v>
      </c>
      <c r="O14" s="33">
        <v>8.3877000000000006</v>
      </c>
      <c r="P14" s="33">
        <v>9.7529000000000003</v>
      </c>
      <c r="Q14" s="33">
        <v>9.8641000000000005</v>
      </c>
      <c r="R14" s="33">
        <v>15.7768</v>
      </c>
      <c r="S14" s="33">
        <v>15.920199999999999</v>
      </c>
      <c r="T14" s="33">
        <v>16.549900000000001</v>
      </c>
      <c r="U14" s="33">
        <v>27.291799999999999</v>
      </c>
      <c r="V14" s="33">
        <v>28.033000000000001</v>
      </c>
      <c r="W14" s="33">
        <v>26.108799999999999</v>
      </c>
      <c r="X14" s="33">
        <v>25.1769</v>
      </c>
      <c r="Y14" s="33">
        <v>26.511900000000001</v>
      </c>
      <c r="Z14" s="33">
        <v>26.892800000000001</v>
      </c>
    </row>
    <row r="15" spans="1:30" x14ac:dyDescent="0.25">
      <c r="A15" s="32"/>
      <c r="B15" s="54">
        <v>45785</v>
      </c>
      <c r="C15" s="33">
        <v>28.238800000000001</v>
      </c>
      <c r="D15" s="33">
        <v>28.206299999999999</v>
      </c>
      <c r="E15" s="33">
        <v>26.8735</v>
      </c>
      <c r="F15" s="33">
        <v>28.445900000000002</v>
      </c>
      <c r="G15" s="33">
        <v>27.6798</v>
      </c>
      <c r="H15" s="33">
        <v>26.2759</v>
      </c>
      <c r="I15" s="33">
        <v>27.416799999999999</v>
      </c>
      <c r="J15" s="33">
        <v>15.7281</v>
      </c>
      <c r="K15" s="33">
        <v>18.041799999999999</v>
      </c>
      <c r="L15" s="33">
        <v>18.367999999999999</v>
      </c>
      <c r="M15" s="33">
        <v>19.777100000000001</v>
      </c>
      <c r="N15" s="33">
        <v>20.334499999999998</v>
      </c>
      <c r="O15" s="33">
        <v>20.290199999999999</v>
      </c>
      <c r="P15" s="33">
        <v>20.938600000000001</v>
      </c>
      <c r="Q15" s="33">
        <v>25.539400000000001</v>
      </c>
      <c r="R15" s="33">
        <v>28.137899999999998</v>
      </c>
      <c r="S15" s="33">
        <v>26.006</v>
      </c>
      <c r="T15" s="33">
        <v>35.447099999999999</v>
      </c>
      <c r="U15" s="33">
        <v>64.478999999999999</v>
      </c>
      <c r="V15" s="33">
        <v>69.374700000000004</v>
      </c>
      <c r="W15" s="33">
        <v>64.708100000000002</v>
      </c>
      <c r="X15" s="33">
        <v>54.909599999999998</v>
      </c>
      <c r="Y15" s="33">
        <v>69.061499999999995</v>
      </c>
      <c r="Z15" s="33">
        <v>48.319299999999998</v>
      </c>
    </row>
    <row r="16" spans="1:30" x14ac:dyDescent="0.25">
      <c r="A16" s="32"/>
      <c r="B16" s="54">
        <v>45786</v>
      </c>
      <c r="C16" s="33">
        <v>35.075099999999999</v>
      </c>
      <c r="D16" s="33">
        <v>40.930900000000001</v>
      </c>
      <c r="E16" s="33">
        <v>34.1496</v>
      </c>
      <c r="F16" s="33">
        <v>36.207099999999997</v>
      </c>
      <c r="G16" s="33">
        <v>41.226999999999997</v>
      </c>
      <c r="H16" s="33">
        <v>48.862000000000002</v>
      </c>
      <c r="I16" s="33">
        <v>38.851399999999998</v>
      </c>
      <c r="J16" s="33">
        <v>18.3323</v>
      </c>
      <c r="K16" s="33">
        <v>27.065200000000001</v>
      </c>
      <c r="L16" s="33">
        <v>31.2133</v>
      </c>
      <c r="M16" s="33">
        <v>28.429099999999998</v>
      </c>
      <c r="N16" s="33">
        <v>29.823399999999999</v>
      </c>
      <c r="O16" s="33">
        <v>31.613700000000001</v>
      </c>
      <c r="P16" s="33">
        <v>33.250700000000002</v>
      </c>
      <c r="Q16" s="33">
        <v>30.590199999999999</v>
      </c>
      <c r="R16" s="33">
        <v>34.9572</v>
      </c>
      <c r="S16" s="33">
        <v>32.356299999999997</v>
      </c>
      <c r="T16" s="33">
        <v>49.182600000000001</v>
      </c>
      <c r="U16" s="33">
        <v>64.234700000000004</v>
      </c>
      <c r="V16" s="33">
        <v>79.748400000000004</v>
      </c>
      <c r="W16" s="33">
        <v>36.3765</v>
      </c>
      <c r="X16" s="33">
        <v>34.687399999999997</v>
      </c>
      <c r="Y16" s="33">
        <v>65.608199999999997</v>
      </c>
      <c r="Z16" s="33">
        <v>49.141599999999997</v>
      </c>
    </row>
    <row r="17" spans="1:26" x14ac:dyDescent="0.25">
      <c r="A17" s="32"/>
      <c r="B17" s="54">
        <v>45787</v>
      </c>
      <c r="C17" s="33">
        <v>40.039700000000003</v>
      </c>
      <c r="D17" s="33">
        <v>27.221399999999999</v>
      </c>
      <c r="E17" s="33">
        <v>25.173300000000001</v>
      </c>
      <c r="F17" s="33">
        <v>25.131399999999999</v>
      </c>
      <c r="G17" s="33">
        <v>29.994700000000002</v>
      </c>
      <c r="H17" s="33">
        <v>28.856300000000001</v>
      </c>
      <c r="I17" s="33">
        <v>28.146699999999999</v>
      </c>
      <c r="J17" s="33">
        <v>15.654999999999999</v>
      </c>
      <c r="K17" s="33">
        <v>20.017600000000002</v>
      </c>
      <c r="L17" s="33">
        <v>25.7928</v>
      </c>
      <c r="M17" s="33">
        <v>22.1675</v>
      </c>
      <c r="N17" s="33">
        <v>19.172499999999999</v>
      </c>
      <c r="O17" s="33">
        <v>22.365100000000002</v>
      </c>
      <c r="P17" s="33">
        <v>25.0061</v>
      </c>
      <c r="Q17" s="33">
        <v>27.785900000000002</v>
      </c>
      <c r="R17" s="33">
        <v>26.681899999999999</v>
      </c>
      <c r="S17" s="33">
        <v>30.232399999999998</v>
      </c>
      <c r="T17" s="33">
        <v>39.651200000000003</v>
      </c>
      <c r="U17" s="33">
        <v>45.630600000000001</v>
      </c>
      <c r="V17" s="33">
        <v>71.5471</v>
      </c>
      <c r="W17" s="33">
        <v>48.031199999999998</v>
      </c>
      <c r="X17" s="33">
        <v>41.407800000000002</v>
      </c>
      <c r="Y17" s="33">
        <v>54.228400000000001</v>
      </c>
      <c r="Z17" s="33">
        <v>46.029600000000002</v>
      </c>
    </row>
    <row r="18" spans="1:26" x14ac:dyDescent="0.25">
      <c r="A18" s="32"/>
      <c r="B18" s="54">
        <v>45788</v>
      </c>
      <c r="C18" s="33">
        <v>29.590800000000002</v>
      </c>
      <c r="D18" s="33">
        <v>30.479600000000001</v>
      </c>
      <c r="E18" s="33">
        <v>31.8064</v>
      </c>
      <c r="F18" s="33">
        <v>30.036300000000001</v>
      </c>
      <c r="G18" s="33">
        <v>28.719000000000001</v>
      </c>
      <c r="H18" s="33">
        <v>27.6983</v>
      </c>
      <c r="I18" s="33">
        <v>20.974</v>
      </c>
      <c r="J18" s="33">
        <v>17.121200000000002</v>
      </c>
      <c r="K18" s="33">
        <v>16.7698</v>
      </c>
      <c r="L18" s="33">
        <v>15.297700000000001</v>
      </c>
      <c r="M18" s="33">
        <v>8.9099000000000004</v>
      </c>
      <c r="N18" s="33">
        <v>11.6997</v>
      </c>
      <c r="O18" s="33">
        <v>14.2959</v>
      </c>
      <c r="P18" s="33">
        <v>18.1464</v>
      </c>
      <c r="Q18" s="33">
        <v>22.096399999999999</v>
      </c>
      <c r="R18" s="33">
        <v>23.0931</v>
      </c>
      <c r="S18" s="33">
        <v>28.615300000000001</v>
      </c>
      <c r="T18" s="33">
        <v>33.310499999999998</v>
      </c>
      <c r="U18" s="33">
        <v>38.3217</v>
      </c>
      <c r="V18" s="33">
        <v>32.4452</v>
      </c>
      <c r="W18" s="33">
        <v>30.640799999999999</v>
      </c>
      <c r="X18" s="33">
        <v>33.323300000000003</v>
      </c>
      <c r="Y18" s="33">
        <v>27.175899999999999</v>
      </c>
      <c r="Z18" s="33">
        <v>27.554500000000001</v>
      </c>
    </row>
    <row r="19" spans="1:26" x14ac:dyDescent="0.25">
      <c r="A19" s="32"/>
      <c r="B19" s="54">
        <v>45789</v>
      </c>
      <c r="C19" s="33">
        <v>27.496200000000002</v>
      </c>
      <c r="D19" s="33">
        <v>28.7224</v>
      </c>
      <c r="E19" s="33">
        <v>27.9391</v>
      </c>
      <c r="F19" s="33">
        <v>26.534199999999998</v>
      </c>
      <c r="G19" s="33">
        <v>32.037599999999998</v>
      </c>
      <c r="H19" s="33">
        <v>34.097000000000001</v>
      </c>
      <c r="I19" s="33">
        <v>26.755700000000001</v>
      </c>
      <c r="J19" s="33">
        <v>22.435099999999998</v>
      </c>
      <c r="K19" s="33">
        <v>20.892199999999999</v>
      </c>
      <c r="L19" s="33">
        <v>21.409099999999999</v>
      </c>
      <c r="M19" s="33">
        <v>20.095199999999998</v>
      </c>
      <c r="N19" s="33">
        <v>19.1496</v>
      </c>
      <c r="O19" s="33">
        <v>19.854600000000001</v>
      </c>
      <c r="P19" s="33">
        <v>18.371500000000001</v>
      </c>
      <c r="Q19" s="33">
        <v>42.330399999999997</v>
      </c>
      <c r="R19" s="33">
        <v>167.5155</v>
      </c>
      <c r="S19" s="33">
        <v>51.067399999999999</v>
      </c>
      <c r="T19" s="33">
        <v>26.1784</v>
      </c>
      <c r="U19" s="33">
        <v>25.895900000000001</v>
      </c>
      <c r="V19" s="33">
        <v>27.0366</v>
      </c>
      <c r="W19" s="33">
        <v>28.501200000000001</v>
      </c>
      <c r="X19" s="33">
        <v>29.734200000000001</v>
      </c>
      <c r="Y19" s="33">
        <v>27.2682</v>
      </c>
      <c r="Z19" s="33">
        <v>25.2273</v>
      </c>
    </row>
    <row r="20" spans="1:26" x14ac:dyDescent="0.25">
      <c r="A20" s="32"/>
      <c r="B20" s="54">
        <v>45790</v>
      </c>
      <c r="C20" s="33">
        <v>25.233599999999999</v>
      </c>
      <c r="D20" s="33">
        <v>24.772400000000001</v>
      </c>
      <c r="E20" s="33">
        <v>24.256399999999999</v>
      </c>
      <c r="F20" s="33">
        <v>24.212</v>
      </c>
      <c r="G20" s="33">
        <v>23.016500000000001</v>
      </c>
      <c r="H20" s="33">
        <v>19.9634</v>
      </c>
      <c r="I20" s="33">
        <v>23.571100000000001</v>
      </c>
      <c r="J20" s="33">
        <v>13.4785</v>
      </c>
      <c r="K20" s="33">
        <v>9.3218999999999994</v>
      </c>
      <c r="L20" s="33">
        <v>2.9066000000000001</v>
      </c>
      <c r="M20" s="33">
        <v>-5.4189999999999996</v>
      </c>
      <c r="N20" s="33">
        <v>9.6715999999999998</v>
      </c>
      <c r="O20" s="33">
        <v>10.1022</v>
      </c>
      <c r="P20" s="33">
        <v>156.0153</v>
      </c>
      <c r="Q20" s="33">
        <v>72.495099999999994</v>
      </c>
      <c r="R20" s="33">
        <v>9.9778000000000002</v>
      </c>
      <c r="S20" s="33">
        <v>104.50620000000001</v>
      </c>
      <c r="T20" s="33">
        <v>9.2537000000000003</v>
      </c>
      <c r="U20" s="33">
        <v>113.5069</v>
      </c>
      <c r="V20" s="33">
        <v>106.25790000000001</v>
      </c>
      <c r="W20" s="33">
        <v>22.206700000000001</v>
      </c>
      <c r="X20" s="33">
        <v>20.750399999999999</v>
      </c>
      <c r="Y20" s="33">
        <v>21.595600000000001</v>
      </c>
      <c r="Z20" s="33">
        <v>23.0901</v>
      </c>
    </row>
    <row r="21" spans="1:26" x14ac:dyDescent="0.25">
      <c r="A21" s="32"/>
      <c r="B21" s="54">
        <v>45791</v>
      </c>
      <c r="C21" s="33">
        <v>20.720300000000002</v>
      </c>
      <c r="D21" s="33">
        <v>20.734100000000002</v>
      </c>
      <c r="E21" s="33">
        <v>20.286899999999999</v>
      </c>
      <c r="F21" s="33">
        <v>19.928599999999999</v>
      </c>
      <c r="G21" s="33">
        <v>21.5335</v>
      </c>
      <c r="H21" s="33">
        <v>23.642499999999998</v>
      </c>
      <c r="I21" s="33">
        <v>28.810099999999998</v>
      </c>
      <c r="J21" s="33">
        <v>13.0091</v>
      </c>
      <c r="K21" s="33">
        <v>-2.3786</v>
      </c>
      <c r="L21" s="33">
        <v>-1.8319000000000001</v>
      </c>
      <c r="M21" s="33">
        <v>-12.4694</v>
      </c>
      <c r="N21" s="33">
        <v>-15.099399999999999</v>
      </c>
      <c r="O21" s="33">
        <v>-6.5141999999999998</v>
      </c>
      <c r="P21" s="33">
        <v>9.0922000000000001</v>
      </c>
      <c r="Q21" s="33">
        <v>9.2967999999999993</v>
      </c>
      <c r="R21" s="33">
        <v>9.7460000000000004</v>
      </c>
      <c r="S21" s="33">
        <v>9.5045999999999999</v>
      </c>
      <c r="T21" s="33">
        <v>9.5030000000000001</v>
      </c>
      <c r="U21" s="33">
        <v>21.851199999999999</v>
      </c>
      <c r="V21" s="33">
        <v>26.7117</v>
      </c>
      <c r="W21" s="33">
        <v>120.9113</v>
      </c>
      <c r="X21" s="33">
        <v>116.7752</v>
      </c>
      <c r="Y21" s="33">
        <v>18.8127</v>
      </c>
      <c r="Z21" s="33">
        <v>20.6797</v>
      </c>
    </row>
    <row r="22" spans="1:26" x14ac:dyDescent="0.25">
      <c r="A22" s="32"/>
      <c r="B22" s="54">
        <v>45792</v>
      </c>
      <c r="C22" s="33">
        <v>19.042200000000001</v>
      </c>
      <c r="D22" s="33">
        <v>19.3476</v>
      </c>
      <c r="E22" s="33">
        <v>17.475200000000001</v>
      </c>
      <c r="F22" s="33">
        <v>17.405200000000001</v>
      </c>
      <c r="G22" s="33">
        <v>16.846699999999998</v>
      </c>
      <c r="H22" s="33">
        <v>16.8569</v>
      </c>
      <c r="I22" s="33">
        <v>110.3982</v>
      </c>
      <c r="J22" s="33">
        <v>11.419</v>
      </c>
      <c r="K22" s="33">
        <v>9.1845999999999997</v>
      </c>
      <c r="L22" s="33">
        <v>1.1377999999999999</v>
      </c>
      <c r="M22" s="33">
        <v>-8.9154</v>
      </c>
      <c r="N22" s="33">
        <v>-11.9375</v>
      </c>
      <c r="O22" s="33">
        <v>-69.807299999999998</v>
      </c>
      <c r="P22" s="33">
        <v>-61.243400000000001</v>
      </c>
      <c r="Q22" s="33">
        <v>3.9533</v>
      </c>
      <c r="R22" s="33">
        <v>6.8132000000000001</v>
      </c>
      <c r="S22" s="33">
        <v>10.2346</v>
      </c>
      <c r="T22" s="33">
        <v>11.057399999999999</v>
      </c>
      <c r="U22" s="33">
        <v>24.7699</v>
      </c>
      <c r="V22" s="33">
        <v>26.241099999999999</v>
      </c>
      <c r="W22" s="33">
        <v>20.578299999999999</v>
      </c>
      <c r="X22" s="33">
        <v>18.5258</v>
      </c>
      <c r="Y22" s="33">
        <v>18.299199999999999</v>
      </c>
      <c r="Z22" s="33">
        <v>18.4558</v>
      </c>
    </row>
    <row r="23" spans="1:26" x14ac:dyDescent="0.25">
      <c r="A23" s="32"/>
      <c r="B23" s="54">
        <v>45793</v>
      </c>
      <c r="C23" s="33">
        <v>17.741800000000001</v>
      </c>
      <c r="D23" s="33">
        <v>18.423999999999999</v>
      </c>
      <c r="E23" s="33">
        <v>18.7803</v>
      </c>
      <c r="F23" s="33">
        <v>18.615100000000002</v>
      </c>
      <c r="G23" s="33">
        <v>19.572800000000001</v>
      </c>
      <c r="H23" s="33">
        <v>20.484999999999999</v>
      </c>
      <c r="I23" s="33">
        <v>20.471800000000002</v>
      </c>
      <c r="J23" s="33">
        <v>1.4047000000000001</v>
      </c>
      <c r="K23" s="33">
        <v>-4.1037999999999997</v>
      </c>
      <c r="L23" s="33">
        <v>-17.668099999999999</v>
      </c>
      <c r="M23" s="33">
        <v>1.1275999999999999</v>
      </c>
      <c r="N23" s="33">
        <v>5.4399999999999997E-2</v>
      </c>
      <c r="O23" s="33">
        <v>0.1409</v>
      </c>
      <c r="P23" s="33">
        <v>1.2209000000000001</v>
      </c>
      <c r="Q23" s="33">
        <v>5.8156999999999996</v>
      </c>
      <c r="R23" s="33">
        <v>3.1354000000000002</v>
      </c>
      <c r="S23" s="33">
        <v>10.166399999999999</v>
      </c>
      <c r="T23" s="33">
        <v>15.7112</v>
      </c>
      <c r="U23" s="33">
        <v>30.588899999999999</v>
      </c>
      <c r="V23" s="33">
        <v>29.3704</v>
      </c>
      <c r="W23" s="33">
        <v>26.980499999999999</v>
      </c>
      <c r="X23" s="33">
        <v>25.971499999999999</v>
      </c>
      <c r="Y23" s="33">
        <v>29.674199999999999</v>
      </c>
      <c r="Z23" s="33">
        <v>28.819199999999999</v>
      </c>
    </row>
    <row r="24" spans="1:26" x14ac:dyDescent="0.25">
      <c r="A24" s="32"/>
      <c r="B24" s="54">
        <v>45794</v>
      </c>
      <c r="C24" s="33">
        <v>29.410900000000002</v>
      </c>
      <c r="D24" s="33">
        <v>26.1586</v>
      </c>
      <c r="E24" s="33">
        <v>22.383800000000001</v>
      </c>
      <c r="F24" s="33">
        <v>25.1889</v>
      </c>
      <c r="G24" s="33">
        <v>28.101700000000001</v>
      </c>
      <c r="H24" s="33">
        <v>26.568899999999999</v>
      </c>
      <c r="I24" s="33">
        <v>13.8971</v>
      </c>
      <c r="J24" s="33">
        <v>2.2711000000000001</v>
      </c>
      <c r="K24" s="33">
        <v>8.9908000000000001</v>
      </c>
      <c r="L24" s="33">
        <v>-40.794400000000003</v>
      </c>
      <c r="M24" s="33">
        <v>-4.6810999999999998</v>
      </c>
      <c r="N24" s="33">
        <v>-3.7812999999999999</v>
      </c>
      <c r="O24" s="33">
        <v>-3.5806</v>
      </c>
      <c r="P24" s="33">
        <v>-3.7616999999999998</v>
      </c>
      <c r="Q24" s="33">
        <v>-4.6634000000000002</v>
      </c>
      <c r="R24" s="33">
        <v>-2.7513999999999998</v>
      </c>
      <c r="S24" s="33">
        <v>-0.84560000000000002</v>
      </c>
      <c r="T24" s="33">
        <v>4.3010000000000002</v>
      </c>
      <c r="U24" s="33">
        <v>17.292400000000001</v>
      </c>
      <c r="V24" s="33">
        <v>19.543299999999999</v>
      </c>
      <c r="W24" s="33">
        <v>21.873000000000001</v>
      </c>
      <c r="X24" s="33">
        <v>23.451499999999999</v>
      </c>
      <c r="Y24" s="33">
        <v>20.9346</v>
      </c>
      <c r="Z24" s="33">
        <v>20.438300000000002</v>
      </c>
    </row>
    <row r="25" spans="1:26" x14ac:dyDescent="0.25">
      <c r="A25" s="32"/>
      <c r="B25" s="54">
        <v>45795</v>
      </c>
      <c r="C25" s="33">
        <v>14.06</v>
      </c>
      <c r="D25" s="33">
        <v>11.8383</v>
      </c>
      <c r="E25" s="33">
        <v>11.189</v>
      </c>
      <c r="F25" s="33">
        <v>12.486800000000001</v>
      </c>
      <c r="G25" s="33">
        <v>16.4709</v>
      </c>
      <c r="H25" s="33">
        <v>15.4983</v>
      </c>
      <c r="I25" s="33">
        <v>14.0426</v>
      </c>
      <c r="J25" s="33">
        <v>-10.1907</v>
      </c>
      <c r="K25" s="33">
        <v>-18.9529</v>
      </c>
      <c r="L25" s="33">
        <v>-24.564800000000002</v>
      </c>
      <c r="M25" s="33">
        <v>-26.569299999999998</v>
      </c>
      <c r="N25" s="33">
        <v>-28.1785</v>
      </c>
      <c r="O25" s="33">
        <v>-29.687000000000001</v>
      </c>
      <c r="P25" s="33">
        <v>-31.913900000000002</v>
      </c>
      <c r="Q25" s="33">
        <v>-30.345400000000001</v>
      </c>
      <c r="R25" s="33">
        <v>-22.879200000000001</v>
      </c>
      <c r="S25" s="33">
        <v>-14.9703</v>
      </c>
      <c r="T25" s="33">
        <v>-11.6373</v>
      </c>
      <c r="U25" s="33">
        <v>17.1982</v>
      </c>
      <c r="V25" s="33">
        <v>21.739799999999999</v>
      </c>
      <c r="W25" s="33">
        <v>20.7498</v>
      </c>
      <c r="X25" s="33">
        <v>14.4407</v>
      </c>
      <c r="Y25" s="33">
        <v>16.628399999999999</v>
      </c>
      <c r="Z25" s="33">
        <v>13.676</v>
      </c>
    </row>
    <row r="26" spans="1:26" x14ac:dyDescent="0.25">
      <c r="A26" s="32"/>
      <c r="B26" s="54">
        <v>45796</v>
      </c>
      <c r="C26" s="33">
        <v>17.8979</v>
      </c>
      <c r="D26" s="33">
        <v>18.247199999999999</v>
      </c>
      <c r="E26" s="33">
        <v>11.864000000000001</v>
      </c>
      <c r="F26" s="33">
        <v>13.851800000000001</v>
      </c>
      <c r="G26" s="33">
        <v>19.504899999999999</v>
      </c>
      <c r="H26" s="33">
        <v>19.4758</v>
      </c>
      <c r="I26" s="33">
        <v>16.805</v>
      </c>
      <c r="J26" s="33">
        <v>0.83189999999999997</v>
      </c>
      <c r="K26" s="33">
        <v>-1.7119</v>
      </c>
      <c r="L26" s="33">
        <v>-2.2831000000000001</v>
      </c>
      <c r="M26" s="33">
        <v>-7.3597999999999999</v>
      </c>
      <c r="N26" s="33">
        <v>-7.6125999999999996</v>
      </c>
      <c r="O26" s="33">
        <v>-8.8358000000000008</v>
      </c>
      <c r="P26" s="33">
        <v>-7.93</v>
      </c>
      <c r="Q26" s="33">
        <v>-14.5753</v>
      </c>
      <c r="R26" s="33">
        <v>-14.4937</v>
      </c>
      <c r="S26" s="33">
        <v>-14.911099999999999</v>
      </c>
      <c r="T26" s="33">
        <v>-6.9614000000000003</v>
      </c>
      <c r="U26" s="33">
        <v>18.124700000000001</v>
      </c>
      <c r="V26" s="33">
        <v>28.880500000000001</v>
      </c>
      <c r="W26" s="33">
        <v>27.232199999999999</v>
      </c>
      <c r="X26" s="33">
        <v>24.295100000000001</v>
      </c>
      <c r="Y26" s="33">
        <v>29.7334</v>
      </c>
      <c r="Z26" s="33">
        <v>24.2361</v>
      </c>
    </row>
    <row r="27" spans="1:26" x14ac:dyDescent="0.25">
      <c r="A27" s="32"/>
      <c r="B27" s="54">
        <v>45797</v>
      </c>
      <c r="C27" s="33">
        <v>26.184899999999999</v>
      </c>
      <c r="D27" s="33">
        <v>26.946899999999999</v>
      </c>
      <c r="E27" s="33">
        <v>25.299399999999999</v>
      </c>
      <c r="F27" s="33">
        <v>26.244700000000002</v>
      </c>
      <c r="G27" s="33">
        <v>25.176400000000001</v>
      </c>
      <c r="H27" s="33">
        <v>36.8705</v>
      </c>
      <c r="I27" s="33">
        <v>26.634</v>
      </c>
      <c r="J27" s="33">
        <v>3.5223</v>
      </c>
      <c r="K27" s="33">
        <v>0.27700000000000002</v>
      </c>
      <c r="L27" s="33">
        <v>-0.26690000000000003</v>
      </c>
      <c r="M27" s="33">
        <v>-3.125</v>
      </c>
      <c r="N27" s="33">
        <v>-4.7239000000000004</v>
      </c>
      <c r="O27" s="33">
        <v>-6.4391999999999996</v>
      </c>
      <c r="P27" s="33">
        <v>-5.4950000000000001</v>
      </c>
      <c r="Q27" s="33">
        <v>-4.5305999999999997</v>
      </c>
      <c r="R27" s="33">
        <v>3.7056</v>
      </c>
      <c r="S27" s="33">
        <v>5.1504000000000003</v>
      </c>
      <c r="T27" s="33">
        <v>13.426399999999999</v>
      </c>
      <c r="U27" s="33">
        <v>38.420200000000001</v>
      </c>
      <c r="V27" s="33">
        <v>40.4176</v>
      </c>
      <c r="W27" s="33">
        <v>30.319400000000002</v>
      </c>
      <c r="X27" s="33">
        <v>26.3598</v>
      </c>
      <c r="Y27" s="33">
        <v>32.621600000000001</v>
      </c>
      <c r="Z27" s="33">
        <v>28.581700000000001</v>
      </c>
    </row>
    <row r="28" spans="1:26" x14ac:dyDescent="0.25">
      <c r="A28" s="32"/>
      <c r="B28" s="54">
        <v>45798</v>
      </c>
      <c r="C28" s="33">
        <v>27.1614</v>
      </c>
      <c r="D28" s="33">
        <v>26.4437</v>
      </c>
      <c r="E28" s="33">
        <v>26.209099999999999</v>
      </c>
      <c r="F28" s="33">
        <v>26.448899999999998</v>
      </c>
      <c r="G28" s="33">
        <v>24.421399999999998</v>
      </c>
      <c r="H28" s="33">
        <v>26.537299999999998</v>
      </c>
      <c r="I28" s="33">
        <v>22.2699</v>
      </c>
      <c r="J28" s="33">
        <v>15.2179</v>
      </c>
      <c r="K28" s="33">
        <v>10.7913</v>
      </c>
      <c r="L28" s="33">
        <v>13.2271</v>
      </c>
      <c r="M28" s="33">
        <v>12.9838</v>
      </c>
      <c r="N28" s="33">
        <v>15.4641</v>
      </c>
      <c r="O28" s="33">
        <v>16.295000000000002</v>
      </c>
      <c r="P28" s="33">
        <v>738.5335</v>
      </c>
      <c r="Q28" s="33">
        <v>17.229099999999999</v>
      </c>
      <c r="R28" s="33">
        <v>17.788799999999998</v>
      </c>
      <c r="S28" s="33">
        <v>17.6569</v>
      </c>
      <c r="T28" s="33">
        <v>22.312899999999999</v>
      </c>
      <c r="U28" s="33">
        <v>36.256500000000003</v>
      </c>
      <c r="V28" s="33">
        <v>45.932400000000001</v>
      </c>
      <c r="W28" s="33">
        <v>35.679000000000002</v>
      </c>
      <c r="X28" s="33">
        <v>35.418599999999998</v>
      </c>
      <c r="Y28" s="33">
        <v>32.2044</v>
      </c>
      <c r="Z28" s="33">
        <v>29.2804</v>
      </c>
    </row>
    <row r="29" spans="1:26" x14ac:dyDescent="0.25">
      <c r="A29" s="32"/>
      <c r="B29" s="54">
        <v>45799</v>
      </c>
      <c r="C29" s="33">
        <v>29.017299999999999</v>
      </c>
      <c r="D29" s="33">
        <v>29.488900000000001</v>
      </c>
      <c r="E29" s="33">
        <v>28.950199999999999</v>
      </c>
      <c r="F29" s="33">
        <v>28.588999999999999</v>
      </c>
      <c r="G29" s="33">
        <v>30.0624</v>
      </c>
      <c r="H29" s="33">
        <v>36.874099999999999</v>
      </c>
      <c r="I29" s="33">
        <v>24.5868</v>
      </c>
      <c r="J29" s="33">
        <v>9.5989000000000004</v>
      </c>
      <c r="K29" s="33">
        <v>2.1892999999999998</v>
      </c>
      <c r="L29" s="33">
        <v>3.8340999999999998</v>
      </c>
      <c r="M29" s="33">
        <v>5.343</v>
      </c>
      <c r="N29" s="33">
        <v>476.09550000000002</v>
      </c>
      <c r="O29" s="33">
        <v>8.5427999999999997</v>
      </c>
      <c r="P29" s="33">
        <v>6.3914</v>
      </c>
      <c r="Q29" s="33">
        <v>7.2458999999999998</v>
      </c>
      <c r="R29" s="33">
        <v>12.076700000000001</v>
      </c>
      <c r="S29" s="33">
        <v>10.837</v>
      </c>
      <c r="T29" s="33">
        <v>185.63</v>
      </c>
      <c r="U29" s="33">
        <v>526.39760000000001</v>
      </c>
      <c r="V29" s="33">
        <v>81.249799999999993</v>
      </c>
      <c r="W29" s="33">
        <v>25.170400000000001</v>
      </c>
      <c r="X29" s="33">
        <v>23.949400000000001</v>
      </c>
      <c r="Y29" s="33">
        <v>24.164899999999999</v>
      </c>
      <c r="Z29" s="33">
        <v>25.9038</v>
      </c>
    </row>
    <row r="30" spans="1:26" x14ac:dyDescent="0.25">
      <c r="A30" s="32"/>
      <c r="B30" s="54">
        <v>45800</v>
      </c>
      <c r="C30" s="33">
        <v>25.907800000000002</v>
      </c>
      <c r="D30" s="33">
        <v>26.648199999999999</v>
      </c>
      <c r="E30" s="33">
        <v>27.404900000000001</v>
      </c>
      <c r="F30" s="33">
        <v>26.850899999999999</v>
      </c>
      <c r="G30" s="33">
        <v>29.223299999999998</v>
      </c>
      <c r="H30" s="33">
        <v>29.224299999999999</v>
      </c>
      <c r="I30" s="33">
        <v>19.340499999999999</v>
      </c>
      <c r="J30" s="33">
        <v>6.859</v>
      </c>
      <c r="K30" s="33">
        <v>3.6412</v>
      </c>
      <c r="L30" s="33">
        <v>2.4140999999999999</v>
      </c>
      <c r="M30" s="33">
        <v>2.4064999999999999</v>
      </c>
      <c r="N30" s="33">
        <v>2.6326000000000001</v>
      </c>
      <c r="O30" s="33">
        <v>2.3243</v>
      </c>
      <c r="P30" s="33">
        <v>293.81650000000002</v>
      </c>
      <c r="Q30" s="33">
        <v>36.161900000000003</v>
      </c>
      <c r="R30" s="33">
        <v>12.3062</v>
      </c>
      <c r="S30" s="33">
        <v>7.6338999999999997</v>
      </c>
      <c r="T30" s="33">
        <v>211.04230000000001</v>
      </c>
      <c r="U30" s="33">
        <v>43.178400000000003</v>
      </c>
      <c r="V30" s="33">
        <v>30.313300000000002</v>
      </c>
      <c r="W30" s="33">
        <v>38.559199999999997</v>
      </c>
      <c r="X30" s="33">
        <v>88.770799999999994</v>
      </c>
      <c r="Y30" s="33">
        <v>70.203999999999994</v>
      </c>
      <c r="Z30" s="33">
        <v>61.632399999999997</v>
      </c>
    </row>
    <row r="31" spans="1:26" x14ac:dyDescent="0.25">
      <c r="A31" s="32"/>
      <c r="B31" s="54">
        <v>45801</v>
      </c>
      <c r="C31" s="33">
        <v>49.461599999999997</v>
      </c>
      <c r="D31" s="33">
        <v>20.372</v>
      </c>
      <c r="E31" s="33">
        <v>20.672999999999998</v>
      </c>
      <c r="F31" s="33">
        <v>21.786200000000001</v>
      </c>
      <c r="G31" s="33">
        <v>24.211300000000001</v>
      </c>
      <c r="H31" s="33">
        <v>50.654600000000002</v>
      </c>
      <c r="I31" s="33">
        <v>64.180199999999999</v>
      </c>
      <c r="J31" s="33">
        <v>50.332700000000003</v>
      </c>
      <c r="K31" s="33">
        <v>26.799900000000001</v>
      </c>
      <c r="L31" s="33">
        <v>27.893899999999999</v>
      </c>
      <c r="M31" s="33">
        <v>15.2182</v>
      </c>
      <c r="N31" s="33">
        <v>18.209099999999999</v>
      </c>
      <c r="O31" s="33">
        <v>16.189</v>
      </c>
      <c r="P31" s="33">
        <v>16.2742</v>
      </c>
      <c r="Q31" s="33">
        <v>19.184699999999999</v>
      </c>
      <c r="R31" s="33">
        <v>22.962</v>
      </c>
      <c r="S31" s="33">
        <v>23.991399999999999</v>
      </c>
      <c r="T31" s="33">
        <v>29.531199999999998</v>
      </c>
      <c r="U31" s="33">
        <v>107.8933</v>
      </c>
      <c r="V31" s="33">
        <v>113.2334</v>
      </c>
      <c r="W31" s="33">
        <v>112.476</v>
      </c>
      <c r="X31" s="33">
        <v>62.401200000000003</v>
      </c>
      <c r="Y31" s="33">
        <v>69.543099999999995</v>
      </c>
      <c r="Z31" s="33">
        <v>46.035600000000002</v>
      </c>
    </row>
    <row r="32" spans="1:26" x14ac:dyDescent="0.25">
      <c r="A32" s="32"/>
      <c r="B32" s="54">
        <v>45802</v>
      </c>
      <c r="C32" s="33">
        <v>38.0291</v>
      </c>
      <c r="D32" s="33">
        <v>22.013400000000001</v>
      </c>
      <c r="E32" s="33">
        <v>11.852600000000001</v>
      </c>
      <c r="F32" s="33">
        <v>12.4956</v>
      </c>
      <c r="G32" s="33">
        <v>10.914099999999999</v>
      </c>
      <c r="H32" s="33">
        <v>5.4728000000000003</v>
      </c>
      <c r="I32" s="33">
        <v>20.900300000000001</v>
      </c>
      <c r="J32" s="33">
        <v>0.89049999999999996</v>
      </c>
      <c r="K32" s="33">
        <v>-9.7607999999999997</v>
      </c>
      <c r="L32" s="33">
        <v>5.0397999999999996</v>
      </c>
      <c r="M32" s="33">
        <v>8.6326000000000001</v>
      </c>
      <c r="N32" s="33">
        <v>22.5778</v>
      </c>
      <c r="O32" s="33">
        <v>25.682700000000001</v>
      </c>
      <c r="P32" s="33">
        <v>21.627600000000001</v>
      </c>
      <c r="Q32" s="33">
        <v>27.206800000000001</v>
      </c>
      <c r="R32" s="33">
        <v>38.446100000000001</v>
      </c>
      <c r="S32" s="33">
        <v>24.134399999999999</v>
      </c>
      <c r="T32" s="33">
        <v>42.300600000000003</v>
      </c>
      <c r="U32" s="33">
        <v>90.036299999999997</v>
      </c>
      <c r="V32" s="33">
        <v>69.157300000000006</v>
      </c>
      <c r="W32" s="33">
        <v>102.8338</v>
      </c>
      <c r="X32" s="33">
        <v>42.284300000000002</v>
      </c>
      <c r="Y32" s="33">
        <v>47.276000000000003</v>
      </c>
      <c r="Z32" s="33">
        <v>17.488800000000001</v>
      </c>
    </row>
    <row r="33" spans="2:28" x14ac:dyDescent="0.25">
      <c r="B33" s="54">
        <v>45803</v>
      </c>
      <c r="C33" s="33">
        <v>18.303899999999999</v>
      </c>
      <c r="D33" s="33">
        <v>17.5032</v>
      </c>
      <c r="E33" s="33">
        <v>14.9123</v>
      </c>
      <c r="F33" s="33">
        <v>15.876099999999999</v>
      </c>
      <c r="G33" s="33">
        <v>18.226400000000002</v>
      </c>
      <c r="H33" s="33">
        <v>12.593299999999999</v>
      </c>
      <c r="I33" s="33">
        <v>9.7809000000000008</v>
      </c>
      <c r="J33" s="33">
        <v>-14.529</v>
      </c>
      <c r="K33" s="33">
        <v>-14.1999</v>
      </c>
      <c r="L33" s="33">
        <v>-13.3034</v>
      </c>
      <c r="M33" s="33">
        <v>-11.2178</v>
      </c>
      <c r="N33" s="33">
        <v>-13.0594</v>
      </c>
      <c r="O33" s="33">
        <v>-14.336399999999999</v>
      </c>
      <c r="P33" s="33">
        <v>-12.1134</v>
      </c>
      <c r="Q33" s="33">
        <v>-6.6767000000000003</v>
      </c>
      <c r="R33" s="33">
        <v>-5.2934000000000001</v>
      </c>
      <c r="S33" s="33">
        <v>-1.0224</v>
      </c>
      <c r="T33" s="33">
        <v>9.9106000000000005</v>
      </c>
      <c r="U33" s="33">
        <v>28.811199999999999</v>
      </c>
      <c r="V33" s="33">
        <v>28.178100000000001</v>
      </c>
      <c r="W33" s="33">
        <v>26.1218</v>
      </c>
      <c r="X33" s="33">
        <v>27.207599999999999</v>
      </c>
      <c r="Y33" s="33">
        <v>24.598199999999999</v>
      </c>
      <c r="Z33" s="33">
        <v>24.225899999999999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4350A-EB46-4481-813B-EF3C4890CFDF}">
  <dimension ref="A1:U35"/>
  <sheetViews>
    <sheetView workbookViewId="0">
      <selection activeCell="G35" sqref="G35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81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1.4877914464534065E-2</v>
      </c>
      <c r="H10" s="42"/>
      <c r="I10" s="8">
        <v>0</v>
      </c>
      <c r="J10" s="42"/>
      <c r="K10" s="8">
        <v>1.4877914464534065E-2</v>
      </c>
      <c r="L10" s="42"/>
      <c r="M10" s="8">
        <v>1.4878000000000001E-2</v>
      </c>
      <c r="N10" s="8"/>
      <c r="O10" s="8">
        <v>0</v>
      </c>
      <c r="P10" s="17"/>
      <c r="Q10" s="8">
        <v>1.4878000000000001E-2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1.4877914464534065E-2</v>
      </c>
      <c r="H12" s="43"/>
      <c r="I12" s="8">
        <v>0</v>
      </c>
      <c r="J12" s="43"/>
      <c r="K12" s="8">
        <v>1.4877914464534065E-2</v>
      </c>
      <c r="L12" s="43"/>
      <c r="M12" s="8">
        <v>1.4957E-2</v>
      </c>
      <c r="N12" s="8"/>
      <c r="O12" s="8">
        <v>0</v>
      </c>
      <c r="P12" s="17"/>
      <c r="Q12" s="8">
        <v>1.4957E-2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1.4877914464534065E-2</v>
      </c>
      <c r="H14" s="8"/>
      <c r="I14" s="8">
        <v>0</v>
      </c>
      <c r="J14" s="8"/>
      <c r="K14" s="8">
        <v>1.4877914464534065E-2</v>
      </c>
      <c r="L14" s="8"/>
      <c r="M14" s="8">
        <v>1.4579E-2</v>
      </c>
      <c r="N14" s="8"/>
      <c r="O14" s="8">
        <v>0</v>
      </c>
      <c r="P14" s="17"/>
      <c r="Q14" s="8">
        <v>1.4579E-2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1.4877914464534065E-2</v>
      </c>
      <c r="H16" s="8"/>
      <c r="I16" s="8">
        <v>0</v>
      </c>
      <c r="J16" s="8"/>
      <c r="K16" s="8">
        <v>1.4877914464534065E-2</v>
      </c>
      <c r="L16" s="8"/>
      <c r="M16" s="8">
        <v>1.4272E-2</v>
      </c>
      <c r="N16" s="8"/>
      <c r="O16" s="8">
        <v>0</v>
      </c>
      <c r="P16" s="17"/>
      <c r="Q16" s="8">
        <v>1.4272E-2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1.4877914464534065E-2</v>
      </c>
      <c r="H18" s="8"/>
      <c r="I18" s="8">
        <v>0</v>
      </c>
      <c r="J18" s="8"/>
      <c r="K18" s="8">
        <v>1.4877914464534065E-2</v>
      </c>
      <c r="L18" s="8"/>
      <c r="M18" s="8">
        <v>1.4238000000000001E-2</v>
      </c>
      <c r="N18" s="8"/>
      <c r="O18" s="8">
        <v>0</v>
      </c>
      <c r="P18" s="17"/>
      <c r="Q18" s="8">
        <v>1.4238000000000001E-2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1B251-8951-45B6-BC15-DB25B3219A1A}">
  <dimension ref="A1:O721"/>
  <sheetViews>
    <sheetView workbookViewId="0">
      <selection activeCell="H19" sqref="H19"/>
    </sheetView>
  </sheetViews>
  <sheetFormatPr defaultRowHeight="15" x14ac:dyDescent="0.25"/>
  <cols>
    <col min="1" max="1" width="10.28515625" style="47" bestFit="1" customWidth="1"/>
    <col min="2" max="2" width="11.85546875" style="47" bestFit="1" customWidth="1"/>
    <col min="3" max="3" width="17.140625" style="47" bestFit="1" customWidth="1"/>
    <col min="4" max="4" width="10.28515625" style="47" bestFit="1" customWidth="1"/>
    <col min="5" max="5" width="10.42578125" style="49" bestFit="1" customWidth="1"/>
    <col min="6" max="6" width="17.4257812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46078</v>
      </c>
      <c r="B2" s="47">
        <v>2</v>
      </c>
      <c r="C2" s="47">
        <v>3</v>
      </c>
      <c r="D2" s="47">
        <v>1</v>
      </c>
      <c r="E2" s="37">
        <v>16.05</v>
      </c>
      <c r="F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"/>
      <c r="H2" s="45" t="s">
        <v>55</v>
      </c>
      <c r="I2" s="39">
        <f>AVERAGE(RTO__316[Pricing])</f>
        <v>14.877914464534065</v>
      </c>
      <c r="J2" s="30">
        <f>I2/1000</f>
        <v>1.4877914464534065E-2</v>
      </c>
      <c r="L2" s="45" t="str">
        <f>UPPER(TEXT(EDATE(A720,1),"MMMM"))</f>
        <v>APRIL</v>
      </c>
    </row>
    <row r="3" spans="1:15" x14ac:dyDescent="0.25">
      <c r="A3" s="29">
        <v>46078</v>
      </c>
      <c r="B3" s="47">
        <v>2</v>
      </c>
      <c r="C3" s="47">
        <v>3</v>
      </c>
      <c r="D3" s="47">
        <v>2</v>
      </c>
      <c r="E3" s="37">
        <v>16.835599999999999</v>
      </c>
      <c r="F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"/>
      <c r="H3" s="45" t="s">
        <v>61</v>
      </c>
      <c r="I3" s="40">
        <f>IFERROR(AVERAGEIF(RTO__316[On / Off-Peak],"ON",RTO__316[Pricing]),0)</f>
        <v>0</v>
      </c>
      <c r="J3" s="30">
        <f>IFERROR(I3/1000,0)</f>
        <v>0</v>
      </c>
      <c r="L3" s="45" t="str">
        <f>TEXT(EDATE(A720,1),"YYYY")</f>
        <v>2026</v>
      </c>
    </row>
    <row r="4" spans="1:15" x14ac:dyDescent="0.25">
      <c r="A4" s="29">
        <v>46078</v>
      </c>
      <c r="B4" s="47">
        <v>2</v>
      </c>
      <c r="C4" s="47">
        <v>3</v>
      </c>
      <c r="D4" s="47">
        <v>3</v>
      </c>
      <c r="E4" s="37">
        <v>14.6571</v>
      </c>
      <c r="F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"/>
      <c r="H4" s="45" t="s">
        <v>58</v>
      </c>
      <c r="I4" s="40">
        <f>IFERROR(AVERAGEIF(RTO__316[On / Off-Peak],"OFF",RTO__316[Pricing]),0)</f>
        <v>14.877914464534065</v>
      </c>
      <c r="J4" s="30">
        <f>IFERROR(I4/1000,0)</f>
        <v>1.4877914464534065E-2</v>
      </c>
      <c r="L4" s="28"/>
    </row>
    <row r="5" spans="1:15" x14ac:dyDescent="0.25">
      <c r="A5" s="29">
        <v>46078</v>
      </c>
      <c r="B5" s="47">
        <v>2</v>
      </c>
      <c r="C5" s="47">
        <v>3</v>
      </c>
      <c r="D5" s="47">
        <v>4</v>
      </c>
      <c r="E5" s="37">
        <v>14.166399999999999</v>
      </c>
      <c r="F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46078</v>
      </c>
      <c r="B6" s="47">
        <v>2</v>
      </c>
      <c r="C6" s="47">
        <v>3</v>
      </c>
      <c r="D6" s="47">
        <v>5</v>
      </c>
      <c r="E6" s="37">
        <v>12.1958</v>
      </c>
      <c r="F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"/>
      <c r="H6" s="47"/>
      <c r="I6"/>
      <c r="L6" s="50" t="str">
        <f>TEXT(A2,"MMMM")</f>
        <v>February</v>
      </c>
      <c r="M6" s="50" t="str">
        <f>TEXT(A2,"dd")</f>
        <v>25</v>
      </c>
    </row>
    <row r="7" spans="1:15" x14ac:dyDescent="0.25">
      <c r="A7" s="29">
        <v>46078</v>
      </c>
      <c r="B7" s="47">
        <v>2</v>
      </c>
      <c r="C7" s="47">
        <v>3</v>
      </c>
      <c r="D7" s="47">
        <v>6</v>
      </c>
      <c r="E7" s="37">
        <v>15.6784</v>
      </c>
      <c r="F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"/>
      <c r="H7" s="47"/>
      <c r="I7" s="29"/>
      <c r="L7" s="50" t="str">
        <f>TEXT(A720,"MMMM")</f>
        <v>March</v>
      </c>
      <c r="M7" s="45" t="str">
        <f>TEXT(A720,"dd")</f>
        <v>26</v>
      </c>
    </row>
    <row r="8" spans="1:15" x14ac:dyDescent="0.25">
      <c r="A8" s="29">
        <v>46078</v>
      </c>
      <c r="B8" s="47">
        <v>2</v>
      </c>
      <c r="C8" s="47">
        <v>3</v>
      </c>
      <c r="D8" s="47">
        <v>7</v>
      </c>
      <c r="E8" s="37">
        <v>-18.48</v>
      </c>
      <c r="F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46078</v>
      </c>
      <c r="B9" s="47">
        <v>2</v>
      </c>
      <c r="C9" s="47">
        <v>3</v>
      </c>
      <c r="D9" s="47">
        <v>8</v>
      </c>
      <c r="E9" s="37">
        <v>6.5197000000000003</v>
      </c>
      <c r="F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46078</v>
      </c>
      <c r="B10" s="47">
        <v>2</v>
      </c>
      <c r="C10" s="47">
        <v>3</v>
      </c>
      <c r="D10" s="47">
        <v>9</v>
      </c>
      <c r="E10" s="37">
        <v>-3.9782000000000002</v>
      </c>
      <c r="F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"/>
      <c r="H10" s="47"/>
      <c r="I10"/>
      <c r="L10" s="55">
        <f>SUM(D2:D721)/300</f>
        <v>29.99</v>
      </c>
    </row>
    <row r="11" spans="1:15" x14ac:dyDescent="0.25">
      <c r="A11" s="29">
        <v>46078</v>
      </c>
      <c r="B11" s="47">
        <v>2</v>
      </c>
      <c r="C11" s="47">
        <v>3</v>
      </c>
      <c r="D11" s="47">
        <v>10</v>
      </c>
      <c r="E11" s="37">
        <v>-11.0877</v>
      </c>
      <c r="F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"/>
      <c r="H11" s="47"/>
      <c r="I11"/>
    </row>
    <row r="12" spans="1:15" x14ac:dyDescent="0.25">
      <c r="A12" s="29">
        <v>46078</v>
      </c>
      <c r="B12" s="47">
        <v>2</v>
      </c>
      <c r="C12" s="47">
        <v>3</v>
      </c>
      <c r="D12" s="47">
        <v>11</v>
      </c>
      <c r="E12" s="37">
        <v>-6.7873999999999999</v>
      </c>
      <c r="F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"/>
      <c r="H12" s="47"/>
      <c r="I12"/>
    </row>
    <row r="13" spans="1:15" x14ac:dyDescent="0.25">
      <c r="A13" s="29">
        <v>46078</v>
      </c>
      <c r="B13" s="47">
        <v>2</v>
      </c>
      <c r="C13" s="47">
        <v>3</v>
      </c>
      <c r="D13" s="47">
        <v>12</v>
      </c>
      <c r="E13" s="37">
        <v>-2.4300000000000002</v>
      </c>
      <c r="F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"/>
      <c r="H13" s="47"/>
      <c r="I13"/>
    </row>
    <row r="14" spans="1:15" x14ac:dyDescent="0.25">
      <c r="A14" s="29">
        <v>46078</v>
      </c>
      <c r="B14" s="47">
        <v>2</v>
      </c>
      <c r="C14" s="47">
        <v>3</v>
      </c>
      <c r="D14" s="47">
        <v>13</v>
      </c>
      <c r="E14" s="37">
        <v>-3.5640999999999998</v>
      </c>
      <c r="F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"/>
      <c r="H14" s="47"/>
      <c r="I14"/>
    </row>
    <row r="15" spans="1:15" x14ac:dyDescent="0.25">
      <c r="A15" s="29">
        <v>46078</v>
      </c>
      <c r="B15" s="47">
        <v>2</v>
      </c>
      <c r="C15" s="47">
        <v>3</v>
      </c>
      <c r="D15" s="47">
        <v>14</v>
      </c>
      <c r="E15" s="37">
        <v>-3.7896000000000001</v>
      </c>
      <c r="F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"/>
      <c r="H15"/>
      <c r="I15"/>
    </row>
    <row r="16" spans="1:15" x14ac:dyDescent="0.25">
      <c r="A16" s="29">
        <v>46078</v>
      </c>
      <c r="B16" s="47">
        <v>2</v>
      </c>
      <c r="C16" s="47">
        <v>3</v>
      </c>
      <c r="D16" s="47">
        <v>15</v>
      </c>
      <c r="E16" s="37">
        <v>-4.1651999999999996</v>
      </c>
      <c r="F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"/>
      <c r="H16"/>
      <c r="I16"/>
    </row>
    <row r="17" spans="1:9" x14ac:dyDescent="0.25">
      <c r="A17" s="29">
        <v>46078</v>
      </c>
      <c r="B17" s="47">
        <v>2</v>
      </c>
      <c r="C17" s="47">
        <v>3</v>
      </c>
      <c r="D17" s="47">
        <v>16</v>
      </c>
      <c r="E17" s="37">
        <v>-10.1106</v>
      </c>
      <c r="F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"/>
      <c r="H17"/>
      <c r="I17"/>
    </row>
    <row r="18" spans="1:9" x14ac:dyDescent="0.25">
      <c r="A18" s="29">
        <v>46078</v>
      </c>
      <c r="B18" s="47">
        <v>2</v>
      </c>
      <c r="C18" s="47">
        <v>3</v>
      </c>
      <c r="D18" s="47">
        <v>17</v>
      </c>
      <c r="E18" s="37">
        <v>-1.0568</v>
      </c>
      <c r="F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"/>
      <c r="H18"/>
      <c r="I18"/>
    </row>
    <row r="19" spans="1:9" x14ac:dyDescent="0.25">
      <c r="A19" s="29">
        <v>46078</v>
      </c>
      <c r="B19" s="47">
        <v>2</v>
      </c>
      <c r="C19" s="47">
        <v>3</v>
      </c>
      <c r="D19" s="47">
        <v>18</v>
      </c>
      <c r="E19" s="37">
        <v>24.264800000000001</v>
      </c>
      <c r="F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"/>
      <c r="H19"/>
      <c r="I19"/>
    </row>
    <row r="20" spans="1:9" x14ac:dyDescent="0.25">
      <c r="A20" s="29">
        <v>46078</v>
      </c>
      <c r="B20" s="47">
        <v>2</v>
      </c>
      <c r="C20" s="47">
        <v>3</v>
      </c>
      <c r="D20" s="47">
        <v>19</v>
      </c>
      <c r="E20" s="37">
        <v>21.569900000000001</v>
      </c>
      <c r="F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"/>
      <c r="H20"/>
      <c r="I20"/>
    </row>
    <row r="21" spans="1:9" x14ac:dyDescent="0.25">
      <c r="A21" s="29">
        <v>46078</v>
      </c>
      <c r="B21" s="47">
        <v>2</v>
      </c>
      <c r="C21" s="47">
        <v>3</v>
      </c>
      <c r="D21" s="47">
        <v>20</v>
      </c>
      <c r="E21" s="37">
        <v>21.359400000000001</v>
      </c>
      <c r="F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"/>
      <c r="H21"/>
      <c r="I21"/>
    </row>
    <row r="22" spans="1:9" x14ac:dyDescent="0.25">
      <c r="A22" s="29">
        <v>46078</v>
      </c>
      <c r="B22" s="47">
        <v>2</v>
      </c>
      <c r="C22" s="47">
        <v>3</v>
      </c>
      <c r="D22" s="47">
        <v>21</v>
      </c>
      <c r="E22" s="37">
        <v>16.937899999999999</v>
      </c>
      <c r="F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"/>
      <c r="H22"/>
      <c r="I22"/>
    </row>
    <row r="23" spans="1:9" x14ac:dyDescent="0.25">
      <c r="A23" s="29">
        <v>46078</v>
      </c>
      <c r="B23" s="47">
        <v>2</v>
      </c>
      <c r="C23" s="47">
        <v>3</v>
      </c>
      <c r="D23" s="47">
        <v>22</v>
      </c>
      <c r="E23" s="37">
        <v>14.5436</v>
      </c>
      <c r="F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"/>
      <c r="H23"/>
      <c r="I23"/>
    </row>
    <row r="24" spans="1:9" x14ac:dyDescent="0.25">
      <c r="A24" s="29">
        <v>46078</v>
      </c>
      <c r="B24" s="47">
        <v>2</v>
      </c>
      <c r="C24" s="47">
        <v>3</v>
      </c>
      <c r="D24" s="47">
        <v>23</v>
      </c>
      <c r="E24" s="37">
        <v>12.400399999999999</v>
      </c>
      <c r="F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"/>
      <c r="H24"/>
      <c r="I24"/>
    </row>
    <row r="25" spans="1:9" x14ac:dyDescent="0.25">
      <c r="A25" s="29">
        <v>46078</v>
      </c>
      <c r="B25" s="47">
        <v>2</v>
      </c>
      <c r="C25" s="47">
        <v>3</v>
      </c>
      <c r="D25" s="47">
        <v>24</v>
      </c>
      <c r="E25" s="37">
        <v>14.7822</v>
      </c>
      <c r="F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"/>
      <c r="H25"/>
      <c r="I25"/>
    </row>
    <row r="26" spans="1:9" x14ac:dyDescent="0.25">
      <c r="A26" s="29">
        <v>46079</v>
      </c>
      <c r="B26" s="47">
        <v>2</v>
      </c>
      <c r="C26" s="47">
        <v>4</v>
      </c>
      <c r="D26" s="47">
        <v>1</v>
      </c>
      <c r="E26" s="37">
        <v>12.147500000000001</v>
      </c>
      <c r="F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"/>
      <c r="H26"/>
      <c r="I26"/>
    </row>
    <row r="27" spans="1:9" x14ac:dyDescent="0.25">
      <c r="A27" s="29">
        <v>46079</v>
      </c>
      <c r="B27" s="47">
        <v>2</v>
      </c>
      <c r="C27" s="47">
        <v>4</v>
      </c>
      <c r="D27" s="47">
        <v>2</v>
      </c>
      <c r="E27" s="37">
        <v>10.1828</v>
      </c>
      <c r="F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"/>
      <c r="H27"/>
      <c r="I27"/>
    </row>
    <row r="28" spans="1:9" x14ac:dyDescent="0.25">
      <c r="A28" s="29">
        <v>46079</v>
      </c>
      <c r="B28" s="47">
        <v>2</v>
      </c>
      <c r="C28" s="47">
        <v>4</v>
      </c>
      <c r="D28" s="47">
        <v>3</v>
      </c>
      <c r="E28" s="37">
        <v>9.9627999999999997</v>
      </c>
      <c r="F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"/>
      <c r="H28"/>
      <c r="I28"/>
    </row>
    <row r="29" spans="1:9" x14ac:dyDescent="0.25">
      <c r="A29" s="29">
        <v>46079</v>
      </c>
      <c r="B29" s="47">
        <v>2</v>
      </c>
      <c r="C29" s="47">
        <v>4</v>
      </c>
      <c r="D29" s="47">
        <v>4</v>
      </c>
      <c r="E29" s="37">
        <v>10.6698</v>
      </c>
      <c r="F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"/>
      <c r="H29"/>
      <c r="I29"/>
    </row>
    <row r="30" spans="1:9" x14ac:dyDescent="0.25">
      <c r="A30" s="29">
        <v>46079</v>
      </c>
      <c r="B30" s="47">
        <v>2</v>
      </c>
      <c r="C30" s="47">
        <v>4</v>
      </c>
      <c r="D30" s="47">
        <v>5</v>
      </c>
      <c r="E30" s="37">
        <v>9.7645</v>
      </c>
      <c r="F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"/>
      <c r="H30"/>
      <c r="I30"/>
    </row>
    <row r="31" spans="1:9" x14ac:dyDescent="0.25">
      <c r="A31" s="29">
        <v>46079</v>
      </c>
      <c r="B31" s="47">
        <v>2</v>
      </c>
      <c r="C31" s="47">
        <v>4</v>
      </c>
      <c r="D31" s="47">
        <v>6</v>
      </c>
      <c r="E31" s="37">
        <v>12.29</v>
      </c>
      <c r="F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"/>
      <c r="H31"/>
      <c r="I31"/>
    </row>
    <row r="32" spans="1:9" x14ac:dyDescent="0.25">
      <c r="A32" s="29">
        <v>46079</v>
      </c>
      <c r="B32" s="47">
        <v>2</v>
      </c>
      <c r="C32" s="47">
        <v>4</v>
      </c>
      <c r="D32" s="47">
        <v>7</v>
      </c>
      <c r="E32" s="37">
        <v>-31.422999999999998</v>
      </c>
      <c r="F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"/>
      <c r="H32"/>
      <c r="I32"/>
    </row>
    <row r="33" spans="1:9" x14ac:dyDescent="0.25">
      <c r="A33" s="29">
        <v>46079</v>
      </c>
      <c r="B33" s="47">
        <v>2</v>
      </c>
      <c r="C33" s="47">
        <v>4</v>
      </c>
      <c r="D33" s="47">
        <v>8</v>
      </c>
      <c r="E33" s="37">
        <v>7.0789</v>
      </c>
      <c r="F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"/>
      <c r="H33"/>
      <c r="I33"/>
    </row>
    <row r="34" spans="1:9" x14ac:dyDescent="0.25">
      <c r="A34" s="29">
        <v>46079</v>
      </c>
      <c r="B34" s="47">
        <v>2</v>
      </c>
      <c r="C34" s="47">
        <v>4</v>
      </c>
      <c r="D34" s="47">
        <v>9</v>
      </c>
      <c r="E34" s="37">
        <v>-0.159</v>
      </c>
      <c r="F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"/>
      <c r="H34"/>
      <c r="I34"/>
    </row>
    <row r="35" spans="1:9" x14ac:dyDescent="0.25">
      <c r="A35" s="29">
        <v>46079</v>
      </c>
      <c r="B35" s="47">
        <v>2</v>
      </c>
      <c r="C35" s="47">
        <v>4</v>
      </c>
      <c r="D35" s="47">
        <v>10</v>
      </c>
      <c r="E35" s="37">
        <v>-5.3563000000000001</v>
      </c>
      <c r="F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"/>
      <c r="H35"/>
      <c r="I35"/>
    </row>
    <row r="36" spans="1:9" x14ac:dyDescent="0.25">
      <c r="A36" s="29">
        <v>46079</v>
      </c>
      <c r="B36" s="47">
        <v>2</v>
      </c>
      <c r="C36" s="47">
        <v>4</v>
      </c>
      <c r="D36" s="47">
        <v>11</v>
      </c>
      <c r="E36" s="37">
        <v>-4.5392000000000001</v>
      </c>
      <c r="F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"/>
      <c r="H36"/>
      <c r="I36"/>
    </row>
    <row r="37" spans="1:9" x14ac:dyDescent="0.25">
      <c r="A37" s="29">
        <v>46079</v>
      </c>
      <c r="B37" s="47">
        <v>2</v>
      </c>
      <c r="C37" s="47">
        <v>4</v>
      </c>
      <c r="D37" s="47">
        <v>12</v>
      </c>
      <c r="E37" s="37">
        <v>-7.5724999999999998</v>
      </c>
      <c r="F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"/>
      <c r="H37"/>
      <c r="I37"/>
    </row>
    <row r="38" spans="1:9" x14ac:dyDescent="0.25">
      <c r="A38" s="29">
        <v>46079</v>
      </c>
      <c r="B38" s="47">
        <v>2</v>
      </c>
      <c r="C38" s="47">
        <v>4</v>
      </c>
      <c r="D38" s="47">
        <v>13</v>
      </c>
      <c r="E38" s="37">
        <v>-6.8086000000000002</v>
      </c>
      <c r="F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"/>
      <c r="H38"/>
      <c r="I38"/>
    </row>
    <row r="39" spans="1:9" x14ac:dyDescent="0.25">
      <c r="A39" s="29">
        <v>46079</v>
      </c>
      <c r="B39" s="47">
        <v>2</v>
      </c>
      <c r="C39" s="47">
        <v>4</v>
      </c>
      <c r="D39" s="47">
        <v>14</v>
      </c>
      <c r="E39" s="37">
        <v>-10.2774</v>
      </c>
      <c r="F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"/>
      <c r="H39"/>
      <c r="I39"/>
    </row>
    <row r="40" spans="1:9" x14ac:dyDescent="0.25">
      <c r="A40" s="29">
        <v>46079</v>
      </c>
      <c r="B40" s="47">
        <v>2</v>
      </c>
      <c r="C40" s="47">
        <v>4</v>
      </c>
      <c r="D40" s="47">
        <v>15</v>
      </c>
      <c r="E40" s="37">
        <v>-11.884</v>
      </c>
      <c r="F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"/>
      <c r="H40"/>
      <c r="I40"/>
    </row>
    <row r="41" spans="1:9" x14ac:dyDescent="0.25">
      <c r="A41" s="29">
        <v>46079</v>
      </c>
      <c r="B41" s="47">
        <v>2</v>
      </c>
      <c r="C41" s="47">
        <v>4</v>
      </c>
      <c r="D41" s="47">
        <v>16</v>
      </c>
      <c r="E41" s="37">
        <v>-4.5439999999999996</v>
      </c>
      <c r="F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"/>
      <c r="H41"/>
      <c r="I41"/>
    </row>
    <row r="42" spans="1:9" x14ac:dyDescent="0.25">
      <c r="A42" s="29">
        <v>46079</v>
      </c>
      <c r="B42" s="47">
        <v>2</v>
      </c>
      <c r="C42" s="47">
        <v>4</v>
      </c>
      <c r="D42" s="47">
        <v>17</v>
      </c>
      <c r="E42" s="37">
        <v>222.34440000000001</v>
      </c>
      <c r="F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"/>
      <c r="H42"/>
      <c r="I42"/>
    </row>
    <row r="43" spans="1:9" x14ac:dyDescent="0.25">
      <c r="A43" s="29">
        <v>46079</v>
      </c>
      <c r="B43" s="47">
        <v>2</v>
      </c>
      <c r="C43" s="47">
        <v>4</v>
      </c>
      <c r="D43" s="47">
        <v>18</v>
      </c>
      <c r="E43" s="37">
        <v>103.87139999999999</v>
      </c>
      <c r="F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"/>
      <c r="H43"/>
      <c r="I43"/>
    </row>
    <row r="44" spans="1:9" x14ac:dyDescent="0.25">
      <c r="A44" s="29">
        <v>46079</v>
      </c>
      <c r="B44" s="47">
        <v>2</v>
      </c>
      <c r="C44" s="47">
        <v>4</v>
      </c>
      <c r="D44" s="47">
        <v>19</v>
      </c>
      <c r="E44" s="37">
        <v>232.8279</v>
      </c>
      <c r="F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"/>
      <c r="H44"/>
      <c r="I44"/>
    </row>
    <row r="45" spans="1:9" x14ac:dyDescent="0.25">
      <c r="A45" s="29">
        <v>46079</v>
      </c>
      <c r="B45" s="47">
        <v>2</v>
      </c>
      <c r="C45" s="47">
        <v>4</v>
      </c>
      <c r="D45" s="47">
        <v>20</v>
      </c>
      <c r="E45" s="37">
        <v>4.7923</v>
      </c>
      <c r="F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"/>
      <c r="H45"/>
      <c r="I45"/>
    </row>
    <row r="46" spans="1:9" x14ac:dyDescent="0.25">
      <c r="A46" s="29">
        <v>46079</v>
      </c>
      <c r="B46" s="47">
        <v>2</v>
      </c>
      <c r="C46" s="47">
        <v>4</v>
      </c>
      <c r="D46" s="47">
        <v>21</v>
      </c>
      <c r="E46" s="37">
        <v>8.8202999999999996</v>
      </c>
      <c r="F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"/>
      <c r="H46"/>
      <c r="I46"/>
    </row>
    <row r="47" spans="1:9" x14ac:dyDescent="0.25">
      <c r="A47" s="29">
        <v>46079</v>
      </c>
      <c r="B47" s="47">
        <v>2</v>
      </c>
      <c r="C47" s="47">
        <v>4</v>
      </c>
      <c r="D47" s="47">
        <v>22</v>
      </c>
      <c r="E47" s="37">
        <v>15.9056</v>
      </c>
      <c r="F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"/>
      <c r="H47"/>
      <c r="I47"/>
    </row>
    <row r="48" spans="1:9" x14ac:dyDescent="0.25">
      <c r="A48" s="29">
        <v>46079</v>
      </c>
      <c r="B48" s="47">
        <v>2</v>
      </c>
      <c r="C48" s="47">
        <v>4</v>
      </c>
      <c r="D48" s="47">
        <v>23</v>
      </c>
      <c r="E48" s="37">
        <v>13.398300000000001</v>
      </c>
      <c r="F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"/>
      <c r="H48"/>
      <c r="I48"/>
    </row>
    <row r="49" spans="1:9" x14ac:dyDescent="0.25">
      <c r="A49" s="29">
        <v>46079</v>
      </c>
      <c r="B49" s="47">
        <v>2</v>
      </c>
      <c r="C49" s="47">
        <v>4</v>
      </c>
      <c r="D49" s="47">
        <v>24</v>
      </c>
      <c r="E49" s="37">
        <v>14.6067</v>
      </c>
      <c r="F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"/>
      <c r="H49"/>
      <c r="I49"/>
    </row>
    <row r="50" spans="1:9" x14ac:dyDescent="0.25">
      <c r="A50" s="29">
        <v>46080</v>
      </c>
      <c r="B50" s="47">
        <v>2</v>
      </c>
      <c r="C50" s="47">
        <v>5</v>
      </c>
      <c r="D50" s="47">
        <v>1</v>
      </c>
      <c r="E50" s="37">
        <v>15.326700000000001</v>
      </c>
      <c r="F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"/>
      <c r="H50"/>
      <c r="I50"/>
    </row>
    <row r="51" spans="1:9" x14ac:dyDescent="0.25">
      <c r="A51" s="29">
        <v>46080</v>
      </c>
      <c r="B51" s="47">
        <v>2</v>
      </c>
      <c r="C51" s="47">
        <v>5</v>
      </c>
      <c r="D51" s="47">
        <v>2</v>
      </c>
      <c r="E51" s="37">
        <v>11.4932</v>
      </c>
      <c r="F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"/>
      <c r="H51"/>
      <c r="I51"/>
    </row>
    <row r="52" spans="1:9" x14ac:dyDescent="0.25">
      <c r="A52" s="29">
        <v>46080</v>
      </c>
      <c r="B52" s="47">
        <v>2</v>
      </c>
      <c r="C52" s="47">
        <v>5</v>
      </c>
      <c r="D52" s="47">
        <v>3</v>
      </c>
      <c r="E52" s="37">
        <v>11.6988</v>
      </c>
      <c r="F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"/>
      <c r="H52"/>
      <c r="I52"/>
    </row>
    <row r="53" spans="1:9" x14ac:dyDescent="0.25">
      <c r="A53" s="29">
        <v>46080</v>
      </c>
      <c r="B53" s="47">
        <v>2</v>
      </c>
      <c r="C53" s="47">
        <v>5</v>
      </c>
      <c r="D53" s="47">
        <v>4</v>
      </c>
      <c r="E53" s="37">
        <v>11.7392</v>
      </c>
      <c r="F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"/>
      <c r="H53"/>
      <c r="I53"/>
    </row>
    <row r="54" spans="1:9" x14ac:dyDescent="0.25">
      <c r="A54" s="29">
        <v>46080</v>
      </c>
      <c r="B54" s="47">
        <v>2</v>
      </c>
      <c r="C54" s="47">
        <v>5</v>
      </c>
      <c r="D54" s="47">
        <v>5</v>
      </c>
      <c r="E54" s="37">
        <v>10.657500000000001</v>
      </c>
      <c r="F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"/>
      <c r="H54"/>
      <c r="I54"/>
    </row>
    <row r="55" spans="1:9" x14ac:dyDescent="0.25">
      <c r="A55" s="29">
        <v>46080</v>
      </c>
      <c r="B55" s="47">
        <v>2</v>
      </c>
      <c r="C55" s="47">
        <v>5</v>
      </c>
      <c r="D55" s="47">
        <v>6</v>
      </c>
      <c r="E55" s="37">
        <v>14.362</v>
      </c>
      <c r="F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"/>
      <c r="H55"/>
      <c r="I55"/>
    </row>
    <row r="56" spans="1:9" x14ac:dyDescent="0.25">
      <c r="A56" s="29">
        <v>46080</v>
      </c>
      <c r="B56" s="47">
        <v>2</v>
      </c>
      <c r="C56" s="47">
        <v>5</v>
      </c>
      <c r="D56" s="47">
        <v>7</v>
      </c>
      <c r="E56" s="37">
        <v>16.945499999999999</v>
      </c>
      <c r="F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"/>
      <c r="H56"/>
      <c r="I56"/>
    </row>
    <row r="57" spans="1:9" x14ac:dyDescent="0.25">
      <c r="A57" s="29">
        <v>46080</v>
      </c>
      <c r="B57" s="47">
        <v>2</v>
      </c>
      <c r="C57" s="47">
        <v>5</v>
      </c>
      <c r="D57" s="47">
        <v>8</v>
      </c>
      <c r="E57" s="37">
        <v>48.368400000000001</v>
      </c>
      <c r="F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"/>
      <c r="H57"/>
      <c r="I57"/>
    </row>
    <row r="58" spans="1:9" x14ac:dyDescent="0.25">
      <c r="A58" s="29">
        <v>46080</v>
      </c>
      <c r="B58" s="47">
        <v>2</v>
      </c>
      <c r="C58" s="47">
        <v>5</v>
      </c>
      <c r="D58" s="47">
        <v>9</v>
      </c>
      <c r="E58" s="37">
        <v>-3.9965999999999999</v>
      </c>
      <c r="F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"/>
      <c r="H58"/>
      <c r="I58"/>
    </row>
    <row r="59" spans="1:9" x14ac:dyDescent="0.25">
      <c r="A59" s="29">
        <v>46080</v>
      </c>
      <c r="B59" s="47">
        <v>2</v>
      </c>
      <c r="C59" s="47">
        <v>5</v>
      </c>
      <c r="D59" s="47">
        <v>10</v>
      </c>
      <c r="E59" s="37">
        <v>-3.6976</v>
      </c>
      <c r="F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"/>
      <c r="H59"/>
      <c r="I59"/>
    </row>
    <row r="60" spans="1:9" x14ac:dyDescent="0.25">
      <c r="A60" s="29">
        <v>46080</v>
      </c>
      <c r="B60" s="47">
        <v>2</v>
      </c>
      <c r="C60" s="47">
        <v>5</v>
      </c>
      <c r="D60" s="47">
        <v>11</v>
      </c>
      <c r="E60" s="37">
        <v>-1.8184</v>
      </c>
      <c r="F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"/>
      <c r="H60"/>
      <c r="I60"/>
    </row>
    <row r="61" spans="1:9" x14ac:dyDescent="0.25">
      <c r="A61" s="29">
        <v>46080</v>
      </c>
      <c r="B61" s="47">
        <v>2</v>
      </c>
      <c r="C61" s="47">
        <v>5</v>
      </c>
      <c r="D61" s="47">
        <v>12</v>
      </c>
      <c r="E61" s="37">
        <v>-1.7592000000000001</v>
      </c>
      <c r="F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"/>
      <c r="H61"/>
      <c r="I61"/>
    </row>
    <row r="62" spans="1:9" x14ac:dyDescent="0.25">
      <c r="A62" s="29">
        <v>46080</v>
      </c>
      <c r="B62" s="47">
        <v>2</v>
      </c>
      <c r="C62" s="47">
        <v>5</v>
      </c>
      <c r="D62" s="47">
        <v>13</v>
      </c>
      <c r="E62" s="37">
        <v>-1.4637</v>
      </c>
      <c r="F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"/>
      <c r="H62"/>
      <c r="I62"/>
    </row>
    <row r="63" spans="1:9" x14ac:dyDescent="0.25">
      <c r="A63" s="29">
        <v>46080</v>
      </c>
      <c r="B63" s="47">
        <v>2</v>
      </c>
      <c r="C63" s="47">
        <v>5</v>
      </c>
      <c r="D63" s="47">
        <v>14</v>
      </c>
      <c r="E63" s="37">
        <v>-4.5654000000000003</v>
      </c>
      <c r="F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"/>
      <c r="H63"/>
      <c r="I63"/>
    </row>
    <row r="64" spans="1:9" x14ac:dyDescent="0.25">
      <c r="A64" s="29">
        <v>46080</v>
      </c>
      <c r="B64" s="47">
        <v>2</v>
      </c>
      <c r="C64" s="47">
        <v>5</v>
      </c>
      <c r="D64" s="47">
        <v>15</v>
      </c>
      <c r="E64" s="37">
        <v>0.87739999999999996</v>
      </c>
      <c r="F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"/>
      <c r="H64"/>
      <c r="I64"/>
    </row>
    <row r="65" spans="1:9" x14ac:dyDescent="0.25">
      <c r="A65" s="29">
        <v>46080</v>
      </c>
      <c r="B65" s="47">
        <v>2</v>
      </c>
      <c r="C65" s="47">
        <v>5</v>
      </c>
      <c r="D65" s="47">
        <v>16</v>
      </c>
      <c r="E65" s="37">
        <v>71.470399999999998</v>
      </c>
      <c r="F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"/>
      <c r="H65"/>
      <c r="I65"/>
    </row>
    <row r="66" spans="1:9" x14ac:dyDescent="0.25">
      <c r="A66" s="29">
        <v>46080</v>
      </c>
      <c r="B66" s="47">
        <v>2</v>
      </c>
      <c r="C66" s="47">
        <v>5</v>
      </c>
      <c r="D66" s="47">
        <v>17</v>
      </c>
      <c r="E66" s="37">
        <v>80.5749</v>
      </c>
      <c r="F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"/>
      <c r="H66"/>
      <c r="I66"/>
    </row>
    <row r="67" spans="1:9" x14ac:dyDescent="0.25">
      <c r="A67" s="29">
        <v>46080</v>
      </c>
      <c r="B67" s="47">
        <v>2</v>
      </c>
      <c r="C67" s="47">
        <v>5</v>
      </c>
      <c r="D67" s="47">
        <v>18</v>
      </c>
      <c r="E67" s="37">
        <v>16.944299999999998</v>
      </c>
      <c r="F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"/>
      <c r="H67"/>
      <c r="I67"/>
    </row>
    <row r="68" spans="1:9" x14ac:dyDescent="0.25">
      <c r="A68" s="29">
        <v>46080</v>
      </c>
      <c r="B68" s="47">
        <v>2</v>
      </c>
      <c r="C68" s="47">
        <v>5</v>
      </c>
      <c r="D68" s="47">
        <v>19</v>
      </c>
      <c r="E68" s="37">
        <v>15.7498</v>
      </c>
      <c r="F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"/>
      <c r="H68"/>
      <c r="I68"/>
    </row>
    <row r="69" spans="1:9" x14ac:dyDescent="0.25">
      <c r="A69" s="29">
        <v>46080</v>
      </c>
      <c r="B69" s="47">
        <v>2</v>
      </c>
      <c r="C69" s="47">
        <v>5</v>
      </c>
      <c r="D69" s="47">
        <v>20</v>
      </c>
      <c r="E69" s="37">
        <v>15.408899999999999</v>
      </c>
      <c r="F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"/>
      <c r="H69"/>
      <c r="I69"/>
    </row>
    <row r="70" spans="1:9" x14ac:dyDescent="0.25">
      <c r="A70" s="29">
        <v>46080</v>
      </c>
      <c r="B70" s="47">
        <v>2</v>
      </c>
      <c r="C70" s="47">
        <v>5</v>
      </c>
      <c r="D70" s="47">
        <v>21</v>
      </c>
      <c r="E70" s="37">
        <v>13.8947</v>
      </c>
      <c r="F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"/>
      <c r="H70"/>
      <c r="I70"/>
    </row>
    <row r="71" spans="1:9" x14ac:dyDescent="0.25">
      <c r="A71" s="29">
        <v>46080</v>
      </c>
      <c r="B71" s="47">
        <v>2</v>
      </c>
      <c r="C71" s="47">
        <v>5</v>
      </c>
      <c r="D71" s="47">
        <v>22</v>
      </c>
      <c r="E71" s="37">
        <v>14.6778</v>
      </c>
      <c r="F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"/>
      <c r="H71"/>
      <c r="I71"/>
    </row>
    <row r="72" spans="1:9" x14ac:dyDescent="0.25">
      <c r="A72" s="29">
        <v>46080</v>
      </c>
      <c r="B72" s="47">
        <v>2</v>
      </c>
      <c r="C72" s="47">
        <v>5</v>
      </c>
      <c r="D72" s="47">
        <v>23</v>
      </c>
      <c r="E72" s="37">
        <v>14.847899999999999</v>
      </c>
      <c r="F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2"/>
      <c r="H72"/>
      <c r="I72"/>
    </row>
    <row r="73" spans="1:9" x14ac:dyDescent="0.25">
      <c r="A73" s="29">
        <v>46080</v>
      </c>
      <c r="B73" s="47">
        <v>2</v>
      </c>
      <c r="C73" s="47">
        <v>5</v>
      </c>
      <c r="D73" s="47">
        <v>24</v>
      </c>
      <c r="E73" s="37">
        <v>13.284700000000001</v>
      </c>
      <c r="F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3"/>
      <c r="H73"/>
      <c r="I73"/>
    </row>
    <row r="74" spans="1:9" x14ac:dyDescent="0.25">
      <c r="A74" s="29">
        <v>46081</v>
      </c>
      <c r="B74" s="47">
        <v>2</v>
      </c>
      <c r="C74" s="47">
        <v>6</v>
      </c>
      <c r="D74" s="47">
        <v>1</v>
      </c>
      <c r="E74" s="37">
        <v>12.1204</v>
      </c>
      <c r="F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4"/>
      <c r="H74"/>
      <c r="I74"/>
    </row>
    <row r="75" spans="1:9" x14ac:dyDescent="0.25">
      <c r="A75" s="29">
        <v>46081</v>
      </c>
      <c r="B75" s="47">
        <v>2</v>
      </c>
      <c r="C75" s="47">
        <v>6</v>
      </c>
      <c r="D75" s="47">
        <v>2</v>
      </c>
      <c r="E75" s="37">
        <v>10.8925</v>
      </c>
      <c r="F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5"/>
      <c r="H75"/>
      <c r="I75"/>
    </row>
    <row r="76" spans="1:9" x14ac:dyDescent="0.25">
      <c r="A76" s="29">
        <v>46081</v>
      </c>
      <c r="B76" s="47">
        <v>2</v>
      </c>
      <c r="C76" s="47">
        <v>6</v>
      </c>
      <c r="D76" s="47">
        <v>3</v>
      </c>
      <c r="E76" s="37">
        <v>9.6202000000000005</v>
      </c>
      <c r="F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6"/>
      <c r="H76"/>
      <c r="I76"/>
    </row>
    <row r="77" spans="1:9" x14ac:dyDescent="0.25">
      <c r="A77" s="29">
        <v>46081</v>
      </c>
      <c r="B77" s="47">
        <v>2</v>
      </c>
      <c r="C77" s="47">
        <v>6</v>
      </c>
      <c r="D77" s="47">
        <v>4</v>
      </c>
      <c r="E77" s="37">
        <v>11.0215</v>
      </c>
      <c r="F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7"/>
      <c r="H77"/>
      <c r="I77"/>
    </row>
    <row r="78" spans="1:9" x14ac:dyDescent="0.25">
      <c r="A78" s="29">
        <v>46081</v>
      </c>
      <c r="B78" s="47">
        <v>2</v>
      </c>
      <c r="C78" s="47">
        <v>6</v>
      </c>
      <c r="D78" s="47">
        <v>5</v>
      </c>
      <c r="E78" s="37">
        <v>13.773300000000001</v>
      </c>
      <c r="F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8"/>
      <c r="H78"/>
      <c r="I78"/>
    </row>
    <row r="79" spans="1:9" x14ac:dyDescent="0.25">
      <c r="A79" s="29">
        <v>46081</v>
      </c>
      <c r="B79" s="47">
        <v>2</v>
      </c>
      <c r="C79" s="47">
        <v>6</v>
      </c>
      <c r="D79" s="47">
        <v>6</v>
      </c>
      <c r="E79" s="37">
        <v>17.973500000000001</v>
      </c>
      <c r="F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9"/>
      <c r="H79"/>
      <c r="I79"/>
    </row>
    <row r="80" spans="1:9" x14ac:dyDescent="0.25">
      <c r="A80" s="29">
        <v>46081</v>
      </c>
      <c r="B80" s="47">
        <v>2</v>
      </c>
      <c r="C80" s="47">
        <v>6</v>
      </c>
      <c r="D80" s="47">
        <v>7</v>
      </c>
      <c r="E80" s="37">
        <v>-9.0442999999999998</v>
      </c>
      <c r="F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0"/>
      <c r="H80"/>
      <c r="I80"/>
    </row>
    <row r="81" spans="1:9" x14ac:dyDescent="0.25">
      <c r="A81" s="29">
        <v>46081</v>
      </c>
      <c r="B81" s="47">
        <v>2</v>
      </c>
      <c r="C81" s="47">
        <v>6</v>
      </c>
      <c r="D81" s="47">
        <v>8</v>
      </c>
      <c r="E81" s="37">
        <v>2.7978000000000001</v>
      </c>
      <c r="F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1"/>
      <c r="H81"/>
      <c r="I81"/>
    </row>
    <row r="82" spans="1:9" x14ac:dyDescent="0.25">
      <c r="A82" s="29">
        <v>46081</v>
      </c>
      <c r="B82" s="47">
        <v>2</v>
      </c>
      <c r="C82" s="47">
        <v>6</v>
      </c>
      <c r="D82" s="47">
        <v>9</v>
      </c>
      <c r="E82" s="37">
        <v>-0.82079999999999997</v>
      </c>
      <c r="F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2"/>
      <c r="H82"/>
      <c r="I82"/>
    </row>
    <row r="83" spans="1:9" x14ac:dyDescent="0.25">
      <c r="A83" s="29">
        <v>46081</v>
      </c>
      <c r="B83" s="47">
        <v>2</v>
      </c>
      <c r="C83" s="47">
        <v>6</v>
      </c>
      <c r="D83" s="47">
        <v>10</v>
      </c>
      <c r="E83" s="37">
        <v>-2.3942000000000001</v>
      </c>
      <c r="F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3"/>
      <c r="H83"/>
      <c r="I83"/>
    </row>
    <row r="84" spans="1:9" x14ac:dyDescent="0.25">
      <c r="A84" s="29">
        <v>46081</v>
      </c>
      <c r="B84" s="47">
        <v>2</v>
      </c>
      <c r="C84" s="47">
        <v>6</v>
      </c>
      <c r="D84" s="47">
        <v>11</v>
      </c>
      <c r="E84" s="37">
        <v>3.915</v>
      </c>
      <c r="F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4"/>
      <c r="H84"/>
      <c r="I84"/>
    </row>
    <row r="85" spans="1:9" x14ac:dyDescent="0.25">
      <c r="A85" s="29">
        <v>46081</v>
      </c>
      <c r="B85" s="47">
        <v>2</v>
      </c>
      <c r="C85" s="47">
        <v>6</v>
      </c>
      <c r="D85" s="47">
        <v>12</v>
      </c>
      <c r="E85" s="37">
        <v>7.44</v>
      </c>
      <c r="F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5"/>
      <c r="H85"/>
      <c r="I85"/>
    </row>
    <row r="86" spans="1:9" x14ac:dyDescent="0.25">
      <c r="A86" s="29">
        <v>46081</v>
      </c>
      <c r="B86" s="47">
        <v>2</v>
      </c>
      <c r="C86" s="47">
        <v>6</v>
      </c>
      <c r="D86" s="47">
        <v>13</v>
      </c>
      <c r="E86" s="37">
        <v>7.6957000000000004</v>
      </c>
      <c r="F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6"/>
      <c r="H86"/>
      <c r="I86"/>
    </row>
    <row r="87" spans="1:9" x14ac:dyDescent="0.25">
      <c r="A87" s="29">
        <v>46081</v>
      </c>
      <c r="B87" s="47">
        <v>2</v>
      </c>
      <c r="C87" s="47">
        <v>6</v>
      </c>
      <c r="D87" s="47">
        <v>14</v>
      </c>
      <c r="E87" s="37">
        <v>12.5129</v>
      </c>
      <c r="F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7"/>
      <c r="H87"/>
      <c r="I87"/>
    </row>
    <row r="88" spans="1:9" x14ac:dyDescent="0.25">
      <c r="A88" s="29">
        <v>46081</v>
      </c>
      <c r="B88" s="47">
        <v>2</v>
      </c>
      <c r="C88" s="47">
        <v>6</v>
      </c>
      <c r="D88" s="47">
        <v>15</v>
      </c>
      <c r="E88" s="37">
        <v>12.104699999999999</v>
      </c>
      <c r="F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8"/>
      <c r="H88"/>
      <c r="I88"/>
    </row>
    <row r="89" spans="1:9" x14ac:dyDescent="0.25">
      <c r="A89" s="29">
        <v>46081</v>
      </c>
      <c r="B89" s="47">
        <v>2</v>
      </c>
      <c r="C89" s="47">
        <v>6</v>
      </c>
      <c r="D89" s="47">
        <v>16</v>
      </c>
      <c r="E89" s="37">
        <v>17.638500000000001</v>
      </c>
      <c r="F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9"/>
      <c r="H89"/>
      <c r="I89"/>
    </row>
    <row r="90" spans="1:9" x14ac:dyDescent="0.25">
      <c r="A90" s="29">
        <v>46081</v>
      </c>
      <c r="B90" s="47">
        <v>2</v>
      </c>
      <c r="C90" s="47">
        <v>6</v>
      </c>
      <c r="D90" s="47">
        <v>17</v>
      </c>
      <c r="E90" s="37">
        <v>22.850999999999999</v>
      </c>
      <c r="F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0"/>
      <c r="H90"/>
      <c r="I90"/>
    </row>
    <row r="91" spans="1:9" x14ac:dyDescent="0.25">
      <c r="A91" s="29">
        <v>46081</v>
      </c>
      <c r="B91" s="47">
        <v>2</v>
      </c>
      <c r="C91" s="47">
        <v>6</v>
      </c>
      <c r="D91" s="47">
        <v>18</v>
      </c>
      <c r="E91" s="37">
        <v>28.693200000000001</v>
      </c>
      <c r="F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1"/>
      <c r="H91"/>
      <c r="I91"/>
    </row>
    <row r="92" spans="1:9" x14ac:dyDescent="0.25">
      <c r="A92" s="29">
        <v>46081</v>
      </c>
      <c r="B92" s="47">
        <v>2</v>
      </c>
      <c r="C92" s="47">
        <v>6</v>
      </c>
      <c r="D92" s="47">
        <v>19</v>
      </c>
      <c r="E92" s="37">
        <v>22.252800000000001</v>
      </c>
      <c r="F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2"/>
      <c r="H92"/>
      <c r="I92"/>
    </row>
    <row r="93" spans="1:9" x14ac:dyDescent="0.25">
      <c r="A93" s="29">
        <v>46081</v>
      </c>
      <c r="B93" s="47">
        <v>2</v>
      </c>
      <c r="C93" s="47">
        <v>6</v>
      </c>
      <c r="D93" s="47">
        <v>20</v>
      </c>
      <c r="E93" s="37">
        <v>22.504899999999999</v>
      </c>
      <c r="F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3"/>
      <c r="H93"/>
      <c r="I93"/>
    </row>
    <row r="94" spans="1:9" x14ac:dyDescent="0.25">
      <c r="A94" s="29">
        <v>46081</v>
      </c>
      <c r="B94" s="47">
        <v>2</v>
      </c>
      <c r="C94" s="47">
        <v>6</v>
      </c>
      <c r="D94" s="47">
        <v>21</v>
      </c>
      <c r="E94" s="37">
        <v>24.855</v>
      </c>
      <c r="F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4"/>
      <c r="H94"/>
      <c r="I94"/>
    </row>
    <row r="95" spans="1:9" x14ac:dyDescent="0.25">
      <c r="A95" s="29">
        <v>46081</v>
      </c>
      <c r="B95" s="47">
        <v>2</v>
      </c>
      <c r="C95" s="47">
        <v>6</v>
      </c>
      <c r="D95" s="47">
        <v>22</v>
      </c>
      <c r="E95" s="37">
        <v>26.363199999999999</v>
      </c>
      <c r="F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5"/>
      <c r="H95"/>
      <c r="I95"/>
    </row>
    <row r="96" spans="1:9" x14ac:dyDescent="0.25">
      <c r="A96" s="29">
        <v>46081</v>
      </c>
      <c r="B96" s="47">
        <v>2</v>
      </c>
      <c r="C96" s="47">
        <v>6</v>
      </c>
      <c r="D96" s="47">
        <v>23</v>
      </c>
      <c r="E96" s="37">
        <v>31.592600000000001</v>
      </c>
      <c r="F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6"/>
      <c r="H96"/>
      <c r="I96"/>
    </row>
    <row r="97" spans="1:9" x14ac:dyDescent="0.25">
      <c r="A97" s="29">
        <v>46081</v>
      </c>
      <c r="B97" s="47">
        <v>2</v>
      </c>
      <c r="C97" s="47">
        <v>6</v>
      </c>
      <c r="D97" s="47">
        <v>24</v>
      </c>
      <c r="E97" s="37">
        <v>27.165600000000001</v>
      </c>
      <c r="F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7"/>
      <c r="H97"/>
      <c r="I97"/>
    </row>
    <row r="98" spans="1:9" x14ac:dyDescent="0.25">
      <c r="A98" s="29">
        <v>46082</v>
      </c>
      <c r="B98" s="47">
        <v>3</v>
      </c>
      <c r="C98" s="47">
        <v>7</v>
      </c>
      <c r="D98" s="47">
        <v>1</v>
      </c>
      <c r="E98" s="37">
        <v>19.685300000000002</v>
      </c>
      <c r="F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8"/>
      <c r="H98"/>
      <c r="I98"/>
    </row>
    <row r="99" spans="1:9" x14ac:dyDescent="0.25">
      <c r="A99" s="29">
        <v>46082</v>
      </c>
      <c r="B99" s="47">
        <v>3</v>
      </c>
      <c r="C99" s="47">
        <v>7</v>
      </c>
      <c r="D99" s="47">
        <v>2</v>
      </c>
      <c r="E99" s="37">
        <v>19.089300000000001</v>
      </c>
      <c r="F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9"/>
      <c r="H99"/>
      <c r="I99"/>
    </row>
    <row r="100" spans="1:9" x14ac:dyDescent="0.25">
      <c r="A100" s="29">
        <v>46082</v>
      </c>
      <c r="B100" s="47">
        <v>3</v>
      </c>
      <c r="C100" s="47">
        <v>7</v>
      </c>
      <c r="D100" s="47">
        <v>3</v>
      </c>
      <c r="E100" s="37">
        <v>17.380600000000001</v>
      </c>
      <c r="F1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0"/>
      <c r="H100"/>
      <c r="I100"/>
    </row>
    <row r="101" spans="1:9" x14ac:dyDescent="0.25">
      <c r="A101" s="29">
        <v>46082</v>
      </c>
      <c r="B101" s="47">
        <v>3</v>
      </c>
      <c r="C101" s="47">
        <v>7</v>
      </c>
      <c r="D101" s="47">
        <v>4</v>
      </c>
      <c r="E101" s="37">
        <v>17.097999999999999</v>
      </c>
      <c r="F1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1"/>
      <c r="H101"/>
      <c r="I101"/>
    </row>
    <row r="102" spans="1:9" x14ac:dyDescent="0.25">
      <c r="A102" s="29">
        <v>46082</v>
      </c>
      <c r="B102" s="47">
        <v>3</v>
      </c>
      <c r="C102" s="47">
        <v>7</v>
      </c>
      <c r="D102" s="47">
        <v>5</v>
      </c>
      <c r="E102" s="37">
        <v>18.132200000000001</v>
      </c>
      <c r="F1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2"/>
      <c r="H102"/>
      <c r="I102"/>
    </row>
    <row r="103" spans="1:9" x14ac:dyDescent="0.25">
      <c r="A103" s="29">
        <v>46082</v>
      </c>
      <c r="B103" s="47">
        <v>3</v>
      </c>
      <c r="C103" s="47">
        <v>7</v>
      </c>
      <c r="D103" s="47">
        <v>6</v>
      </c>
      <c r="E103" s="37">
        <v>23.765799999999999</v>
      </c>
      <c r="F1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3"/>
      <c r="H103"/>
      <c r="I103"/>
    </row>
    <row r="104" spans="1:9" x14ac:dyDescent="0.25">
      <c r="A104" s="29">
        <v>46082</v>
      </c>
      <c r="B104" s="47">
        <v>3</v>
      </c>
      <c r="C104" s="47">
        <v>7</v>
      </c>
      <c r="D104" s="47">
        <v>7</v>
      </c>
      <c r="E104" s="37">
        <v>18.917100000000001</v>
      </c>
      <c r="F1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4"/>
      <c r="H104"/>
      <c r="I104"/>
    </row>
    <row r="105" spans="1:9" x14ac:dyDescent="0.25">
      <c r="A105" s="29">
        <v>46082</v>
      </c>
      <c r="B105" s="47">
        <v>3</v>
      </c>
      <c r="C105" s="47">
        <v>7</v>
      </c>
      <c r="D105" s="47">
        <v>8</v>
      </c>
      <c r="E105" s="37">
        <v>0.12089999999999999</v>
      </c>
      <c r="F1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5"/>
      <c r="H105"/>
      <c r="I105"/>
    </row>
    <row r="106" spans="1:9" x14ac:dyDescent="0.25">
      <c r="A106" s="29">
        <v>46082</v>
      </c>
      <c r="B106" s="47">
        <v>3</v>
      </c>
      <c r="C106" s="47">
        <v>7</v>
      </c>
      <c r="D106" s="47">
        <v>9</v>
      </c>
      <c r="E106" s="37">
        <v>-6.6128</v>
      </c>
      <c r="F1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6"/>
      <c r="H106"/>
      <c r="I106"/>
    </row>
    <row r="107" spans="1:9" x14ac:dyDescent="0.25">
      <c r="A107" s="29">
        <v>46082</v>
      </c>
      <c r="B107" s="47">
        <v>3</v>
      </c>
      <c r="C107" s="47">
        <v>7</v>
      </c>
      <c r="D107" s="47">
        <v>10</v>
      </c>
      <c r="E107" s="37">
        <v>-4.9866000000000001</v>
      </c>
      <c r="F1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7"/>
      <c r="H107"/>
      <c r="I107"/>
    </row>
    <row r="108" spans="1:9" x14ac:dyDescent="0.25">
      <c r="A108" s="29">
        <v>46082</v>
      </c>
      <c r="B108" s="47">
        <v>3</v>
      </c>
      <c r="C108" s="47">
        <v>7</v>
      </c>
      <c r="D108" s="47">
        <v>11</v>
      </c>
      <c r="E108" s="37">
        <v>-0.48459999999999998</v>
      </c>
      <c r="F1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8"/>
      <c r="H108"/>
      <c r="I108"/>
    </row>
    <row r="109" spans="1:9" x14ac:dyDescent="0.25">
      <c r="A109" s="29">
        <v>46082</v>
      </c>
      <c r="B109" s="47">
        <v>3</v>
      </c>
      <c r="C109" s="47">
        <v>7</v>
      </c>
      <c r="D109" s="47">
        <v>12</v>
      </c>
      <c r="E109" s="37">
        <v>-1.2015</v>
      </c>
      <c r="F1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9"/>
      <c r="H109"/>
      <c r="I109"/>
    </row>
    <row r="110" spans="1:9" x14ac:dyDescent="0.25">
      <c r="A110" s="29">
        <v>46082</v>
      </c>
      <c r="B110" s="47">
        <v>3</v>
      </c>
      <c r="C110" s="47">
        <v>7</v>
      </c>
      <c r="D110" s="47">
        <v>13</v>
      </c>
      <c r="E110" s="37">
        <v>0.38119999999999998</v>
      </c>
      <c r="F1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0"/>
      <c r="H110"/>
      <c r="I110"/>
    </row>
    <row r="111" spans="1:9" x14ac:dyDescent="0.25">
      <c r="A111" s="29">
        <v>46082</v>
      </c>
      <c r="B111" s="47">
        <v>3</v>
      </c>
      <c r="C111" s="47">
        <v>7</v>
      </c>
      <c r="D111" s="47">
        <v>14</v>
      </c>
      <c r="E111" s="37">
        <v>2.2629999999999999</v>
      </c>
      <c r="F1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1"/>
      <c r="H111"/>
      <c r="I111"/>
    </row>
    <row r="112" spans="1:9" x14ac:dyDescent="0.25">
      <c r="A112" s="29">
        <v>46082</v>
      </c>
      <c r="B112" s="47">
        <v>3</v>
      </c>
      <c r="C112" s="47">
        <v>7</v>
      </c>
      <c r="D112" s="47">
        <v>15</v>
      </c>
      <c r="E112" s="37">
        <v>-3.1078999999999999</v>
      </c>
      <c r="F1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2"/>
      <c r="H112"/>
      <c r="I112"/>
    </row>
    <row r="113" spans="1:9" x14ac:dyDescent="0.25">
      <c r="A113" s="29">
        <v>46082</v>
      </c>
      <c r="B113" s="47">
        <v>3</v>
      </c>
      <c r="C113" s="47">
        <v>7</v>
      </c>
      <c r="D113" s="47">
        <v>16</v>
      </c>
      <c r="E113" s="37">
        <v>7.5338000000000003</v>
      </c>
      <c r="F1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3"/>
      <c r="H113"/>
      <c r="I113"/>
    </row>
    <row r="114" spans="1:9" x14ac:dyDescent="0.25">
      <c r="A114" s="29">
        <v>46082</v>
      </c>
      <c r="B114" s="47">
        <v>3</v>
      </c>
      <c r="C114" s="47">
        <v>7</v>
      </c>
      <c r="D114" s="47">
        <v>17</v>
      </c>
      <c r="E114" s="37">
        <v>19.0731</v>
      </c>
      <c r="F1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4"/>
      <c r="H114"/>
      <c r="I114"/>
    </row>
    <row r="115" spans="1:9" x14ac:dyDescent="0.25">
      <c r="A115" s="29">
        <v>46082</v>
      </c>
      <c r="B115" s="47">
        <v>3</v>
      </c>
      <c r="C115" s="47">
        <v>7</v>
      </c>
      <c r="D115" s="47">
        <v>18</v>
      </c>
      <c r="E115" s="37">
        <v>28.6615</v>
      </c>
      <c r="F1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5"/>
      <c r="H115"/>
      <c r="I115"/>
    </row>
    <row r="116" spans="1:9" x14ac:dyDescent="0.25">
      <c r="A116" s="29">
        <v>46082</v>
      </c>
      <c r="B116" s="47">
        <v>3</v>
      </c>
      <c r="C116" s="47">
        <v>7</v>
      </c>
      <c r="D116" s="47">
        <v>19</v>
      </c>
      <c r="E116" s="37">
        <v>27.555599999999998</v>
      </c>
      <c r="F1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6"/>
      <c r="H116"/>
      <c r="I116"/>
    </row>
    <row r="117" spans="1:9" x14ac:dyDescent="0.25">
      <c r="A117" s="29">
        <v>46082</v>
      </c>
      <c r="B117" s="47">
        <v>3</v>
      </c>
      <c r="C117" s="47">
        <v>7</v>
      </c>
      <c r="D117" s="47">
        <v>20</v>
      </c>
      <c r="E117" s="37">
        <v>34.019599999999997</v>
      </c>
      <c r="F1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7"/>
      <c r="H117"/>
      <c r="I117"/>
    </row>
    <row r="118" spans="1:9" x14ac:dyDescent="0.25">
      <c r="A118" s="29">
        <v>46082</v>
      </c>
      <c r="B118" s="47">
        <v>3</v>
      </c>
      <c r="C118" s="47">
        <v>7</v>
      </c>
      <c r="D118" s="47">
        <v>21</v>
      </c>
      <c r="E118" s="37">
        <v>35.3352</v>
      </c>
      <c r="F1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8"/>
      <c r="H118"/>
      <c r="I118"/>
    </row>
    <row r="119" spans="1:9" x14ac:dyDescent="0.25">
      <c r="A119" s="29">
        <v>46082</v>
      </c>
      <c r="B119" s="47">
        <v>3</v>
      </c>
      <c r="C119" s="47">
        <v>7</v>
      </c>
      <c r="D119" s="47">
        <v>22</v>
      </c>
      <c r="E119" s="37">
        <v>32.119999999999997</v>
      </c>
      <c r="F1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9"/>
      <c r="H119"/>
      <c r="I119"/>
    </row>
    <row r="120" spans="1:9" x14ac:dyDescent="0.25">
      <c r="A120" s="29">
        <v>46082</v>
      </c>
      <c r="B120" s="47">
        <v>3</v>
      </c>
      <c r="C120" s="47">
        <v>7</v>
      </c>
      <c r="D120" s="47">
        <v>23</v>
      </c>
      <c r="E120" s="37">
        <v>26.744299999999999</v>
      </c>
      <c r="F1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0"/>
      <c r="H120"/>
      <c r="I120"/>
    </row>
    <row r="121" spans="1:9" x14ac:dyDescent="0.25">
      <c r="A121" s="29">
        <v>46082</v>
      </c>
      <c r="B121" s="47">
        <v>3</v>
      </c>
      <c r="C121" s="47">
        <v>7</v>
      </c>
      <c r="D121" s="47">
        <v>24</v>
      </c>
      <c r="E121" s="37">
        <v>25.321899999999999</v>
      </c>
      <c r="F1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1"/>
      <c r="H121"/>
      <c r="I121"/>
    </row>
    <row r="122" spans="1:9" x14ac:dyDescent="0.25">
      <c r="A122" s="29">
        <v>46083</v>
      </c>
      <c r="B122" s="47">
        <v>3</v>
      </c>
      <c r="C122" s="47">
        <v>1</v>
      </c>
      <c r="D122" s="47">
        <v>1</v>
      </c>
      <c r="E122" s="37">
        <v>20.408000000000001</v>
      </c>
      <c r="F1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2"/>
      <c r="H122"/>
      <c r="I122"/>
    </row>
    <row r="123" spans="1:9" x14ac:dyDescent="0.25">
      <c r="A123" s="29">
        <v>46083</v>
      </c>
      <c r="B123" s="47">
        <v>3</v>
      </c>
      <c r="C123" s="47">
        <v>1</v>
      </c>
      <c r="D123" s="47">
        <v>2</v>
      </c>
      <c r="E123" s="37">
        <v>22.0197</v>
      </c>
      <c r="F1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3"/>
      <c r="H123"/>
      <c r="I123"/>
    </row>
    <row r="124" spans="1:9" x14ac:dyDescent="0.25">
      <c r="A124" s="29">
        <v>46083</v>
      </c>
      <c r="B124" s="47">
        <v>3</v>
      </c>
      <c r="C124" s="47">
        <v>1</v>
      </c>
      <c r="D124" s="47">
        <v>3</v>
      </c>
      <c r="E124" s="37">
        <v>22.271100000000001</v>
      </c>
      <c r="F1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4"/>
      <c r="H124"/>
      <c r="I124"/>
    </row>
    <row r="125" spans="1:9" x14ac:dyDescent="0.25">
      <c r="A125" s="29">
        <v>46083</v>
      </c>
      <c r="B125" s="47">
        <v>3</v>
      </c>
      <c r="C125" s="47">
        <v>1</v>
      </c>
      <c r="D125" s="47">
        <v>4</v>
      </c>
      <c r="E125" s="37">
        <v>28.599</v>
      </c>
      <c r="F1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5"/>
      <c r="H125"/>
      <c r="I125"/>
    </row>
    <row r="126" spans="1:9" x14ac:dyDescent="0.25">
      <c r="A126" s="29">
        <v>46083</v>
      </c>
      <c r="B126" s="47">
        <v>3</v>
      </c>
      <c r="C126" s="47">
        <v>1</v>
      </c>
      <c r="D126" s="47">
        <v>5</v>
      </c>
      <c r="E126" s="37">
        <v>29.613299999999999</v>
      </c>
      <c r="F1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6"/>
      <c r="H126"/>
      <c r="I126"/>
    </row>
    <row r="127" spans="1:9" x14ac:dyDescent="0.25">
      <c r="A127" s="29">
        <v>46083</v>
      </c>
      <c r="B127" s="47">
        <v>3</v>
      </c>
      <c r="C127" s="47">
        <v>1</v>
      </c>
      <c r="D127" s="47">
        <v>6</v>
      </c>
      <c r="E127" s="37">
        <v>29.978999999999999</v>
      </c>
      <c r="F1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7"/>
      <c r="H127"/>
      <c r="I127"/>
    </row>
    <row r="128" spans="1:9" x14ac:dyDescent="0.25">
      <c r="A128" s="29">
        <v>46083</v>
      </c>
      <c r="B128" s="47">
        <v>3</v>
      </c>
      <c r="C128" s="47">
        <v>1</v>
      </c>
      <c r="D128" s="47">
        <v>7</v>
      </c>
      <c r="E128" s="37">
        <v>30.601199999999999</v>
      </c>
      <c r="F1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8"/>
      <c r="H128"/>
      <c r="I128"/>
    </row>
    <row r="129" spans="1:9" x14ac:dyDescent="0.25">
      <c r="A129" s="29">
        <v>46083</v>
      </c>
      <c r="B129" s="47">
        <v>3</v>
      </c>
      <c r="C129" s="47">
        <v>1</v>
      </c>
      <c r="D129" s="47">
        <v>8</v>
      </c>
      <c r="E129" s="37">
        <v>155.31020000000001</v>
      </c>
      <c r="F1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9"/>
      <c r="H129"/>
      <c r="I129"/>
    </row>
    <row r="130" spans="1:9" x14ac:dyDescent="0.25">
      <c r="A130" s="29">
        <v>46083</v>
      </c>
      <c r="B130" s="47">
        <v>3</v>
      </c>
      <c r="C130" s="47">
        <v>1</v>
      </c>
      <c r="D130" s="47">
        <v>9</v>
      </c>
      <c r="E130" s="37">
        <v>3.7530999999999999</v>
      </c>
      <c r="F1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0"/>
      <c r="H130"/>
      <c r="I130"/>
    </row>
    <row r="131" spans="1:9" x14ac:dyDescent="0.25">
      <c r="A131" s="29">
        <v>46083</v>
      </c>
      <c r="B131" s="47">
        <v>3</v>
      </c>
      <c r="C131" s="47">
        <v>1</v>
      </c>
      <c r="D131" s="47">
        <v>10</v>
      </c>
      <c r="E131" s="37">
        <v>1.5122</v>
      </c>
      <c r="F1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1"/>
      <c r="H131"/>
      <c r="I131"/>
    </row>
    <row r="132" spans="1:9" x14ac:dyDescent="0.25">
      <c r="A132" s="29">
        <v>46083</v>
      </c>
      <c r="B132" s="47">
        <v>3</v>
      </c>
      <c r="C132" s="47">
        <v>1</v>
      </c>
      <c r="D132" s="47">
        <v>11</v>
      </c>
      <c r="E132" s="37">
        <v>0.82589999999999997</v>
      </c>
      <c r="F1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2"/>
      <c r="H132"/>
      <c r="I132"/>
    </row>
    <row r="133" spans="1:9" x14ac:dyDescent="0.25">
      <c r="A133" s="29">
        <v>46083</v>
      </c>
      <c r="B133" s="47">
        <v>3</v>
      </c>
      <c r="C133" s="47">
        <v>1</v>
      </c>
      <c r="D133" s="47">
        <v>12</v>
      </c>
      <c r="E133" s="37">
        <v>-2.2696999999999998</v>
      </c>
      <c r="F1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3"/>
      <c r="H133"/>
      <c r="I133"/>
    </row>
    <row r="134" spans="1:9" x14ac:dyDescent="0.25">
      <c r="A134" s="29">
        <v>46083</v>
      </c>
      <c r="B134" s="47">
        <v>3</v>
      </c>
      <c r="C134" s="47">
        <v>1</v>
      </c>
      <c r="D134" s="47">
        <v>13</v>
      </c>
      <c r="E134" s="37">
        <v>-1.1344000000000001</v>
      </c>
      <c r="F1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4"/>
      <c r="H134"/>
      <c r="I134"/>
    </row>
    <row r="135" spans="1:9" x14ac:dyDescent="0.25">
      <c r="A135" s="29">
        <v>46083</v>
      </c>
      <c r="B135" s="47">
        <v>3</v>
      </c>
      <c r="C135" s="47">
        <v>1</v>
      </c>
      <c r="D135" s="47">
        <v>14</v>
      </c>
      <c r="E135" s="37">
        <v>0.69579999999999997</v>
      </c>
      <c r="F1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5"/>
      <c r="H135"/>
      <c r="I135"/>
    </row>
    <row r="136" spans="1:9" x14ac:dyDescent="0.25">
      <c r="A136" s="29">
        <v>46083</v>
      </c>
      <c r="B136" s="47">
        <v>3</v>
      </c>
      <c r="C136" s="47">
        <v>1</v>
      </c>
      <c r="D136" s="47">
        <v>15</v>
      </c>
      <c r="E136" s="37">
        <v>-0.73470000000000002</v>
      </c>
      <c r="F1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6"/>
      <c r="H136"/>
      <c r="I136"/>
    </row>
    <row r="137" spans="1:9" x14ac:dyDescent="0.25">
      <c r="A137" s="29">
        <v>46083</v>
      </c>
      <c r="B137" s="47">
        <v>3</v>
      </c>
      <c r="C137" s="47">
        <v>1</v>
      </c>
      <c r="D137" s="47">
        <v>16</v>
      </c>
      <c r="E137" s="37">
        <v>-1.9048</v>
      </c>
      <c r="F1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7"/>
      <c r="H137"/>
      <c r="I137"/>
    </row>
    <row r="138" spans="1:9" x14ac:dyDescent="0.25">
      <c r="A138" s="29">
        <v>46083</v>
      </c>
      <c r="B138" s="47">
        <v>3</v>
      </c>
      <c r="C138" s="47">
        <v>1</v>
      </c>
      <c r="D138" s="47">
        <v>17</v>
      </c>
      <c r="E138" s="37">
        <v>26.1874</v>
      </c>
      <c r="F1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8"/>
      <c r="H138"/>
      <c r="I138"/>
    </row>
    <row r="139" spans="1:9" x14ac:dyDescent="0.25">
      <c r="A139" s="29">
        <v>46083</v>
      </c>
      <c r="B139" s="47">
        <v>3</v>
      </c>
      <c r="C139" s="47">
        <v>1</v>
      </c>
      <c r="D139" s="47">
        <v>18</v>
      </c>
      <c r="E139" s="37">
        <v>29.1449</v>
      </c>
      <c r="F1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9"/>
      <c r="H139"/>
      <c r="I139"/>
    </row>
    <row r="140" spans="1:9" x14ac:dyDescent="0.25">
      <c r="A140" s="29">
        <v>46083</v>
      </c>
      <c r="B140" s="47">
        <v>3</v>
      </c>
      <c r="C140" s="47">
        <v>1</v>
      </c>
      <c r="D140" s="47">
        <v>19</v>
      </c>
      <c r="E140" s="37">
        <v>24.598700000000001</v>
      </c>
      <c r="F1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0"/>
      <c r="H140"/>
      <c r="I140"/>
    </row>
    <row r="141" spans="1:9" x14ac:dyDescent="0.25">
      <c r="A141" s="29">
        <v>46083</v>
      </c>
      <c r="B141" s="47">
        <v>3</v>
      </c>
      <c r="C141" s="47">
        <v>1</v>
      </c>
      <c r="D141" s="47">
        <v>20</v>
      </c>
      <c r="E141" s="37">
        <v>24.8413</v>
      </c>
      <c r="F1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1"/>
      <c r="H141"/>
      <c r="I141"/>
    </row>
    <row r="142" spans="1:9" x14ac:dyDescent="0.25">
      <c r="A142" s="29">
        <v>46083</v>
      </c>
      <c r="B142" s="47">
        <v>3</v>
      </c>
      <c r="C142" s="47">
        <v>1</v>
      </c>
      <c r="D142" s="47">
        <v>21</v>
      </c>
      <c r="E142" s="37">
        <v>24.138000000000002</v>
      </c>
      <c r="F1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2"/>
      <c r="H142"/>
      <c r="I142"/>
    </row>
    <row r="143" spans="1:9" x14ac:dyDescent="0.25">
      <c r="A143" s="29">
        <v>46083</v>
      </c>
      <c r="B143" s="47">
        <v>3</v>
      </c>
      <c r="C143" s="47">
        <v>1</v>
      </c>
      <c r="D143" s="47">
        <v>22</v>
      </c>
      <c r="E143" s="37">
        <v>21.361899999999999</v>
      </c>
      <c r="F1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3"/>
      <c r="H143"/>
      <c r="I143"/>
    </row>
    <row r="144" spans="1:9" x14ac:dyDescent="0.25">
      <c r="A144" s="29">
        <v>46083</v>
      </c>
      <c r="B144" s="47">
        <v>3</v>
      </c>
      <c r="C144" s="47">
        <v>1</v>
      </c>
      <c r="D144" s="47">
        <v>23</v>
      </c>
      <c r="E144" s="37">
        <v>21.63</v>
      </c>
      <c r="F1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4"/>
      <c r="H144"/>
      <c r="I144"/>
    </row>
    <row r="145" spans="1:9" x14ac:dyDescent="0.25">
      <c r="A145" s="29">
        <v>46083</v>
      </c>
      <c r="B145" s="47">
        <v>3</v>
      </c>
      <c r="C145" s="47">
        <v>1</v>
      </c>
      <c r="D145" s="47">
        <v>24</v>
      </c>
      <c r="E145" s="37">
        <v>19.254000000000001</v>
      </c>
      <c r="F1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5"/>
      <c r="H145"/>
      <c r="I145"/>
    </row>
    <row r="146" spans="1:9" x14ac:dyDescent="0.25">
      <c r="A146" s="29">
        <v>46084</v>
      </c>
      <c r="B146" s="47">
        <v>3</v>
      </c>
      <c r="C146" s="47">
        <v>2</v>
      </c>
      <c r="D146" s="47">
        <v>1</v>
      </c>
      <c r="E146" s="37">
        <v>21.2118</v>
      </c>
      <c r="F1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6"/>
      <c r="H146"/>
      <c r="I146"/>
    </row>
    <row r="147" spans="1:9" x14ac:dyDescent="0.25">
      <c r="A147" s="29">
        <v>46084</v>
      </c>
      <c r="B147" s="47">
        <v>3</v>
      </c>
      <c r="C147" s="47">
        <v>2</v>
      </c>
      <c r="D147" s="47">
        <v>2</v>
      </c>
      <c r="E147" s="37">
        <v>19.3794</v>
      </c>
      <c r="F1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7"/>
      <c r="H147"/>
      <c r="I147"/>
    </row>
    <row r="148" spans="1:9" x14ac:dyDescent="0.25">
      <c r="A148" s="29">
        <v>46084</v>
      </c>
      <c r="B148" s="47">
        <v>3</v>
      </c>
      <c r="C148" s="47">
        <v>2</v>
      </c>
      <c r="D148" s="47">
        <v>3</v>
      </c>
      <c r="E148" s="37">
        <v>21.904299999999999</v>
      </c>
      <c r="F1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8"/>
      <c r="H148"/>
      <c r="I148"/>
    </row>
    <row r="149" spans="1:9" x14ac:dyDescent="0.25">
      <c r="A149" s="29">
        <v>46084</v>
      </c>
      <c r="B149" s="47">
        <v>3</v>
      </c>
      <c r="C149" s="47">
        <v>2</v>
      </c>
      <c r="D149" s="47">
        <v>4</v>
      </c>
      <c r="E149" s="37">
        <v>20.480799999999999</v>
      </c>
      <c r="F1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9"/>
      <c r="H149"/>
      <c r="I149"/>
    </row>
    <row r="150" spans="1:9" x14ac:dyDescent="0.25">
      <c r="A150" s="29">
        <v>46084</v>
      </c>
      <c r="B150" s="47">
        <v>3</v>
      </c>
      <c r="C150" s="47">
        <v>2</v>
      </c>
      <c r="D150" s="47">
        <v>5</v>
      </c>
      <c r="E150" s="37">
        <v>26.963999999999999</v>
      </c>
      <c r="F1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0"/>
      <c r="H150"/>
      <c r="I150"/>
    </row>
    <row r="151" spans="1:9" x14ac:dyDescent="0.25">
      <c r="A151" s="29">
        <v>46084</v>
      </c>
      <c r="B151" s="47">
        <v>3</v>
      </c>
      <c r="C151" s="47">
        <v>2</v>
      </c>
      <c r="D151" s="47">
        <v>6</v>
      </c>
      <c r="E151" s="37">
        <v>34.504800000000003</v>
      </c>
      <c r="F1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1"/>
      <c r="H151"/>
      <c r="I151"/>
    </row>
    <row r="152" spans="1:9" x14ac:dyDescent="0.25">
      <c r="A152" s="29">
        <v>46084</v>
      </c>
      <c r="B152" s="47">
        <v>3</v>
      </c>
      <c r="C152" s="47">
        <v>2</v>
      </c>
      <c r="D152" s="47">
        <v>7</v>
      </c>
      <c r="E152" s="37">
        <v>1.8087</v>
      </c>
      <c r="F1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2"/>
      <c r="H152"/>
      <c r="I152"/>
    </row>
    <row r="153" spans="1:9" x14ac:dyDescent="0.25">
      <c r="A153" s="29">
        <v>46084</v>
      </c>
      <c r="B153" s="47">
        <v>3</v>
      </c>
      <c r="C153" s="47">
        <v>2</v>
      </c>
      <c r="D153" s="47">
        <v>8</v>
      </c>
      <c r="E153" s="37">
        <v>33.257800000000003</v>
      </c>
      <c r="F1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3"/>
      <c r="H153"/>
      <c r="I153"/>
    </row>
    <row r="154" spans="1:9" x14ac:dyDescent="0.25">
      <c r="A154" s="29">
        <v>46084</v>
      </c>
      <c r="B154" s="47">
        <v>3</v>
      </c>
      <c r="C154" s="47">
        <v>2</v>
      </c>
      <c r="D154" s="47">
        <v>9</v>
      </c>
      <c r="E154" s="37">
        <v>-5.0061</v>
      </c>
      <c r="F1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4"/>
      <c r="H154"/>
      <c r="I154"/>
    </row>
    <row r="155" spans="1:9" x14ac:dyDescent="0.25">
      <c r="A155" s="29">
        <v>46084</v>
      </c>
      <c r="B155" s="47">
        <v>3</v>
      </c>
      <c r="C155" s="47">
        <v>2</v>
      </c>
      <c r="D155" s="47">
        <v>10</v>
      </c>
      <c r="E155" s="37">
        <v>-1.2021999999999999</v>
      </c>
      <c r="F1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5"/>
      <c r="H155"/>
      <c r="I155"/>
    </row>
    <row r="156" spans="1:9" x14ac:dyDescent="0.25">
      <c r="A156" s="29">
        <v>46084</v>
      </c>
      <c r="B156" s="47">
        <v>3</v>
      </c>
      <c r="C156" s="47">
        <v>2</v>
      </c>
      <c r="D156" s="47">
        <v>11</v>
      </c>
      <c r="E156" s="37">
        <v>-9.4100000000000003E-2</v>
      </c>
      <c r="F1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6"/>
      <c r="H156"/>
      <c r="I156"/>
    </row>
    <row r="157" spans="1:9" x14ac:dyDescent="0.25">
      <c r="A157" s="29">
        <v>46084</v>
      </c>
      <c r="B157" s="47">
        <v>3</v>
      </c>
      <c r="C157" s="47">
        <v>2</v>
      </c>
      <c r="D157" s="47">
        <v>12</v>
      </c>
      <c r="E157" s="37">
        <v>-8.5924999999999994</v>
      </c>
      <c r="F1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7"/>
      <c r="H157"/>
      <c r="I157"/>
    </row>
    <row r="158" spans="1:9" x14ac:dyDescent="0.25">
      <c r="A158" s="29">
        <v>46084</v>
      </c>
      <c r="B158" s="47">
        <v>3</v>
      </c>
      <c r="C158" s="47">
        <v>2</v>
      </c>
      <c r="D158" s="47">
        <v>13</v>
      </c>
      <c r="E158" s="37">
        <v>-18.7714</v>
      </c>
      <c r="F1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8"/>
      <c r="H158"/>
      <c r="I158"/>
    </row>
    <row r="159" spans="1:9" x14ac:dyDescent="0.25">
      <c r="A159" s="29">
        <v>46084</v>
      </c>
      <c r="B159" s="47">
        <v>3</v>
      </c>
      <c r="C159" s="47">
        <v>2</v>
      </c>
      <c r="D159" s="47">
        <v>14</v>
      </c>
      <c r="E159" s="37">
        <v>-18.123100000000001</v>
      </c>
      <c r="F1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9"/>
      <c r="H159"/>
      <c r="I159"/>
    </row>
    <row r="160" spans="1:9" x14ac:dyDescent="0.25">
      <c r="A160" s="29">
        <v>46084</v>
      </c>
      <c r="B160" s="47">
        <v>3</v>
      </c>
      <c r="C160" s="47">
        <v>2</v>
      </c>
      <c r="D160" s="47">
        <v>15</v>
      </c>
      <c r="E160" s="37">
        <v>-2.3285999999999998</v>
      </c>
      <c r="F1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0"/>
      <c r="H160"/>
      <c r="I160"/>
    </row>
    <row r="161" spans="1:9" x14ac:dyDescent="0.25">
      <c r="A161" s="29">
        <v>46084</v>
      </c>
      <c r="B161" s="47">
        <v>3</v>
      </c>
      <c r="C161" s="47">
        <v>2</v>
      </c>
      <c r="D161" s="47">
        <v>16</v>
      </c>
      <c r="E161" s="37">
        <v>-36.149799999999999</v>
      </c>
      <c r="F1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1"/>
      <c r="H161"/>
      <c r="I161"/>
    </row>
    <row r="162" spans="1:9" x14ac:dyDescent="0.25">
      <c r="A162" s="29">
        <v>46084</v>
      </c>
      <c r="B162" s="47">
        <v>3</v>
      </c>
      <c r="C162" s="47">
        <v>2</v>
      </c>
      <c r="D162" s="47">
        <v>17</v>
      </c>
      <c r="E162" s="37">
        <v>29.2532</v>
      </c>
      <c r="F1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2"/>
      <c r="H162"/>
      <c r="I162"/>
    </row>
    <row r="163" spans="1:9" x14ac:dyDescent="0.25">
      <c r="A163" s="29">
        <v>46084</v>
      </c>
      <c r="B163" s="47">
        <v>3</v>
      </c>
      <c r="C163" s="47">
        <v>2</v>
      </c>
      <c r="D163" s="47">
        <v>18</v>
      </c>
      <c r="E163" s="37">
        <v>32.640099999999997</v>
      </c>
      <c r="F1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3"/>
      <c r="H163"/>
      <c r="I163"/>
    </row>
    <row r="164" spans="1:9" x14ac:dyDescent="0.25">
      <c r="A164" s="29">
        <v>46084</v>
      </c>
      <c r="B164" s="47">
        <v>3</v>
      </c>
      <c r="C164" s="47">
        <v>2</v>
      </c>
      <c r="D164" s="47">
        <v>19</v>
      </c>
      <c r="E164" s="37">
        <v>30.583400000000001</v>
      </c>
      <c r="F1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4"/>
      <c r="H164"/>
      <c r="I164"/>
    </row>
    <row r="165" spans="1:9" x14ac:dyDescent="0.25">
      <c r="A165" s="29">
        <v>46084</v>
      </c>
      <c r="B165" s="47">
        <v>3</v>
      </c>
      <c r="C165" s="47">
        <v>2</v>
      </c>
      <c r="D165" s="47">
        <v>20</v>
      </c>
      <c r="E165" s="37">
        <v>29.2254</v>
      </c>
      <c r="F1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5"/>
      <c r="H165"/>
      <c r="I165"/>
    </row>
    <row r="166" spans="1:9" x14ac:dyDescent="0.25">
      <c r="A166" s="29">
        <v>46084</v>
      </c>
      <c r="B166" s="47">
        <v>3</v>
      </c>
      <c r="C166" s="47">
        <v>2</v>
      </c>
      <c r="D166" s="47">
        <v>21</v>
      </c>
      <c r="E166" s="37">
        <v>27.6892</v>
      </c>
      <c r="F1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6"/>
      <c r="H166"/>
      <c r="I166"/>
    </row>
    <row r="167" spans="1:9" x14ac:dyDescent="0.25">
      <c r="A167" s="29">
        <v>46084</v>
      </c>
      <c r="B167" s="47">
        <v>3</v>
      </c>
      <c r="C167" s="47">
        <v>2</v>
      </c>
      <c r="D167" s="47">
        <v>22</v>
      </c>
      <c r="E167" s="37">
        <v>29.284800000000001</v>
      </c>
      <c r="F1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7"/>
      <c r="H167"/>
      <c r="I167"/>
    </row>
    <row r="168" spans="1:9" x14ac:dyDescent="0.25">
      <c r="A168" s="29">
        <v>46084</v>
      </c>
      <c r="B168" s="47">
        <v>3</v>
      </c>
      <c r="C168" s="47">
        <v>2</v>
      </c>
      <c r="D168" s="47">
        <v>23</v>
      </c>
      <c r="E168" s="37">
        <v>21.1463</v>
      </c>
      <c r="F1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8"/>
      <c r="H168"/>
      <c r="I168"/>
    </row>
    <row r="169" spans="1:9" x14ac:dyDescent="0.25">
      <c r="A169" s="29">
        <v>46084</v>
      </c>
      <c r="B169" s="47">
        <v>3</v>
      </c>
      <c r="C169" s="47">
        <v>2</v>
      </c>
      <c r="D169" s="47">
        <v>24</v>
      </c>
      <c r="E169" s="37">
        <v>21.4222</v>
      </c>
      <c r="F1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9"/>
      <c r="H169"/>
      <c r="I169"/>
    </row>
    <row r="170" spans="1:9" x14ac:dyDescent="0.25">
      <c r="A170" s="29">
        <v>46085</v>
      </c>
      <c r="B170" s="47">
        <v>3</v>
      </c>
      <c r="C170" s="47">
        <v>3</v>
      </c>
      <c r="D170" s="47">
        <v>1</v>
      </c>
      <c r="E170" s="37">
        <v>17.984999999999999</v>
      </c>
      <c r="F1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0"/>
      <c r="H170"/>
      <c r="I170"/>
    </row>
    <row r="171" spans="1:9" x14ac:dyDescent="0.25">
      <c r="A171" s="29">
        <v>46085</v>
      </c>
      <c r="B171" s="47">
        <v>3</v>
      </c>
      <c r="C171" s="47">
        <v>3</v>
      </c>
      <c r="D171" s="47">
        <v>2</v>
      </c>
      <c r="E171" s="37">
        <v>17.598700000000001</v>
      </c>
      <c r="F1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1"/>
      <c r="H171"/>
      <c r="I171"/>
    </row>
    <row r="172" spans="1:9" x14ac:dyDescent="0.25">
      <c r="A172" s="29">
        <v>46085</v>
      </c>
      <c r="B172" s="47">
        <v>3</v>
      </c>
      <c r="C172" s="47">
        <v>3</v>
      </c>
      <c r="D172" s="47">
        <v>3</v>
      </c>
      <c r="E172" s="37">
        <v>17.147300000000001</v>
      </c>
      <c r="F1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2"/>
      <c r="H172"/>
      <c r="I172"/>
    </row>
    <row r="173" spans="1:9" x14ac:dyDescent="0.25">
      <c r="A173" s="29">
        <v>46085</v>
      </c>
      <c r="B173" s="47">
        <v>3</v>
      </c>
      <c r="C173" s="47">
        <v>3</v>
      </c>
      <c r="D173" s="47">
        <v>4</v>
      </c>
      <c r="E173" s="37">
        <v>17.555599999999998</v>
      </c>
      <c r="F1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3"/>
      <c r="H173"/>
      <c r="I173"/>
    </row>
    <row r="174" spans="1:9" x14ac:dyDescent="0.25">
      <c r="A174" s="29">
        <v>46085</v>
      </c>
      <c r="B174" s="47">
        <v>3</v>
      </c>
      <c r="C174" s="47">
        <v>3</v>
      </c>
      <c r="D174" s="47">
        <v>5</v>
      </c>
      <c r="E174" s="37">
        <v>17.0349</v>
      </c>
      <c r="F1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4"/>
      <c r="H174"/>
      <c r="I174"/>
    </row>
    <row r="175" spans="1:9" x14ac:dyDescent="0.25">
      <c r="A175" s="29">
        <v>46085</v>
      </c>
      <c r="B175" s="47">
        <v>3</v>
      </c>
      <c r="C175" s="47">
        <v>3</v>
      </c>
      <c r="D175" s="47">
        <v>6</v>
      </c>
      <c r="E175" s="37">
        <v>20.5276</v>
      </c>
      <c r="F1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5"/>
      <c r="H175"/>
      <c r="I175"/>
    </row>
    <row r="176" spans="1:9" x14ac:dyDescent="0.25">
      <c r="A176" s="29">
        <v>46085</v>
      </c>
      <c r="B176" s="47">
        <v>3</v>
      </c>
      <c r="C176" s="47">
        <v>3</v>
      </c>
      <c r="D176" s="47">
        <v>7</v>
      </c>
      <c r="E176" s="37">
        <v>-20.518799999999999</v>
      </c>
      <c r="F1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6"/>
      <c r="H176"/>
      <c r="I176"/>
    </row>
    <row r="177" spans="1:9" x14ac:dyDescent="0.25">
      <c r="A177" s="29">
        <v>46085</v>
      </c>
      <c r="B177" s="47">
        <v>3</v>
      </c>
      <c r="C177" s="47">
        <v>3</v>
      </c>
      <c r="D177" s="47">
        <v>8</v>
      </c>
      <c r="E177" s="37">
        <v>-4.6040000000000001</v>
      </c>
      <c r="F1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7"/>
      <c r="H177"/>
      <c r="I177"/>
    </row>
    <row r="178" spans="1:9" x14ac:dyDescent="0.25">
      <c r="A178" s="29">
        <v>46085</v>
      </c>
      <c r="B178" s="47">
        <v>3</v>
      </c>
      <c r="C178" s="47">
        <v>3</v>
      </c>
      <c r="D178" s="47">
        <v>9</v>
      </c>
      <c r="E178" s="37">
        <v>-8.6074999999999999</v>
      </c>
      <c r="F1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8"/>
      <c r="H178"/>
      <c r="I178"/>
    </row>
    <row r="179" spans="1:9" x14ac:dyDescent="0.25">
      <c r="A179" s="29">
        <v>46085</v>
      </c>
      <c r="B179" s="47">
        <v>3</v>
      </c>
      <c r="C179" s="47">
        <v>3</v>
      </c>
      <c r="D179" s="47">
        <v>10</v>
      </c>
      <c r="E179" s="37">
        <v>-6.8829000000000002</v>
      </c>
      <c r="F1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9"/>
      <c r="H179"/>
      <c r="I179"/>
    </row>
    <row r="180" spans="1:9" x14ac:dyDescent="0.25">
      <c r="A180" s="29">
        <v>46085</v>
      </c>
      <c r="B180" s="47">
        <v>3</v>
      </c>
      <c r="C180" s="47">
        <v>3</v>
      </c>
      <c r="D180" s="47">
        <v>11</v>
      </c>
      <c r="E180" s="37">
        <v>-0.14019999999999999</v>
      </c>
      <c r="F1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0"/>
      <c r="H180"/>
      <c r="I180"/>
    </row>
    <row r="181" spans="1:9" x14ac:dyDescent="0.25">
      <c r="A181" s="29">
        <v>46085</v>
      </c>
      <c r="B181" s="47">
        <v>3</v>
      </c>
      <c r="C181" s="47">
        <v>3</v>
      </c>
      <c r="D181" s="47">
        <v>12</v>
      </c>
      <c r="E181" s="37">
        <v>-6.0067000000000004</v>
      </c>
      <c r="F1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1"/>
      <c r="H181"/>
      <c r="I181"/>
    </row>
    <row r="182" spans="1:9" x14ac:dyDescent="0.25">
      <c r="A182" s="29">
        <v>46085</v>
      </c>
      <c r="B182" s="47">
        <v>3</v>
      </c>
      <c r="C182" s="47">
        <v>3</v>
      </c>
      <c r="D182" s="47">
        <v>13</v>
      </c>
      <c r="E182" s="37">
        <v>-10.885199999999999</v>
      </c>
      <c r="F1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2"/>
      <c r="H182"/>
      <c r="I182"/>
    </row>
    <row r="183" spans="1:9" x14ac:dyDescent="0.25">
      <c r="A183" s="29">
        <v>46085</v>
      </c>
      <c r="B183" s="47">
        <v>3</v>
      </c>
      <c r="C183" s="47">
        <v>3</v>
      </c>
      <c r="D183" s="47">
        <v>14</v>
      </c>
      <c r="E183" s="37">
        <v>-13.3589</v>
      </c>
      <c r="F1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3"/>
      <c r="H183"/>
      <c r="I183"/>
    </row>
    <row r="184" spans="1:9" x14ac:dyDescent="0.25">
      <c r="A184" s="29">
        <v>46085</v>
      </c>
      <c r="B184" s="47">
        <v>3</v>
      </c>
      <c r="C184" s="47">
        <v>3</v>
      </c>
      <c r="D184" s="47">
        <v>15</v>
      </c>
      <c r="E184" s="37">
        <v>-10.824999999999999</v>
      </c>
      <c r="F1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4"/>
      <c r="H184"/>
      <c r="I184"/>
    </row>
    <row r="185" spans="1:9" x14ac:dyDescent="0.25">
      <c r="A185" s="29">
        <v>46085</v>
      </c>
      <c r="B185" s="47">
        <v>3</v>
      </c>
      <c r="C185" s="47">
        <v>3</v>
      </c>
      <c r="D185" s="47">
        <v>16</v>
      </c>
      <c r="E185" s="37">
        <v>-8.2208000000000006</v>
      </c>
      <c r="F1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5"/>
      <c r="H185"/>
      <c r="I185"/>
    </row>
    <row r="186" spans="1:9" x14ac:dyDescent="0.25">
      <c r="A186" s="29">
        <v>46085</v>
      </c>
      <c r="B186" s="47">
        <v>3</v>
      </c>
      <c r="C186" s="47">
        <v>3</v>
      </c>
      <c r="D186" s="47">
        <v>17</v>
      </c>
      <c r="E186" s="37">
        <v>18.763500000000001</v>
      </c>
      <c r="F1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6"/>
      <c r="H186"/>
      <c r="I186"/>
    </row>
    <row r="187" spans="1:9" x14ac:dyDescent="0.25">
      <c r="A187" s="29">
        <v>46085</v>
      </c>
      <c r="B187" s="47">
        <v>3</v>
      </c>
      <c r="C187" s="47">
        <v>3</v>
      </c>
      <c r="D187" s="47">
        <v>18</v>
      </c>
      <c r="E187" s="37">
        <v>23.9056</v>
      </c>
      <c r="F1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7"/>
      <c r="H187"/>
      <c r="I187"/>
    </row>
    <row r="188" spans="1:9" x14ac:dyDescent="0.25">
      <c r="A188" s="29">
        <v>46085</v>
      </c>
      <c r="B188" s="47">
        <v>3</v>
      </c>
      <c r="C188" s="47">
        <v>3</v>
      </c>
      <c r="D188" s="47">
        <v>19</v>
      </c>
      <c r="E188" s="37">
        <v>18.003499999999999</v>
      </c>
      <c r="F1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8"/>
      <c r="H188"/>
      <c r="I188"/>
    </row>
    <row r="189" spans="1:9" x14ac:dyDescent="0.25">
      <c r="A189" s="29">
        <v>46085</v>
      </c>
      <c r="B189" s="47">
        <v>3</v>
      </c>
      <c r="C189" s="47">
        <v>3</v>
      </c>
      <c r="D189" s="47">
        <v>20</v>
      </c>
      <c r="E189" s="37">
        <v>17.736000000000001</v>
      </c>
      <c r="F1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9"/>
      <c r="H189"/>
      <c r="I189"/>
    </row>
    <row r="190" spans="1:9" x14ac:dyDescent="0.25">
      <c r="A190" s="29">
        <v>46085</v>
      </c>
      <c r="B190" s="47">
        <v>3</v>
      </c>
      <c r="C190" s="47">
        <v>3</v>
      </c>
      <c r="D190" s="47">
        <v>21</v>
      </c>
      <c r="E190" s="37">
        <v>17.640799999999999</v>
      </c>
      <c r="F1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0"/>
      <c r="H190"/>
      <c r="I190"/>
    </row>
    <row r="191" spans="1:9" x14ac:dyDescent="0.25">
      <c r="A191" s="29">
        <v>46085</v>
      </c>
      <c r="B191" s="47">
        <v>3</v>
      </c>
      <c r="C191" s="47">
        <v>3</v>
      </c>
      <c r="D191" s="47">
        <v>22</v>
      </c>
      <c r="E191" s="37">
        <v>15.257199999999999</v>
      </c>
      <c r="F1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1"/>
      <c r="H191"/>
      <c r="I191"/>
    </row>
    <row r="192" spans="1:9" x14ac:dyDescent="0.25">
      <c r="A192" s="29">
        <v>46085</v>
      </c>
      <c r="B192" s="47">
        <v>3</v>
      </c>
      <c r="C192" s="47">
        <v>3</v>
      </c>
      <c r="D192" s="47">
        <v>23</v>
      </c>
      <c r="E192" s="37">
        <v>16.3309</v>
      </c>
      <c r="F1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2"/>
      <c r="H192"/>
      <c r="I192"/>
    </row>
    <row r="193" spans="1:9" x14ac:dyDescent="0.25">
      <c r="A193" s="29">
        <v>46085</v>
      </c>
      <c r="B193" s="47">
        <v>3</v>
      </c>
      <c r="C193" s="47">
        <v>3</v>
      </c>
      <c r="D193" s="47">
        <v>24</v>
      </c>
      <c r="E193" s="37">
        <v>16.0733</v>
      </c>
      <c r="F1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3"/>
      <c r="H193"/>
      <c r="I193"/>
    </row>
    <row r="194" spans="1:9" x14ac:dyDescent="0.25">
      <c r="A194" s="29">
        <v>46086</v>
      </c>
      <c r="B194" s="47">
        <v>3</v>
      </c>
      <c r="C194" s="47">
        <v>4</v>
      </c>
      <c r="D194" s="47">
        <v>1</v>
      </c>
      <c r="E194" s="37">
        <v>11.5893</v>
      </c>
      <c r="F1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4"/>
      <c r="H194"/>
      <c r="I194"/>
    </row>
    <row r="195" spans="1:9" x14ac:dyDescent="0.25">
      <c r="A195" s="29">
        <v>46086</v>
      </c>
      <c r="B195" s="47">
        <v>3</v>
      </c>
      <c r="C195" s="47">
        <v>4</v>
      </c>
      <c r="D195" s="47">
        <v>2</v>
      </c>
      <c r="E195" s="37">
        <v>11.324999999999999</v>
      </c>
      <c r="F1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5"/>
      <c r="H195"/>
      <c r="I195"/>
    </row>
    <row r="196" spans="1:9" x14ac:dyDescent="0.25">
      <c r="A196" s="29">
        <v>46086</v>
      </c>
      <c r="B196" s="47">
        <v>3</v>
      </c>
      <c r="C196" s="47">
        <v>4</v>
      </c>
      <c r="D196" s="47">
        <v>3</v>
      </c>
      <c r="E196" s="37">
        <v>14.219099999999999</v>
      </c>
      <c r="F1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6"/>
      <c r="H196"/>
      <c r="I196"/>
    </row>
    <row r="197" spans="1:9" x14ac:dyDescent="0.25">
      <c r="A197" s="29">
        <v>46086</v>
      </c>
      <c r="B197" s="47">
        <v>3</v>
      </c>
      <c r="C197" s="47">
        <v>4</v>
      </c>
      <c r="D197" s="47">
        <v>4</v>
      </c>
      <c r="E197" s="37">
        <v>11.626200000000001</v>
      </c>
      <c r="F1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7"/>
      <c r="H197"/>
      <c r="I197"/>
    </row>
    <row r="198" spans="1:9" x14ac:dyDescent="0.25">
      <c r="A198" s="29">
        <v>46086</v>
      </c>
      <c r="B198" s="47">
        <v>3</v>
      </c>
      <c r="C198" s="47">
        <v>4</v>
      </c>
      <c r="D198" s="47">
        <v>5</v>
      </c>
      <c r="E198" s="37">
        <v>13.0639</v>
      </c>
      <c r="F1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8"/>
      <c r="H198"/>
      <c r="I198"/>
    </row>
    <row r="199" spans="1:9" x14ac:dyDescent="0.25">
      <c r="A199" s="29">
        <v>46086</v>
      </c>
      <c r="B199" s="47">
        <v>3</v>
      </c>
      <c r="C199" s="47">
        <v>4</v>
      </c>
      <c r="D199" s="47">
        <v>6</v>
      </c>
      <c r="E199" s="37">
        <v>15.4069</v>
      </c>
      <c r="F1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9"/>
      <c r="H199"/>
      <c r="I199"/>
    </row>
    <row r="200" spans="1:9" x14ac:dyDescent="0.25">
      <c r="A200" s="29">
        <v>46086</v>
      </c>
      <c r="B200" s="47">
        <v>3</v>
      </c>
      <c r="C200" s="47">
        <v>4</v>
      </c>
      <c r="D200" s="47">
        <v>7</v>
      </c>
      <c r="E200" s="37">
        <v>10.360799999999999</v>
      </c>
      <c r="F2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0"/>
      <c r="H200"/>
      <c r="I200"/>
    </row>
    <row r="201" spans="1:9" x14ac:dyDescent="0.25">
      <c r="A201" s="29">
        <v>46086</v>
      </c>
      <c r="B201" s="47">
        <v>3</v>
      </c>
      <c r="C201" s="47">
        <v>4</v>
      </c>
      <c r="D201" s="47">
        <v>8</v>
      </c>
      <c r="E201" s="37">
        <v>0.8871</v>
      </c>
      <c r="F2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1"/>
      <c r="H201"/>
      <c r="I201"/>
    </row>
    <row r="202" spans="1:9" x14ac:dyDescent="0.25">
      <c r="A202" s="29">
        <v>46086</v>
      </c>
      <c r="B202" s="47">
        <v>3</v>
      </c>
      <c r="C202" s="47">
        <v>4</v>
      </c>
      <c r="D202" s="47">
        <v>9</v>
      </c>
      <c r="E202" s="37">
        <v>-13.3863</v>
      </c>
      <c r="F2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2"/>
      <c r="H202"/>
      <c r="I202"/>
    </row>
    <row r="203" spans="1:9" x14ac:dyDescent="0.25">
      <c r="A203" s="29">
        <v>46086</v>
      </c>
      <c r="B203" s="47">
        <v>3</v>
      </c>
      <c r="C203" s="47">
        <v>4</v>
      </c>
      <c r="D203" s="47">
        <v>10</v>
      </c>
      <c r="E203" s="37">
        <v>-12.459899999999999</v>
      </c>
      <c r="F2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3"/>
      <c r="H203"/>
      <c r="I203"/>
    </row>
    <row r="204" spans="1:9" x14ac:dyDescent="0.25">
      <c r="A204" s="29">
        <v>46086</v>
      </c>
      <c r="B204" s="47">
        <v>3</v>
      </c>
      <c r="C204" s="47">
        <v>4</v>
      </c>
      <c r="D204" s="47">
        <v>11</v>
      </c>
      <c r="E204" s="37">
        <v>-13.513199999999999</v>
      </c>
      <c r="F2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4"/>
      <c r="H204"/>
      <c r="I204"/>
    </row>
    <row r="205" spans="1:9" x14ac:dyDescent="0.25">
      <c r="A205" s="29">
        <v>46086</v>
      </c>
      <c r="B205" s="47">
        <v>3</v>
      </c>
      <c r="C205" s="47">
        <v>4</v>
      </c>
      <c r="D205" s="47">
        <v>12</v>
      </c>
      <c r="E205" s="37">
        <v>-14.2508</v>
      </c>
      <c r="F2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5"/>
      <c r="H205"/>
      <c r="I205"/>
    </row>
    <row r="206" spans="1:9" x14ac:dyDescent="0.25">
      <c r="A206" s="29">
        <v>46086</v>
      </c>
      <c r="B206" s="47">
        <v>3</v>
      </c>
      <c r="C206" s="47">
        <v>4</v>
      </c>
      <c r="D206" s="47">
        <v>13</v>
      </c>
      <c r="E206" s="37">
        <v>-13.9206</v>
      </c>
      <c r="F2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6"/>
      <c r="H206"/>
      <c r="I206"/>
    </row>
    <row r="207" spans="1:9" x14ac:dyDescent="0.25">
      <c r="A207" s="29">
        <v>46086</v>
      </c>
      <c r="B207" s="47">
        <v>3</v>
      </c>
      <c r="C207" s="47">
        <v>4</v>
      </c>
      <c r="D207" s="47">
        <v>14</v>
      </c>
      <c r="E207" s="37">
        <v>-13.8348</v>
      </c>
      <c r="F2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7"/>
      <c r="H207"/>
      <c r="I207"/>
    </row>
    <row r="208" spans="1:9" x14ac:dyDescent="0.25">
      <c r="A208" s="29">
        <v>46086</v>
      </c>
      <c r="B208" s="47">
        <v>3</v>
      </c>
      <c r="C208" s="47">
        <v>4</v>
      </c>
      <c r="D208" s="47">
        <v>15</v>
      </c>
      <c r="E208" s="37">
        <v>-15.1671</v>
      </c>
      <c r="F2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8"/>
      <c r="H208"/>
      <c r="I208"/>
    </row>
    <row r="209" spans="1:9" x14ac:dyDescent="0.25">
      <c r="A209" s="29">
        <v>46086</v>
      </c>
      <c r="B209" s="47">
        <v>3</v>
      </c>
      <c r="C209" s="47">
        <v>4</v>
      </c>
      <c r="D209" s="47">
        <v>16</v>
      </c>
      <c r="E209" s="37">
        <v>-17.715299999999999</v>
      </c>
      <c r="F2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9"/>
      <c r="H209"/>
      <c r="I209"/>
    </row>
    <row r="210" spans="1:9" x14ac:dyDescent="0.25">
      <c r="A210" s="29">
        <v>46086</v>
      </c>
      <c r="B210" s="47">
        <v>3</v>
      </c>
      <c r="C210" s="47">
        <v>4</v>
      </c>
      <c r="D210" s="47">
        <v>17</v>
      </c>
      <c r="E210" s="37">
        <v>-8.8097999999999992</v>
      </c>
      <c r="F2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0"/>
      <c r="H210"/>
      <c r="I210"/>
    </row>
    <row r="211" spans="1:9" x14ac:dyDescent="0.25">
      <c r="A211" s="29">
        <v>46086</v>
      </c>
      <c r="B211" s="47">
        <v>3</v>
      </c>
      <c r="C211" s="47">
        <v>4</v>
      </c>
      <c r="D211" s="47">
        <v>18</v>
      </c>
      <c r="E211" s="37">
        <v>20.943999999999999</v>
      </c>
      <c r="F2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1"/>
      <c r="H211"/>
      <c r="I211"/>
    </row>
    <row r="212" spans="1:9" x14ac:dyDescent="0.25">
      <c r="A212" s="29">
        <v>46086</v>
      </c>
      <c r="B212" s="47">
        <v>3</v>
      </c>
      <c r="C212" s="47">
        <v>4</v>
      </c>
      <c r="D212" s="47">
        <v>19</v>
      </c>
      <c r="E212" s="37">
        <v>16.4297</v>
      </c>
      <c r="F2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2"/>
      <c r="H212"/>
      <c r="I212"/>
    </row>
    <row r="213" spans="1:9" x14ac:dyDescent="0.25">
      <c r="A213" s="29">
        <v>46086</v>
      </c>
      <c r="B213" s="47">
        <v>3</v>
      </c>
      <c r="C213" s="47">
        <v>4</v>
      </c>
      <c r="D213" s="47">
        <v>20</v>
      </c>
      <c r="E213" s="37">
        <v>16.703299999999999</v>
      </c>
      <c r="F2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3"/>
      <c r="H213"/>
      <c r="I213"/>
    </row>
    <row r="214" spans="1:9" x14ac:dyDescent="0.25">
      <c r="A214" s="29">
        <v>46086</v>
      </c>
      <c r="B214" s="47">
        <v>3</v>
      </c>
      <c r="C214" s="47">
        <v>4</v>
      </c>
      <c r="D214" s="47">
        <v>21</v>
      </c>
      <c r="E214" s="37">
        <v>17.078800000000001</v>
      </c>
      <c r="F2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4"/>
      <c r="H214"/>
      <c r="I214"/>
    </row>
    <row r="215" spans="1:9" x14ac:dyDescent="0.25">
      <c r="A215" s="29">
        <v>46086</v>
      </c>
      <c r="B215" s="47">
        <v>3</v>
      </c>
      <c r="C215" s="47">
        <v>4</v>
      </c>
      <c r="D215" s="47">
        <v>22</v>
      </c>
      <c r="E215" s="37">
        <v>16.781300000000002</v>
      </c>
      <c r="F2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5"/>
      <c r="H215"/>
      <c r="I215"/>
    </row>
    <row r="216" spans="1:9" x14ac:dyDescent="0.25">
      <c r="A216" s="29">
        <v>46086</v>
      </c>
      <c r="B216" s="47">
        <v>3</v>
      </c>
      <c r="C216" s="47">
        <v>4</v>
      </c>
      <c r="D216" s="47">
        <v>23</v>
      </c>
      <c r="E216" s="37">
        <v>16.113199999999999</v>
      </c>
      <c r="F2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6"/>
      <c r="H216"/>
      <c r="I216"/>
    </row>
    <row r="217" spans="1:9" x14ac:dyDescent="0.25">
      <c r="A217" s="29">
        <v>46086</v>
      </c>
      <c r="B217" s="47">
        <v>3</v>
      </c>
      <c r="C217" s="47">
        <v>4</v>
      </c>
      <c r="D217" s="47">
        <v>24</v>
      </c>
      <c r="E217" s="37">
        <v>16.260000000000002</v>
      </c>
      <c r="F2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7"/>
      <c r="H217"/>
      <c r="I217"/>
    </row>
    <row r="218" spans="1:9" x14ac:dyDescent="0.25">
      <c r="A218" s="29">
        <v>46087</v>
      </c>
      <c r="B218" s="47">
        <v>3</v>
      </c>
      <c r="C218" s="47">
        <v>5</v>
      </c>
      <c r="D218" s="47">
        <v>1</v>
      </c>
      <c r="E218" s="37">
        <v>16.4434</v>
      </c>
      <c r="F2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8"/>
      <c r="H218"/>
      <c r="I218"/>
    </row>
    <row r="219" spans="1:9" x14ac:dyDescent="0.25">
      <c r="A219" s="29">
        <v>46087</v>
      </c>
      <c r="B219" s="47">
        <v>3</v>
      </c>
      <c r="C219" s="47">
        <v>5</v>
      </c>
      <c r="D219" s="47">
        <v>2</v>
      </c>
      <c r="E219" s="37">
        <v>15.3942</v>
      </c>
      <c r="F2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9"/>
      <c r="H219"/>
      <c r="I219"/>
    </row>
    <row r="220" spans="1:9" x14ac:dyDescent="0.25">
      <c r="A220" s="29">
        <v>46087</v>
      </c>
      <c r="B220" s="47">
        <v>3</v>
      </c>
      <c r="C220" s="47">
        <v>5</v>
      </c>
      <c r="D220" s="47">
        <v>3</v>
      </c>
      <c r="E220" s="37">
        <v>14.166499999999999</v>
      </c>
      <c r="F2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0"/>
      <c r="H220"/>
      <c r="I220"/>
    </row>
    <row r="221" spans="1:9" x14ac:dyDescent="0.25">
      <c r="A221" s="29">
        <v>46087</v>
      </c>
      <c r="B221" s="47">
        <v>3</v>
      </c>
      <c r="C221" s="47">
        <v>5</v>
      </c>
      <c r="D221" s="47">
        <v>4</v>
      </c>
      <c r="E221" s="37">
        <v>13.2293</v>
      </c>
      <c r="F2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1"/>
      <c r="H221"/>
      <c r="I221"/>
    </row>
    <row r="222" spans="1:9" x14ac:dyDescent="0.25">
      <c r="A222" s="29">
        <v>46087</v>
      </c>
      <c r="B222" s="47">
        <v>3</v>
      </c>
      <c r="C222" s="47">
        <v>5</v>
      </c>
      <c r="D222" s="47">
        <v>5</v>
      </c>
      <c r="E222" s="37">
        <v>15.334300000000001</v>
      </c>
      <c r="F2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2"/>
      <c r="H222"/>
      <c r="I222"/>
    </row>
    <row r="223" spans="1:9" x14ac:dyDescent="0.25">
      <c r="A223" s="29">
        <v>46087</v>
      </c>
      <c r="B223" s="47">
        <v>3</v>
      </c>
      <c r="C223" s="47">
        <v>5</v>
      </c>
      <c r="D223" s="47">
        <v>6</v>
      </c>
      <c r="E223" s="37">
        <v>22.228000000000002</v>
      </c>
      <c r="F2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3"/>
      <c r="H223"/>
      <c r="I223"/>
    </row>
    <row r="224" spans="1:9" x14ac:dyDescent="0.25">
      <c r="A224" s="29">
        <v>46087</v>
      </c>
      <c r="B224" s="47">
        <v>3</v>
      </c>
      <c r="C224" s="47">
        <v>5</v>
      </c>
      <c r="D224" s="47">
        <v>7</v>
      </c>
      <c r="E224" s="37">
        <v>15.039400000000001</v>
      </c>
      <c r="F2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4"/>
      <c r="H224"/>
      <c r="I224"/>
    </row>
    <row r="225" spans="1:9" x14ac:dyDescent="0.25">
      <c r="A225" s="29">
        <v>46087</v>
      </c>
      <c r="B225" s="47">
        <v>3</v>
      </c>
      <c r="C225" s="47">
        <v>5</v>
      </c>
      <c r="D225" s="47">
        <v>8</v>
      </c>
      <c r="E225" s="37">
        <v>-10.589399999999999</v>
      </c>
      <c r="F2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5"/>
      <c r="H225"/>
      <c r="I225"/>
    </row>
    <row r="226" spans="1:9" x14ac:dyDescent="0.25">
      <c r="A226" s="29">
        <v>46087</v>
      </c>
      <c r="B226" s="47">
        <v>3</v>
      </c>
      <c r="C226" s="47">
        <v>5</v>
      </c>
      <c r="D226" s="47">
        <v>9</v>
      </c>
      <c r="E226" s="37">
        <v>-8.17</v>
      </c>
      <c r="F2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6"/>
      <c r="H226"/>
      <c r="I226"/>
    </row>
    <row r="227" spans="1:9" x14ac:dyDescent="0.25">
      <c r="A227" s="29">
        <v>46087</v>
      </c>
      <c r="B227" s="47">
        <v>3</v>
      </c>
      <c r="C227" s="47">
        <v>5</v>
      </c>
      <c r="D227" s="47">
        <v>10</v>
      </c>
      <c r="E227" s="37">
        <v>-21.136399999999998</v>
      </c>
      <c r="F2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7"/>
      <c r="H227"/>
      <c r="I227"/>
    </row>
    <row r="228" spans="1:9" x14ac:dyDescent="0.25">
      <c r="A228" s="29">
        <v>46087</v>
      </c>
      <c r="B228" s="47">
        <v>3</v>
      </c>
      <c r="C228" s="47">
        <v>5</v>
      </c>
      <c r="D228" s="47">
        <v>11</v>
      </c>
      <c r="E228" s="37">
        <v>-24.757100000000001</v>
      </c>
      <c r="F2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8"/>
      <c r="H228"/>
      <c r="I228"/>
    </row>
    <row r="229" spans="1:9" x14ac:dyDescent="0.25">
      <c r="A229" s="29">
        <v>46087</v>
      </c>
      <c r="B229" s="47">
        <v>3</v>
      </c>
      <c r="C229" s="47">
        <v>5</v>
      </c>
      <c r="D229" s="47">
        <v>12</v>
      </c>
      <c r="E229" s="37">
        <v>-24.4894</v>
      </c>
      <c r="F2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9"/>
      <c r="H229"/>
      <c r="I229"/>
    </row>
    <row r="230" spans="1:9" x14ac:dyDescent="0.25">
      <c r="A230" s="29">
        <v>46087</v>
      </c>
      <c r="B230" s="47">
        <v>3</v>
      </c>
      <c r="C230" s="47">
        <v>5</v>
      </c>
      <c r="D230" s="47">
        <v>13</v>
      </c>
      <c r="E230" s="37">
        <v>-23.284099999999999</v>
      </c>
      <c r="F2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0"/>
      <c r="H230"/>
      <c r="I230"/>
    </row>
    <row r="231" spans="1:9" x14ac:dyDescent="0.25">
      <c r="A231" s="29">
        <v>46087</v>
      </c>
      <c r="B231" s="47">
        <v>3</v>
      </c>
      <c r="C231" s="47">
        <v>5</v>
      </c>
      <c r="D231" s="47">
        <v>14</v>
      </c>
      <c r="E231" s="37">
        <v>-25.781700000000001</v>
      </c>
      <c r="F2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1"/>
      <c r="H231"/>
      <c r="I231"/>
    </row>
    <row r="232" spans="1:9" x14ac:dyDescent="0.25">
      <c r="A232" s="29">
        <v>46087</v>
      </c>
      <c r="B232" s="47">
        <v>3</v>
      </c>
      <c r="C232" s="47">
        <v>5</v>
      </c>
      <c r="D232" s="47">
        <v>15</v>
      </c>
      <c r="E232" s="37">
        <v>-25.400099999999998</v>
      </c>
      <c r="F2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2"/>
      <c r="H232"/>
      <c r="I232"/>
    </row>
    <row r="233" spans="1:9" x14ac:dyDescent="0.25">
      <c r="A233" s="29">
        <v>46087</v>
      </c>
      <c r="B233" s="47">
        <v>3</v>
      </c>
      <c r="C233" s="47">
        <v>5</v>
      </c>
      <c r="D233" s="47">
        <v>16</v>
      </c>
      <c r="E233" s="37">
        <v>-14.469099999999999</v>
      </c>
      <c r="F2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3"/>
      <c r="H233"/>
      <c r="I233"/>
    </row>
    <row r="234" spans="1:9" x14ac:dyDescent="0.25">
      <c r="A234" s="29">
        <v>46087</v>
      </c>
      <c r="B234" s="47">
        <v>3</v>
      </c>
      <c r="C234" s="47">
        <v>5</v>
      </c>
      <c r="D234" s="47">
        <v>17</v>
      </c>
      <c r="E234" s="37">
        <v>25.010300000000001</v>
      </c>
      <c r="F2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4"/>
      <c r="H234"/>
      <c r="I234"/>
    </row>
    <row r="235" spans="1:9" x14ac:dyDescent="0.25">
      <c r="A235" s="29">
        <v>46087</v>
      </c>
      <c r="B235" s="47">
        <v>3</v>
      </c>
      <c r="C235" s="47">
        <v>5</v>
      </c>
      <c r="D235" s="47">
        <v>18</v>
      </c>
      <c r="E235" s="37">
        <v>20.340399999999999</v>
      </c>
      <c r="F2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5"/>
      <c r="H235"/>
      <c r="I235"/>
    </row>
    <row r="236" spans="1:9" x14ac:dyDescent="0.25">
      <c r="A236" s="29">
        <v>46087</v>
      </c>
      <c r="B236" s="47">
        <v>3</v>
      </c>
      <c r="C236" s="47">
        <v>5</v>
      </c>
      <c r="D236" s="47">
        <v>19</v>
      </c>
      <c r="E236" s="37">
        <v>18.488</v>
      </c>
      <c r="F2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6"/>
      <c r="H236"/>
      <c r="I236"/>
    </row>
    <row r="237" spans="1:9" x14ac:dyDescent="0.25">
      <c r="A237" s="29">
        <v>46087</v>
      </c>
      <c r="B237" s="47">
        <v>3</v>
      </c>
      <c r="C237" s="47">
        <v>5</v>
      </c>
      <c r="D237" s="47">
        <v>20</v>
      </c>
      <c r="E237" s="37">
        <v>20.7532</v>
      </c>
      <c r="F2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7"/>
      <c r="H237"/>
      <c r="I237"/>
    </row>
    <row r="238" spans="1:9" x14ac:dyDescent="0.25">
      <c r="A238" s="29">
        <v>46087</v>
      </c>
      <c r="B238" s="47">
        <v>3</v>
      </c>
      <c r="C238" s="47">
        <v>5</v>
      </c>
      <c r="D238" s="47">
        <v>21</v>
      </c>
      <c r="E238" s="37">
        <v>23.607800000000001</v>
      </c>
      <c r="F2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8"/>
      <c r="H238"/>
      <c r="I238"/>
    </row>
    <row r="239" spans="1:9" x14ac:dyDescent="0.25">
      <c r="A239" s="29">
        <v>46087</v>
      </c>
      <c r="B239" s="47">
        <v>3</v>
      </c>
      <c r="C239" s="47">
        <v>5</v>
      </c>
      <c r="D239" s="47">
        <v>22</v>
      </c>
      <c r="E239" s="37">
        <v>24.3371</v>
      </c>
      <c r="F2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9"/>
      <c r="H239"/>
      <c r="I239"/>
    </row>
    <row r="240" spans="1:9" x14ac:dyDescent="0.25">
      <c r="A240" s="29">
        <v>46087</v>
      </c>
      <c r="B240" s="47">
        <v>3</v>
      </c>
      <c r="C240" s="47">
        <v>5</v>
      </c>
      <c r="D240" s="47">
        <v>23</v>
      </c>
      <c r="E240" s="37">
        <v>21.177099999999999</v>
      </c>
      <c r="F2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0"/>
      <c r="H240"/>
      <c r="I240"/>
    </row>
    <row r="241" spans="1:9" x14ac:dyDescent="0.25">
      <c r="A241" s="29">
        <v>46087</v>
      </c>
      <c r="B241" s="47">
        <v>3</v>
      </c>
      <c r="C241" s="47">
        <v>5</v>
      </c>
      <c r="D241" s="47">
        <v>24</v>
      </c>
      <c r="E241" s="37">
        <v>25.8111</v>
      </c>
      <c r="F2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1"/>
      <c r="H241"/>
      <c r="I241"/>
    </row>
    <row r="242" spans="1:9" x14ac:dyDescent="0.25">
      <c r="A242" s="29">
        <v>46088</v>
      </c>
      <c r="B242" s="47">
        <v>3</v>
      </c>
      <c r="C242" s="47">
        <v>6</v>
      </c>
      <c r="D242" s="47">
        <v>1</v>
      </c>
      <c r="E242" s="37">
        <v>21.5809</v>
      </c>
      <c r="F2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2"/>
      <c r="H242"/>
      <c r="I242"/>
    </row>
    <row r="243" spans="1:9" x14ac:dyDescent="0.25">
      <c r="A243" s="29">
        <v>46088</v>
      </c>
      <c r="B243" s="47">
        <v>3</v>
      </c>
      <c r="C243" s="47">
        <v>6</v>
      </c>
      <c r="D243" s="47">
        <v>2</v>
      </c>
      <c r="E243" s="37">
        <v>18.723400000000002</v>
      </c>
      <c r="F2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3"/>
      <c r="H243"/>
      <c r="I243"/>
    </row>
    <row r="244" spans="1:9" x14ac:dyDescent="0.25">
      <c r="A244" s="29">
        <v>46088</v>
      </c>
      <c r="B244" s="47">
        <v>3</v>
      </c>
      <c r="C244" s="47">
        <v>6</v>
      </c>
      <c r="D244" s="47">
        <v>3</v>
      </c>
      <c r="E244" s="37">
        <v>9.7034000000000002</v>
      </c>
      <c r="F2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4"/>
      <c r="H244"/>
      <c r="I244"/>
    </row>
    <row r="245" spans="1:9" x14ac:dyDescent="0.25">
      <c r="A245" s="29">
        <v>46088</v>
      </c>
      <c r="B245" s="47">
        <v>3</v>
      </c>
      <c r="C245" s="47">
        <v>6</v>
      </c>
      <c r="D245" s="47">
        <v>4</v>
      </c>
      <c r="E245" s="37">
        <v>8.4632000000000005</v>
      </c>
      <c r="F2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5"/>
      <c r="H245"/>
      <c r="I245"/>
    </row>
    <row r="246" spans="1:9" x14ac:dyDescent="0.25">
      <c r="A246" s="29">
        <v>46088</v>
      </c>
      <c r="B246" s="47">
        <v>3</v>
      </c>
      <c r="C246" s="47">
        <v>6</v>
      </c>
      <c r="D246" s="47">
        <v>5</v>
      </c>
      <c r="E246" s="37">
        <v>10.553599999999999</v>
      </c>
      <c r="F2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6"/>
      <c r="H246"/>
      <c r="I246"/>
    </row>
    <row r="247" spans="1:9" x14ac:dyDescent="0.25">
      <c r="A247" s="29">
        <v>46088</v>
      </c>
      <c r="B247" s="47">
        <v>3</v>
      </c>
      <c r="C247" s="47">
        <v>6</v>
      </c>
      <c r="D247" s="47">
        <v>6</v>
      </c>
      <c r="E247" s="37">
        <v>10.9764</v>
      </c>
      <c r="F2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7"/>
      <c r="H247"/>
      <c r="I247"/>
    </row>
    <row r="248" spans="1:9" x14ac:dyDescent="0.25">
      <c r="A248" s="29">
        <v>46088</v>
      </c>
      <c r="B248" s="47">
        <v>3</v>
      </c>
      <c r="C248" s="47">
        <v>6</v>
      </c>
      <c r="D248" s="47">
        <v>7</v>
      </c>
      <c r="E248" s="37">
        <v>29.215599999999998</v>
      </c>
      <c r="F2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8"/>
      <c r="H248"/>
      <c r="I248"/>
    </row>
    <row r="249" spans="1:9" x14ac:dyDescent="0.25">
      <c r="A249" s="29">
        <v>46088</v>
      </c>
      <c r="B249" s="47">
        <v>3</v>
      </c>
      <c r="C249" s="47">
        <v>6</v>
      </c>
      <c r="D249" s="47">
        <v>8</v>
      </c>
      <c r="E249" s="37">
        <v>-4.1074000000000002</v>
      </c>
      <c r="F2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9"/>
      <c r="H249"/>
      <c r="I249"/>
    </row>
    <row r="250" spans="1:9" x14ac:dyDescent="0.25">
      <c r="A250" s="29">
        <v>46088</v>
      </c>
      <c r="B250" s="47">
        <v>3</v>
      </c>
      <c r="C250" s="47">
        <v>6</v>
      </c>
      <c r="D250" s="47">
        <v>9</v>
      </c>
      <c r="E250" s="37">
        <v>-15.2667</v>
      </c>
      <c r="F2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0"/>
      <c r="H250"/>
      <c r="I250"/>
    </row>
    <row r="251" spans="1:9" x14ac:dyDescent="0.25">
      <c r="A251" s="29">
        <v>46088</v>
      </c>
      <c r="B251" s="47">
        <v>3</v>
      </c>
      <c r="C251" s="47">
        <v>6</v>
      </c>
      <c r="D251" s="47">
        <v>10</v>
      </c>
      <c r="E251" s="37">
        <v>-17.779499999999999</v>
      </c>
      <c r="F2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1"/>
      <c r="H251"/>
      <c r="I251"/>
    </row>
    <row r="252" spans="1:9" x14ac:dyDescent="0.25">
      <c r="A252" s="29">
        <v>46088</v>
      </c>
      <c r="B252" s="47">
        <v>3</v>
      </c>
      <c r="C252" s="47">
        <v>6</v>
      </c>
      <c r="D252" s="47">
        <v>11</v>
      </c>
      <c r="E252" s="37">
        <v>-15.695</v>
      </c>
      <c r="F2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2"/>
      <c r="H252"/>
      <c r="I252"/>
    </row>
    <row r="253" spans="1:9" x14ac:dyDescent="0.25">
      <c r="A253" s="29">
        <v>46088</v>
      </c>
      <c r="B253" s="47">
        <v>3</v>
      </c>
      <c r="C253" s="47">
        <v>6</v>
      </c>
      <c r="D253" s="47">
        <v>12</v>
      </c>
      <c r="E253" s="37">
        <v>-18.552099999999999</v>
      </c>
      <c r="F2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3"/>
      <c r="H253"/>
      <c r="I253"/>
    </row>
    <row r="254" spans="1:9" x14ac:dyDescent="0.25">
      <c r="A254" s="29">
        <v>46088</v>
      </c>
      <c r="B254" s="47">
        <v>3</v>
      </c>
      <c r="C254" s="47">
        <v>6</v>
      </c>
      <c r="D254" s="47">
        <v>13</v>
      </c>
      <c r="E254" s="37">
        <v>-22.217199999999998</v>
      </c>
      <c r="F2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4"/>
      <c r="H254"/>
      <c r="I254"/>
    </row>
    <row r="255" spans="1:9" x14ac:dyDescent="0.25">
      <c r="A255" s="29">
        <v>46088</v>
      </c>
      <c r="B255" s="47">
        <v>3</v>
      </c>
      <c r="C255" s="47">
        <v>6</v>
      </c>
      <c r="D255" s="47">
        <v>14</v>
      </c>
      <c r="E255" s="37">
        <v>-26.586500000000001</v>
      </c>
      <c r="F2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5"/>
      <c r="H255"/>
      <c r="I255"/>
    </row>
    <row r="256" spans="1:9" x14ac:dyDescent="0.25">
      <c r="A256" s="29">
        <v>46088</v>
      </c>
      <c r="B256" s="47">
        <v>3</v>
      </c>
      <c r="C256" s="47">
        <v>6</v>
      </c>
      <c r="D256" s="47">
        <v>15</v>
      </c>
      <c r="E256" s="37">
        <v>-24.372599999999998</v>
      </c>
      <c r="F2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6"/>
      <c r="H256"/>
      <c r="I256"/>
    </row>
    <row r="257" spans="1:9" x14ac:dyDescent="0.25">
      <c r="A257" s="29">
        <v>46088</v>
      </c>
      <c r="B257" s="47">
        <v>3</v>
      </c>
      <c r="C257" s="47">
        <v>6</v>
      </c>
      <c r="D257" s="47">
        <v>16</v>
      </c>
      <c r="E257" s="37">
        <v>-22.7104</v>
      </c>
      <c r="F2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7"/>
      <c r="H257"/>
      <c r="I257"/>
    </row>
    <row r="258" spans="1:9" x14ac:dyDescent="0.25">
      <c r="A258" s="29">
        <v>46088</v>
      </c>
      <c r="B258" s="47">
        <v>3</v>
      </c>
      <c r="C258" s="47">
        <v>6</v>
      </c>
      <c r="D258" s="47">
        <v>17</v>
      </c>
      <c r="E258" s="37">
        <v>-5.4935999999999998</v>
      </c>
      <c r="F2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8"/>
      <c r="H258"/>
      <c r="I258"/>
    </row>
    <row r="259" spans="1:9" x14ac:dyDescent="0.25">
      <c r="A259" s="29">
        <v>46088</v>
      </c>
      <c r="B259" s="47">
        <v>3</v>
      </c>
      <c r="C259" s="47">
        <v>6</v>
      </c>
      <c r="D259" s="47">
        <v>18</v>
      </c>
      <c r="E259" s="37">
        <v>12.747299999999999</v>
      </c>
      <c r="F2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9"/>
      <c r="H259"/>
      <c r="I259"/>
    </row>
    <row r="260" spans="1:9" x14ac:dyDescent="0.25">
      <c r="A260" s="29">
        <v>46088</v>
      </c>
      <c r="B260" s="47">
        <v>3</v>
      </c>
      <c r="C260" s="47">
        <v>6</v>
      </c>
      <c r="D260" s="47">
        <v>19</v>
      </c>
      <c r="E260" s="37">
        <v>9.2774999999999999</v>
      </c>
      <c r="F2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0"/>
      <c r="H260"/>
      <c r="I260"/>
    </row>
    <row r="261" spans="1:9" x14ac:dyDescent="0.25">
      <c r="A261" s="29">
        <v>46088</v>
      </c>
      <c r="B261" s="47">
        <v>3</v>
      </c>
      <c r="C261" s="47">
        <v>6</v>
      </c>
      <c r="D261" s="47">
        <v>20</v>
      </c>
      <c r="E261" s="37">
        <v>7.8178999999999998</v>
      </c>
      <c r="F2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1"/>
      <c r="H261"/>
      <c r="I261"/>
    </row>
    <row r="262" spans="1:9" x14ac:dyDescent="0.25">
      <c r="A262" s="29">
        <v>46088</v>
      </c>
      <c r="B262" s="47">
        <v>3</v>
      </c>
      <c r="C262" s="47">
        <v>6</v>
      </c>
      <c r="D262" s="47">
        <v>21</v>
      </c>
      <c r="E262" s="37">
        <v>9.4923999999999999</v>
      </c>
      <c r="F2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2"/>
      <c r="H262"/>
      <c r="I262"/>
    </row>
    <row r="263" spans="1:9" x14ac:dyDescent="0.25">
      <c r="A263" s="29">
        <v>46088</v>
      </c>
      <c r="B263" s="47">
        <v>3</v>
      </c>
      <c r="C263" s="47">
        <v>6</v>
      </c>
      <c r="D263" s="47">
        <v>22</v>
      </c>
      <c r="E263" s="37">
        <v>10.4724</v>
      </c>
      <c r="F2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3"/>
      <c r="H263"/>
      <c r="I263"/>
    </row>
    <row r="264" spans="1:9" x14ac:dyDescent="0.25">
      <c r="A264" s="29">
        <v>46088</v>
      </c>
      <c r="B264" s="47">
        <v>3</v>
      </c>
      <c r="C264" s="47">
        <v>6</v>
      </c>
      <c r="D264" s="47">
        <v>23</v>
      </c>
      <c r="E264" s="37">
        <v>12.3155</v>
      </c>
      <c r="F2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4"/>
      <c r="H264"/>
      <c r="I264"/>
    </row>
    <row r="265" spans="1:9" x14ac:dyDescent="0.25">
      <c r="A265" s="29">
        <v>46088</v>
      </c>
      <c r="B265" s="47">
        <v>3</v>
      </c>
      <c r="C265" s="47">
        <v>6</v>
      </c>
      <c r="D265" s="47">
        <v>24</v>
      </c>
      <c r="E265" s="37">
        <v>12.327999999999999</v>
      </c>
      <c r="F2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5"/>
      <c r="H265"/>
      <c r="I265"/>
    </row>
    <row r="266" spans="1:9" x14ac:dyDescent="0.25">
      <c r="A266" s="29">
        <v>46089</v>
      </c>
      <c r="B266" s="47">
        <v>3</v>
      </c>
      <c r="C266" s="47">
        <v>7</v>
      </c>
      <c r="D266" s="47">
        <v>1</v>
      </c>
      <c r="E266" s="37">
        <v>11.4306</v>
      </c>
      <c r="F2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6"/>
      <c r="H266"/>
      <c r="I266"/>
    </row>
    <row r="267" spans="1:9" x14ac:dyDescent="0.25">
      <c r="A267" s="29">
        <v>46089</v>
      </c>
      <c r="B267" s="47">
        <v>3</v>
      </c>
      <c r="C267" s="47">
        <v>7</v>
      </c>
      <c r="D267" s="47">
        <v>2</v>
      </c>
      <c r="E267" s="37">
        <v>11.2127</v>
      </c>
      <c r="F2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7"/>
      <c r="H267"/>
      <c r="I267"/>
    </row>
    <row r="268" spans="1:9" x14ac:dyDescent="0.25">
      <c r="A268" s="29">
        <v>46089</v>
      </c>
      <c r="B268" s="47">
        <v>3</v>
      </c>
      <c r="C268" s="47">
        <v>7</v>
      </c>
      <c r="D268" s="47">
        <v>4</v>
      </c>
      <c r="E268" s="37">
        <v>12.1722</v>
      </c>
      <c r="F2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8"/>
      <c r="H268"/>
      <c r="I268"/>
    </row>
    <row r="269" spans="1:9" x14ac:dyDescent="0.25">
      <c r="A269" s="29">
        <v>46089</v>
      </c>
      <c r="B269" s="47">
        <v>3</v>
      </c>
      <c r="C269" s="47">
        <v>7</v>
      </c>
      <c r="D269" s="47">
        <v>5</v>
      </c>
      <c r="E269" s="37">
        <v>8.7462</v>
      </c>
      <c r="F2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9"/>
      <c r="H269"/>
      <c r="I269"/>
    </row>
    <row r="270" spans="1:9" x14ac:dyDescent="0.25">
      <c r="A270" s="29">
        <v>46089</v>
      </c>
      <c r="B270" s="47">
        <v>3</v>
      </c>
      <c r="C270" s="47">
        <v>7</v>
      </c>
      <c r="D270" s="47">
        <v>6</v>
      </c>
      <c r="E270" s="37">
        <v>8.3564000000000007</v>
      </c>
      <c r="F2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0"/>
      <c r="H270"/>
      <c r="I270"/>
    </row>
    <row r="271" spans="1:9" x14ac:dyDescent="0.25">
      <c r="A271" s="29">
        <v>46089</v>
      </c>
      <c r="B271" s="47">
        <v>3</v>
      </c>
      <c r="C271" s="47">
        <v>7</v>
      </c>
      <c r="D271" s="47">
        <v>7</v>
      </c>
      <c r="E271" s="37">
        <v>12.1457</v>
      </c>
      <c r="F2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1"/>
      <c r="H271"/>
      <c r="I271"/>
    </row>
    <row r="272" spans="1:9" x14ac:dyDescent="0.25">
      <c r="A272" s="29">
        <v>46089</v>
      </c>
      <c r="B272" s="47">
        <v>3</v>
      </c>
      <c r="C272" s="47">
        <v>7</v>
      </c>
      <c r="D272" s="47">
        <v>8</v>
      </c>
      <c r="E272" s="37">
        <v>10.9129</v>
      </c>
      <c r="F2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2"/>
      <c r="H272"/>
      <c r="I272"/>
    </row>
    <row r="273" spans="1:9" x14ac:dyDescent="0.25">
      <c r="A273" s="29">
        <v>46089</v>
      </c>
      <c r="B273" s="47">
        <v>3</v>
      </c>
      <c r="C273" s="47">
        <v>7</v>
      </c>
      <c r="D273" s="47">
        <v>9</v>
      </c>
      <c r="E273" s="37">
        <v>-9.5500000000000007</v>
      </c>
      <c r="F2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3"/>
      <c r="H273"/>
      <c r="I273"/>
    </row>
    <row r="274" spans="1:9" x14ac:dyDescent="0.25">
      <c r="A274" s="29">
        <v>46089</v>
      </c>
      <c r="B274" s="47">
        <v>3</v>
      </c>
      <c r="C274" s="47">
        <v>7</v>
      </c>
      <c r="D274" s="47">
        <v>10</v>
      </c>
      <c r="E274" s="37">
        <v>-15.2804</v>
      </c>
      <c r="F2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4"/>
      <c r="H274"/>
      <c r="I274"/>
    </row>
    <row r="275" spans="1:9" x14ac:dyDescent="0.25">
      <c r="A275" s="29">
        <v>46089</v>
      </c>
      <c r="B275" s="47">
        <v>3</v>
      </c>
      <c r="C275" s="47">
        <v>7</v>
      </c>
      <c r="D275" s="47">
        <v>11</v>
      </c>
      <c r="E275" s="37">
        <v>-16.407900000000001</v>
      </c>
      <c r="F2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5"/>
      <c r="H275"/>
      <c r="I275"/>
    </row>
    <row r="276" spans="1:9" x14ac:dyDescent="0.25">
      <c r="A276" s="29">
        <v>46089</v>
      </c>
      <c r="B276" s="47">
        <v>3</v>
      </c>
      <c r="C276" s="47">
        <v>7</v>
      </c>
      <c r="D276" s="47">
        <v>12</v>
      </c>
      <c r="E276" s="37">
        <v>-14.9558</v>
      </c>
      <c r="F2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6"/>
      <c r="H276"/>
      <c r="I276"/>
    </row>
    <row r="277" spans="1:9" x14ac:dyDescent="0.25">
      <c r="A277" s="29">
        <v>46089</v>
      </c>
      <c r="B277" s="47">
        <v>3</v>
      </c>
      <c r="C277" s="47">
        <v>7</v>
      </c>
      <c r="D277" s="47">
        <v>13</v>
      </c>
      <c r="E277" s="37">
        <v>-15.5861</v>
      </c>
      <c r="F2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7"/>
      <c r="H277"/>
      <c r="I277"/>
    </row>
    <row r="278" spans="1:9" x14ac:dyDescent="0.25">
      <c r="A278" s="29">
        <v>46089</v>
      </c>
      <c r="B278" s="47">
        <v>3</v>
      </c>
      <c r="C278" s="47">
        <v>7</v>
      </c>
      <c r="D278" s="47">
        <v>14</v>
      </c>
      <c r="E278" s="37">
        <v>-17.553799999999999</v>
      </c>
      <c r="F2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8"/>
      <c r="H278"/>
      <c r="I278"/>
    </row>
    <row r="279" spans="1:9" x14ac:dyDescent="0.25">
      <c r="A279" s="29">
        <v>46089</v>
      </c>
      <c r="B279" s="47">
        <v>3</v>
      </c>
      <c r="C279" s="47">
        <v>7</v>
      </c>
      <c r="D279" s="47">
        <v>15</v>
      </c>
      <c r="E279" s="37">
        <v>-20.267099999999999</v>
      </c>
      <c r="F2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9"/>
      <c r="H279"/>
      <c r="I279"/>
    </row>
    <row r="280" spans="1:9" x14ac:dyDescent="0.25">
      <c r="A280" s="29">
        <v>46089</v>
      </c>
      <c r="B280" s="47">
        <v>3</v>
      </c>
      <c r="C280" s="47">
        <v>7</v>
      </c>
      <c r="D280" s="47">
        <v>16</v>
      </c>
      <c r="E280" s="37">
        <v>-15.6853</v>
      </c>
      <c r="F2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0"/>
      <c r="H280"/>
      <c r="I280"/>
    </row>
    <row r="281" spans="1:9" x14ac:dyDescent="0.25">
      <c r="A281" s="29">
        <v>46089</v>
      </c>
      <c r="B281" s="47">
        <v>3</v>
      </c>
      <c r="C281" s="47">
        <v>7</v>
      </c>
      <c r="D281" s="47">
        <v>17</v>
      </c>
      <c r="E281" s="37">
        <v>-19.866499999999998</v>
      </c>
      <c r="F2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1"/>
      <c r="H281"/>
      <c r="I281"/>
    </row>
    <row r="282" spans="1:9" x14ac:dyDescent="0.25">
      <c r="A282" s="29">
        <v>46089</v>
      </c>
      <c r="B282" s="47">
        <v>3</v>
      </c>
      <c r="C282" s="47">
        <v>7</v>
      </c>
      <c r="D282" s="47">
        <v>18</v>
      </c>
      <c r="E282" s="37">
        <v>-5.2946</v>
      </c>
      <c r="F2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2"/>
      <c r="H282"/>
      <c r="I282"/>
    </row>
    <row r="283" spans="1:9" x14ac:dyDescent="0.25">
      <c r="A283" s="29">
        <v>46089</v>
      </c>
      <c r="B283" s="47">
        <v>3</v>
      </c>
      <c r="C283" s="47">
        <v>7</v>
      </c>
      <c r="D283" s="47">
        <v>19</v>
      </c>
      <c r="E283" s="37">
        <v>13.293200000000001</v>
      </c>
      <c r="F2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3"/>
      <c r="H283"/>
      <c r="I283"/>
    </row>
    <row r="284" spans="1:9" x14ac:dyDescent="0.25">
      <c r="A284" s="29">
        <v>46089</v>
      </c>
      <c r="B284" s="47">
        <v>3</v>
      </c>
      <c r="C284" s="47">
        <v>7</v>
      </c>
      <c r="D284" s="47">
        <v>20</v>
      </c>
      <c r="E284" s="37">
        <v>18.286000000000001</v>
      </c>
      <c r="F2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4"/>
      <c r="H284"/>
      <c r="I284"/>
    </row>
    <row r="285" spans="1:9" x14ac:dyDescent="0.25">
      <c r="A285" s="29">
        <v>46089</v>
      </c>
      <c r="B285" s="47">
        <v>3</v>
      </c>
      <c r="C285" s="47">
        <v>7</v>
      </c>
      <c r="D285" s="47">
        <v>21</v>
      </c>
      <c r="E285" s="37">
        <v>19.857399999999998</v>
      </c>
      <c r="F2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5"/>
      <c r="H285"/>
      <c r="I285"/>
    </row>
    <row r="286" spans="1:9" x14ac:dyDescent="0.25">
      <c r="A286" s="29">
        <v>46089</v>
      </c>
      <c r="B286" s="47">
        <v>3</v>
      </c>
      <c r="C286" s="47">
        <v>7</v>
      </c>
      <c r="D286" s="47">
        <v>22</v>
      </c>
      <c r="E286" s="37">
        <v>16.422599999999999</v>
      </c>
      <c r="F2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6"/>
      <c r="H286"/>
      <c r="I286"/>
    </row>
    <row r="287" spans="1:9" x14ac:dyDescent="0.25">
      <c r="A287" s="29">
        <v>46089</v>
      </c>
      <c r="B287" s="47">
        <v>3</v>
      </c>
      <c r="C287" s="47">
        <v>7</v>
      </c>
      <c r="D287" s="47">
        <v>23</v>
      </c>
      <c r="E287" s="37">
        <v>19.248100000000001</v>
      </c>
      <c r="F2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7"/>
      <c r="H287"/>
      <c r="I287"/>
    </row>
    <row r="288" spans="1:9" x14ac:dyDescent="0.25">
      <c r="A288" s="29">
        <v>46089</v>
      </c>
      <c r="B288" s="47">
        <v>3</v>
      </c>
      <c r="C288" s="47">
        <v>7</v>
      </c>
      <c r="D288" s="47">
        <v>24</v>
      </c>
      <c r="E288" s="37">
        <v>16.668399999999998</v>
      </c>
      <c r="F2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8"/>
      <c r="H288"/>
      <c r="I288"/>
    </row>
    <row r="289" spans="1:9" x14ac:dyDescent="0.25">
      <c r="A289" s="29">
        <v>46090</v>
      </c>
      <c r="B289" s="47">
        <v>3</v>
      </c>
      <c r="C289" s="47">
        <v>1</v>
      </c>
      <c r="D289" s="47">
        <v>1</v>
      </c>
      <c r="E289" s="37">
        <v>17.2468</v>
      </c>
      <c r="F2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9"/>
      <c r="H289"/>
      <c r="I289"/>
    </row>
    <row r="290" spans="1:9" x14ac:dyDescent="0.25">
      <c r="A290" s="29">
        <v>46090</v>
      </c>
      <c r="B290" s="47">
        <v>3</v>
      </c>
      <c r="C290" s="47">
        <v>1</v>
      </c>
      <c r="D290" s="47">
        <v>2</v>
      </c>
      <c r="E290" s="37">
        <v>19.602</v>
      </c>
      <c r="F2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0"/>
      <c r="H290"/>
      <c r="I290"/>
    </row>
    <row r="291" spans="1:9" x14ac:dyDescent="0.25">
      <c r="A291" s="29">
        <v>46090</v>
      </c>
      <c r="B291" s="47">
        <v>3</v>
      </c>
      <c r="C291" s="47">
        <v>1</v>
      </c>
      <c r="D291" s="47">
        <v>3</v>
      </c>
      <c r="E291" s="37">
        <v>19.553000000000001</v>
      </c>
      <c r="F2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1"/>
      <c r="H291"/>
      <c r="I291"/>
    </row>
    <row r="292" spans="1:9" x14ac:dyDescent="0.25">
      <c r="A292" s="29">
        <v>46090</v>
      </c>
      <c r="B292" s="47">
        <v>3</v>
      </c>
      <c r="C292" s="47">
        <v>1</v>
      </c>
      <c r="D292" s="47">
        <v>4</v>
      </c>
      <c r="E292" s="37">
        <v>20.363199999999999</v>
      </c>
      <c r="F2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2"/>
      <c r="H292"/>
      <c r="I292"/>
    </row>
    <row r="293" spans="1:9" x14ac:dyDescent="0.25">
      <c r="A293" s="29">
        <v>46090</v>
      </c>
      <c r="B293" s="47">
        <v>3</v>
      </c>
      <c r="C293" s="47">
        <v>1</v>
      </c>
      <c r="D293" s="47">
        <v>5</v>
      </c>
      <c r="E293" s="37">
        <v>25.440899999999999</v>
      </c>
      <c r="F2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3"/>
      <c r="H293"/>
      <c r="I293"/>
    </row>
    <row r="294" spans="1:9" x14ac:dyDescent="0.25">
      <c r="A294" s="29">
        <v>46090</v>
      </c>
      <c r="B294" s="47">
        <v>3</v>
      </c>
      <c r="C294" s="47">
        <v>1</v>
      </c>
      <c r="D294" s="47">
        <v>6</v>
      </c>
      <c r="E294" s="37">
        <v>17.742799999999999</v>
      </c>
      <c r="F2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4"/>
      <c r="H294"/>
      <c r="I294"/>
    </row>
    <row r="295" spans="1:9" x14ac:dyDescent="0.25">
      <c r="A295" s="29">
        <v>46090</v>
      </c>
      <c r="B295" s="47">
        <v>3</v>
      </c>
      <c r="C295" s="47">
        <v>1</v>
      </c>
      <c r="D295" s="47">
        <v>7</v>
      </c>
      <c r="E295" s="37">
        <v>65.927999999999997</v>
      </c>
      <c r="F2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5"/>
      <c r="H295"/>
      <c r="I295"/>
    </row>
    <row r="296" spans="1:9" x14ac:dyDescent="0.25">
      <c r="A296" s="29">
        <v>46090</v>
      </c>
      <c r="B296" s="47">
        <v>3</v>
      </c>
      <c r="C296" s="47">
        <v>1</v>
      </c>
      <c r="D296" s="47">
        <v>8</v>
      </c>
      <c r="E296" s="37">
        <v>124.5013</v>
      </c>
      <c r="F2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6"/>
      <c r="H296"/>
      <c r="I296"/>
    </row>
    <row r="297" spans="1:9" x14ac:dyDescent="0.25">
      <c r="A297" s="29">
        <v>46090</v>
      </c>
      <c r="B297" s="47">
        <v>3</v>
      </c>
      <c r="C297" s="47">
        <v>1</v>
      </c>
      <c r="D297" s="47">
        <v>9</v>
      </c>
      <c r="E297" s="37">
        <v>9.4466999999999999</v>
      </c>
      <c r="F2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7"/>
      <c r="H297"/>
      <c r="I297"/>
    </row>
    <row r="298" spans="1:9" x14ac:dyDescent="0.25">
      <c r="A298" s="29">
        <v>46090</v>
      </c>
      <c r="B298" s="47">
        <v>3</v>
      </c>
      <c r="C298" s="47">
        <v>1</v>
      </c>
      <c r="D298" s="47">
        <v>10</v>
      </c>
      <c r="E298" s="37">
        <v>-0.48580000000000001</v>
      </c>
      <c r="F2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8"/>
      <c r="H298"/>
      <c r="I298"/>
    </row>
    <row r="299" spans="1:9" x14ac:dyDescent="0.25">
      <c r="A299" s="29">
        <v>46090</v>
      </c>
      <c r="B299" s="47">
        <v>3</v>
      </c>
      <c r="C299" s="47">
        <v>1</v>
      </c>
      <c r="D299" s="47">
        <v>11</v>
      </c>
      <c r="E299" s="37">
        <v>-3.6454</v>
      </c>
      <c r="F2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9"/>
      <c r="H299"/>
      <c r="I299"/>
    </row>
    <row r="300" spans="1:9" x14ac:dyDescent="0.25">
      <c r="A300" s="29">
        <v>46090</v>
      </c>
      <c r="B300" s="47">
        <v>3</v>
      </c>
      <c r="C300" s="47">
        <v>1</v>
      </c>
      <c r="D300" s="47">
        <v>12</v>
      </c>
      <c r="E300" s="37">
        <v>-7.9648000000000003</v>
      </c>
      <c r="F3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0"/>
      <c r="H300"/>
      <c r="I300"/>
    </row>
    <row r="301" spans="1:9" x14ac:dyDescent="0.25">
      <c r="A301" s="29">
        <v>46090</v>
      </c>
      <c r="B301" s="47">
        <v>3</v>
      </c>
      <c r="C301" s="47">
        <v>1</v>
      </c>
      <c r="D301" s="47">
        <v>13</v>
      </c>
      <c r="E301" s="37">
        <v>-7.7828999999999997</v>
      </c>
      <c r="F3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1"/>
      <c r="H301"/>
      <c r="I301"/>
    </row>
    <row r="302" spans="1:9" x14ac:dyDescent="0.25">
      <c r="A302" s="29">
        <v>46090</v>
      </c>
      <c r="B302" s="47">
        <v>3</v>
      </c>
      <c r="C302" s="47">
        <v>1</v>
      </c>
      <c r="D302" s="47">
        <v>14</v>
      </c>
      <c r="E302" s="37">
        <v>-7.3331999999999997</v>
      </c>
      <c r="F3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2"/>
      <c r="H302"/>
      <c r="I302"/>
    </row>
    <row r="303" spans="1:9" x14ac:dyDescent="0.25">
      <c r="A303" s="29">
        <v>46090</v>
      </c>
      <c r="B303" s="47">
        <v>3</v>
      </c>
      <c r="C303" s="47">
        <v>1</v>
      </c>
      <c r="D303" s="47">
        <v>15</v>
      </c>
      <c r="E303" s="37">
        <v>-7.2746000000000004</v>
      </c>
      <c r="F3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3"/>
      <c r="H303"/>
      <c r="I303"/>
    </row>
    <row r="304" spans="1:9" x14ac:dyDescent="0.25">
      <c r="A304" s="29">
        <v>46090</v>
      </c>
      <c r="B304" s="47">
        <v>3</v>
      </c>
      <c r="C304" s="47">
        <v>1</v>
      </c>
      <c r="D304" s="47">
        <v>16</v>
      </c>
      <c r="E304" s="37">
        <v>-8.5516000000000005</v>
      </c>
      <c r="F3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4"/>
      <c r="H304"/>
      <c r="I304"/>
    </row>
    <row r="305" spans="1:9" x14ac:dyDescent="0.25">
      <c r="A305" s="29">
        <v>46090</v>
      </c>
      <c r="B305" s="47">
        <v>3</v>
      </c>
      <c r="C305" s="47">
        <v>1</v>
      </c>
      <c r="D305" s="47">
        <v>17</v>
      </c>
      <c r="E305" s="37">
        <v>-11.141400000000001</v>
      </c>
      <c r="F3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5"/>
      <c r="H305"/>
      <c r="I305"/>
    </row>
    <row r="306" spans="1:9" x14ac:dyDescent="0.25">
      <c r="A306" s="29">
        <v>46090</v>
      </c>
      <c r="B306" s="47">
        <v>3</v>
      </c>
      <c r="C306" s="47">
        <v>1</v>
      </c>
      <c r="D306" s="47">
        <v>18</v>
      </c>
      <c r="E306" s="37">
        <v>18.221399999999999</v>
      </c>
      <c r="F3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6"/>
      <c r="H306"/>
      <c r="I306"/>
    </row>
    <row r="307" spans="1:9" x14ac:dyDescent="0.25">
      <c r="A307" s="29">
        <v>46090</v>
      </c>
      <c r="B307" s="47">
        <v>3</v>
      </c>
      <c r="C307" s="47">
        <v>1</v>
      </c>
      <c r="D307" s="47">
        <v>19</v>
      </c>
      <c r="E307" s="37">
        <v>28.054099999999998</v>
      </c>
      <c r="F3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7"/>
      <c r="H307"/>
      <c r="I307"/>
    </row>
    <row r="308" spans="1:9" x14ac:dyDescent="0.25">
      <c r="A308" s="29">
        <v>46090</v>
      </c>
      <c r="B308" s="47">
        <v>3</v>
      </c>
      <c r="C308" s="47">
        <v>1</v>
      </c>
      <c r="D308" s="47">
        <v>20</v>
      </c>
      <c r="E308" s="37">
        <v>21.642700000000001</v>
      </c>
      <c r="F3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8"/>
      <c r="H308"/>
      <c r="I308"/>
    </row>
    <row r="309" spans="1:9" x14ac:dyDescent="0.25">
      <c r="A309" s="29">
        <v>46090</v>
      </c>
      <c r="B309" s="47">
        <v>3</v>
      </c>
      <c r="C309" s="47">
        <v>1</v>
      </c>
      <c r="D309" s="47">
        <v>21</v>
      </c>
      <c r="E309" s="37">
        <v>22.705200000000001</v>
      </c>
      <c r="F3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9"/>
      <c r="H309"/>
      <c r="I309"/>
    </row>
    <row r="310" spans="1:9" x14ac:dyDescent="0.25">
      <c r="A310" s="29">
        <v>46090</v>
      </c>
      <c r="B310" s="47">
        <v>3</v>
      </c>
      <c r="C310" s="47">
        <v>1</v>
      </c>
      <c r="D310" s="47">
        <v>22</v>
      </c>
      <c r="E310" s="37">
        <v>18.190300000000001</v>
      </c>
      <c r="F3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0"/>
      <c r="H310"/>
      <c r="I310"/>
    </row>
    <row r="311" spans="1:9" x14ac:dyDescent="0.25">
      <c r="A311" s="29">
        <v>46090</v>
      </c>
      <c r="B311" s="47">
        <v>3</v>
      </c>
      <c r="C311" s="47">
        <v>1</v>
      </c>
      <c r="D311" s="47">
        <v>23</v>
      </c>
      <c r="E311" s="37">
        <v>17.570900000000002</v>
      </c>
      <c r="F3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1"/>
      <c r="H311"/>
      <c r="I311"/>
    </row>
    <row r="312" spans="1:9" x14ac:dyDescent="0.25">
      <c r="A312" s="29">
        <v>46090</v>
      </c>
      <c r="B312" s="47">
        <v>3</v>
      </c>
      <c r="C312" s="47">
        <v>1</v>
      </c>
      <c r="D312" s="47">
        <v>24</v>
      </c>
      <c r="E312" s="37">
        <v>16.204499999999999</v>
      </c>
      <c r="F3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2"/>
      <c r="H312"/>
      <c r="I312"/>
    </row>
    <row r="313" spans="1:9" x14ac:dyDescent="0.25">
      <c r="A313" s="29">
        <v>46091</v>
      </c>
      <c r="B313" s="47">
        <v>3</v>
      </c>
      <c r="C313" s="47">
        <v>2</v>
      </c>
      <c r="D313" s="47">
        <v>1</v>
      </c>
      <c r="E313" s="37">
        <v>41.926600000000001</v>
      </c>
      <c r="F3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3"/>
      <c r="H313"/>
      <c r="I313"/>
    </row>
    <row r="314" spans="1:9" x14ac:dyDescent="0.25">
      <c r="A314" s="29">
        <v>46091</v>
      </c>
      <c r="B314" s="47">
        <v>3</v>
      </c>
      <c r="C314" s="47">
        <v>2</v>
      </c>
      <c r="D314" s="47">
        <v>2</v>
      </c>
      <c r="E314" s="37">
        <v>16.710599999999999</v>
      </c>
      <c r="F3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4"/>
      <c r="H314"/>
      <c r="I314"/>
    </row>
    <row r="315" spans="1:9" x14ac:dyDescent="0.25">
      <c r="A315" s="29">
        <v>46091</v>
      </c>
      <c r="B315" s="47">
        <v>3</v>
      </c>
      <c r="C315" s="47">
        <v>2</v>
      </c>
      <c r="D315" s="47">
        <v>3</v>
      </c>
      <c r="E315" s="37">
        <v>16.7254</v>
      </c>
      <c r="F3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5"/>
      <c r="H315"/>
      <c r="I315"/>
    </row>
    <row r="316" spans="1:9" x14ac:dyDescent="0.25">
      <c r="A316" s="29">
        <v>46091</v>
      </c>
      <c r="B316" s="47">
        <v>3</v>
      </c>
      <c r="C316" s="47">
        <v>2</v>
      </c>
      <c r="D316" s="47">
        <v>4</v>
      </c>
      <c r="E316" s="37">
        <v>15.4232</v>
      </c>
      <c r="F3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6"/>
      <c r="H316"/>
      <c r="I316"/>
    </row>
    <row r="317" spans="1:9" x14ac:dyDescent="0.25">
      <c r="A317" s="29">
        <v>46091</v>
      </c>
      <c r="B317" s="47">
        <v>3</v>
      </c>
      <c r="C317" s="47">
        <v>2</v>
      </c>
      <c r="D317" s="47">
        <v>5</v>
      </c>
      <c r="E317" s="37">
        <v>15.191599999999999</v>
      </c>
      <c r="F3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7"/>
      <c r="H317"/>
      <c r="I317"/>
    </row>
    <row r="318" spans="1:9" x14ac:dyDescent="0.25">
      <c r="A318" s="29">
        <v>46091</v>
      </c>
      <c r="B318" s="47">
        <v>3</v>
      </c>
      <c r="C318" s="47">
        <v>2</v>
      </c>
      <c r="D318" s="47">
        <v>6</v>
      </c>
      <c r="E318" s="37">
        <v>14.541</v>
      </c>
      <c r="F3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8"/>
      <c r="H318"/>
      <c r="I318"/>
    </row>
    <row r="319" spans="1:9" x14ac:dyDescent="0.25">
      <c r="A319" s="29">
        <v>46091</v>
      </c>
      <c r="B319" s="47">
        <v>3</v>
      </c>
      <c r="C319" s="47">
        <v>2</v>
      </c>
      <c r="D319" s="47">
        <v>7</v>
      </c>
      <c r="E319" s="37">
        <v>22.5547</v>
      </c>
      <c r="F3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9"/>
      <c r="H319"/>
      <c r="I319"/>
    </row>
    <row r="320" spans="1:9" x14ac:dyDescent="0.25">
      <c r="A320" s="29">
        <v>46091</v>
      </c>
      <c r="B320" s="47">
        <v>3</v>
      </c>
      <c r="C320" s="47">
        <v>2</v>
      </c>
      <c r="D320" s="47">
        <v>8</v>
      </c>
      <c r="E320" s="37">
        <v>26.584900000000001</v>
      </c>
      <c r="F3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0"/>
      <c r="H320"/>
      <c r="I320"/>
    </row>
    <row r="321" spans="1:9" x14ac:dyDescent="0.25">
      <c r="A321" s="29">
        <v>46091</v>
      </c>
      <c r="B321" s="47">
        <v>3</v>
      </c>
      <c r="C321" s="47">
        <v>2</v>
      </c>
      <c r="D321" s="47">
        <v>9</v>
      </c>
      <c r="E321" s="37">
        <v>32.735399999999998</v>
      </c>
      <c r="F3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1"/>
      <c r="H321"/>
      <c r="I321"/>
    </row>
    <row r="322" spans="1:9" x14ac:dyDescent="0.25">
      <c r="A322" s="29">
        <v>46091</v>
      </c>
      <c r="B322" s="47">
        <v>3</v>
      </c>
      <c r="C322" s="47">
        <v>2</v>
      </c>
      <c r="D322" s="47">
        <v>10</v>
      </c>
      <c r="E322" s="37">
        <v>-6.1492000000000004</v>
      </c>
      <c r="F3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2"/>
      <c r="H322"/>
      <c r="I322"/>
    </row>
    <row r="323" spans="1:9" x14ac:dyDescent="0.25">
      <c r="A323" s="29">
        <v>46091</v>
      </c>
      <c r="B323" s="47">
        <v>3</v>
      </c>
      <c r="C323" s="47">
        <v>2</v>
      </c>
      <c r="D323" s="47">
        <v>11</v>
      </c>
      <c r="E323" s="37">
        <v>-8.9039999999999999</v>
      </c>
      <c r="F3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3"/>
      <c r="H323"/>
      <c r="I323"/>
    </row>
    <row r="324" spans="1:9" x14ac:dyDescent="0.25">
      <c r="A324" s="29">
        <v>46091</v>
      </c>
      <c r="B324" s="47">
        <v>3</v>
      </c>
      <c r="C324" s="47">
        <v>2</v>
      </c>
      <c r="D324" s="47">
        <v>12</v>
      </c>
      <c r="E324" s="37">
        <v>-9.8023000000000007</v>
      </c>
      <c r="F3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4"/>
      <c r="H324"/>
      <c r="I324"/>
    </row>
    <row r="325" spans="1:9" x14ac:dyDescent="0.25">
      <c r="A325" s="29">
        <v>46091</v>
      </c>
      <c r="B325" s="47">
        <v>3</v>
      </c>
      <c r="C325" s="47">
        <v>2</v>
      </c>
      <c r="D325" s="47">
        <v>13</v>
      </c>
      <c r="E325" s="37">
        <v>-4.4036</v>
      </c>
      <c r="F3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5"/>
      <c r="H325"/>
      <c r="I325"/>
    </row>
    <row r="326" spans="1:9" x14ac:dyDescent="0.25">
      <c r="A326" s="29">
        <v>46091</v>
      </c>
      <c r="B326" s="47">
        <v>3</v>
      </c>
      <c r="C326" s="47">
        <v>2</v>
      </c>
      <c r="D326" s="47">
        <v>14</v>
      </c>
      <c r="E326" s="37">
        <v>-5.8864999999999998</v>
      </c>
      <c r="F3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6"/>
      <c r="H326"/>
      <c r="I326"/>
    </row>
    <row r="327" spans="1:9" x14ac:dyDescent="0.25">
      <c r="A327" s="29">
        <v>46091</v>
      </c>
      <c r="B327" s="47">
        <v>3</v>
      </c>
      <c r="C327" s="47">
        <v>2</v>
      </c>
      <c r="D327" s="47">
        <v>15</v>
      </c>
      <c r="E327" s="37">
        <v>-8.0286000000000008</v>
      </c>
      <c r="F3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7"/>
      <c r="H327"/>
      <c r="I327"/>
    </row>
    <row r="328" spans="1:9" x14ac:dyDescent="0.25">
      <c r="A328" s="29">
        <v>46091</v>
      </c>
      <c r="B328" s="47">
        <v>3</v>
      </c>
      <c r="C328" s="47">
        <v>2</v>
      </c>
      <c r="D328" s="47">
        <v>16</v>
      </c>
      <c r="E328" s="37">
        <v>-9.2447999999999997</v>
      </c>
      <c r="F3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8"/>
      <c r="H328"/>
      <c r="I328"/>
    </row>
    <row r="329" spans="1:9" x14ac:dyDescent="0.25">
      <c r="A329" s="29">
        <v>46091</v>
      </c>
      <c r="B329" s="47">
        <v>3</v>
      </c>
      <c r="C329" s="47">
        <v>2</v>
      </c>
      <c r="D329" s="47">
        <v>17</v>
      </c>
      <c r="E329" s="37">
        <v>-12.224500000000001</v>
      </c>
      <c r="F3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9"/>
      <c r="H329"/>
      <c r="I329"/>
    </row>
    <row r="330" spans="1:9" x14ac:dyDescent="0.25">
      <c r="A330" s="29">
        <v>46091</v>
      </c>
      <c r="B330" s="47">
        <v>3</v>
      </c>
      <c r="C330" s="47">
        <v>2</v>
      </c>
      <c r="D330" s="47">
        <v>18</v>
      </c>
      <c r="E330" s="37">
        <v>-4.2405999999999997</v>
      </c>
      <c r="F3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0"/>
      <c r="H330"/>
      <c r="I330"/>
    </row>
    <row r="331" spans="1:9" x14ac:dyDescent="0.25">
      <c r="A331" s="29">
        <v>46091</v>
      </c>
      <c r="B331" s="47">
        <v>3</v>
      </c>
      <c r="C331" s="47">
        <v>2</v>
      </c>
      <c r="D331" s="47">
        <v>19</v>
      </c>
      <c r="E331" s="37">
        <v>16.6266</v>
      </c>
      <c r="F3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1"/>
      <c r="H331"/>
      <c r="I331"/>
    </row>
    <row r="332" spans="1:9" x14ac:dyDescent="0.25">
      <c r="A332" s="29">
        <v>46091</v>
      </c>
      <c r="B332" s="47">
        <v>3</v>
      </c>
      <c r="C332" s="47">
        <v>2</v>
      </c>
      <c r="D332" s="47">
        <v>20</v>
      </c>
      <c r="E332" s="37">
        <v>23.182300000000001</v>
      </c>
      <c r="F3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2"/>
      <c r="H332"/>
      <c r="I332"/>
    </row>
    <row r="333" spans="1:9" x14ac:dyDescent="0.25">
      <c r="A333" s="29">
        <v>46091</v>
      </c>
      <c r="B333" s="47">
        <v>3</v>
      </c>
      <c r="C333" s="47">
        <v>2</v>
      </c>
      <c r="D333" s="47">
        <v>21</v>
      </c>
      <c r="E333" s="37">
        <v>19.393599999999999</v>
      </c>
      <c r="F3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3"/>
      <c r="H333"/>
      <c r="I333"/>
    </row>
    <row r="334" spans="1:9" x14ac:dyDescent="0.25">
      <c r="A334" s="29">
        <v>46091</v>
      </c>
      <c r="B334" s="47">
        <v>3</v>
      </c>
      <c r="C334" s="47">
        <v>2</v>
      </c>
      <c r="D334" s="47">
        <v>22</v>
      </c>
      <c r="E334" s="37">
        <v>29.251200000000001</v>
      </c>
      <c r="F3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4"/>
      <c r="H334"/>
      <c r="I334"/>
    </row>
    <row r="335" spans="1:9" x14ac:dyDescent="0.25">
      <c r="A335" s="29">
        <v>46091</v>
      </c>
      <c r="B335" s="47">
        <v>3</v>
      </c>
      <c r="C335" s="47">
        <v>2</v>
      </c>
      <c r="D335" s="47">
        <v>23</v>
      </c>
      <c r="E335" s="37">
        <v>29.273399999999999</v>
      </c>
      <c r="F3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5"/>
      <c r="H335"/>
      <c r="I335"/>
    </row>
    <row r="336" spans="1:9" x14ac:dyDescent="0.25">
      <c r="A336" s="29">
        <v>46091</v>
      </c>
      <c r="B336" s="47">
        <v>3</v>
      </c>
      <c r="C336" s="47">
        <v>2</v>
      </c>
      <c r="D336" s="47">
        <v>24</v>
      </c>
      <c r="E336" s="37">
        <v>31.404800000000002</v>
      </c>
      <c r="F3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6"/>
      <c r="H336"/>
      <c r="I336"/>
    </row>
    <row r="337" spans="1:9" x14ac:dyDescent="0.25">
      <c r="A337" s="29">
        <v>46092</v>
      </c>
      <c r="B337" s="47">
        <v>3</v>
      </c>
      <c r="C337" s="47">
        <v>3</v>
      </c>
      <c r="D337" s="47">
        <v>1</v>
      </c>
      <c r="E337" s="37">
        <v>36.610500000000002</v>
      </c>
      <c r="F3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7"/>
      <c r="H337"/>
      <c r="I337"/>
    </row>
    <row r="338" spans="1:9" x14ac:dyDescent="0.25">
      <c r="A338" s="29">
        <v>46092</v>
      </c>
      <c r="B338" s="47">
        <v>3</v>
      </c>
      <c r="C338" s="47">
        <v>3</v>
      </c>
      <c r="D338" s="47">
        <v>2</v>
      </c>
      <c r="E338" s="37">
        <v>27.5806</v>
      </c>
      <c r="F3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8"/>
      <c r="H338"/>
      <c r="I338"/>
    </row>
    <row r="339" spans="1:9" x14ac:dyDescent="0.25">
      <c r="A339" s="29">
        <v>46092</v>
      </c>
      <c r="B339" s="47">
        <v>3</v>
      </c>
      <c r="C339" s="47">
        <v>3</v>
      </c>
      <c r="D339" s="47">
        <v>3</v>
      </c>
      <c r="E339" s="37">
        <v>26.269200000000001</v>
      </c>
      <c r="F3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9"/>
      <c r="H339"/>
      <c r="I339"/>
    </row>
    <row r="340" spans="1:9" x14ac:dyDescent="0.25">
      <c r="A340" s="29">
        <v>46092</v>
      </c>
      <c r="B340" s="47">
        <v>3</v>
      </c>
      <c r="C340" s="47">
        <v>3</v>
      </c>
      <c r="D340" s="47">
        <v>4</v>
      </c>
      <c r="E340" s="37">
        <v>17.934799999999999</v>
      </c>
      <c r="F3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0"/>
      <c r="H340"/>
      <c r="I340"/>
    </row>
    <row r="341" spans="1:9" x14ac:dyDescent="0.25">
      <c r="A341" s="29">
        <v>46092</v>
      </c>
      <c r="B341" s="47">
        <v>3</v>
      </c>
      <c r="C341" s="47">
        <v>3</v>
      </c>
      <c r="D341" s="47">
        <v>5</v>
      </c>
      <c r="E341" s="37">
        <v>7.5396999999999998</v>
      </c>
      <c r="F3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1"/>
      <c r="H341"/>
      <c r="I341"/>
    </row>
    <row r="342" spans="1:9" x14ac:dyDescent="0.25">
      <c r="A342" s="29">
        <v>46092</v>
      </c>
      <c r="B342" s="47">
        <v>3</v>
      </c>
      <c r="C342" s="47">
        <v>3</v>
      </c>
      <c r="D342" s="47">
        <v>6</v>
      </c>
      <c r="E342" s="37">
        <v>17.0809</v>
      </c>
      <c r="F3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2"/>
      <c r="H342"/>
      <c r="I342"/>
    </row>
    <row r="343" spans="1:9" x14ac:dyDescent="0.25">
      <c r="A343" s="29">
        <v>46092</v>
      </c>
      <c r="B343" s="47">
        <v>3</v>
      </c>
      <c r="C343" s="47">
        <v>3</v>
      </c>
      <c r="D343" s="47">
        <v>7</v>
      </c>
      <c r="E343" s="37">
        <v>37.697600000000001</v>
      </c>
      <c r="F3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3"/>
      <c r="H343"/>
      <c r="I343"/>
    </row>
    <row r="344" spans="1:9" x14ac:dyDescent="0.25">
      <c r="A344" s="29">
        <v>46092</v>
      </c>
      <c r="B344" s="47">
        <v>3</v>
      </c>
      <c r="C344" s="47">
        <v>3</v>
      </c>
      <c r="D344" s="47">
        <v>8</v>
      </c>
      <c r="E344" s="37">
        <v>59.541699999999999</v>
      </c>
      <c r="F3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4"/>
      <c r="H344"/>
      <c r="I344"/>
    </row>
    <row r="345" spans="1:9" x14ac:dyDescent="0.25">
      <c r="A345" s="29">
        <v>46092</v>
      </c>
      <c r="B345" s="47">
        <v>3</v>
      </c>
      <c r="C345" s="47">
        <v>3</v>
      </c>
      <c r="D345" s="47">
        <v>9</v>
      </c>
      <c r="E345" s="37">
        <v>24.486499999999999</v>
      </c>
      <c r="F3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5"/>
      <c r="H345"/>
      <c r="I345"/>
    </row>
    <row r="346" spans="1:9" x14ac:dyDescent="0.25">
      <c r="A346" s="29">
        <v>46092</v>
      </c>
      <c r="B346" s="47">
        <v>3</v>
      </c>
      <c r="C346" s="47">
        <v>3</v>
      </c>
      <c r="D346" s="47">
        <v>10</v>
      </c>
      <c r="E346" s="37">
        <v>-7.8409000000000004</v>
      </c>
      <c r="F3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6"/>
      <c r="H346"/>
      <c r="I346"/>
    </row>
    <row r="347" spans="1:9" x14ac:dyDescent="0.25">
      <c r="A347" s="29">
        <v>46092</v>
      </c>
      <c r="B347" s="47">
        <v>3</v>
      </c>
      <c r="C347" s="47">
        <v>3</v>
      </c>
      <c r="D347" s="47">
        <v>11</v>
      </c>
      <c r="E347" s="37">
        <v>-13.980399999999999</v>
      </c>
      <c r="F3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7"/>
      <c r="H347"/>
      <c r="I347"/>
    </row>
    <row r="348" spans="1:9" x14ac:dyDescent="0.25">
      <c r="A348" s="29">
        <v>46092</v>
      </c>
      <c r="B348" s="47">
        <v>3</v>
      </c>
      <c r="C348" s="47">
        <v>3</v>
      </c>
      <c r="D348" s="47">
        <v>12</v>
      </c>
      <c r="E348" s="37">
        <v>-15.4488</v>
      </c>
      <c r="F3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8"/>
      <c r="H348"/>
      <c r="I348"/>
    </row>
    <row r="349" spans="1:9" x14ac:dyDescent="0.25">
      <c r="A349" s="29">
        <v>46092</v>
      </c>
      <c r="B349" s="47">
        <v>3</v>
      </c>
      <c r="C349" s="47">
        <v>3</v>
      </c>
      <c r="D349" s="47">
        <v>13</v>
      </c>
      <c r="E349" s="37">
        <v>-13.6874</v>
      </c>
      <c r="F3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9"/>
      <c r="H349"/>
      <c r="I349"/>
    </row>
    <row r="350" spans="1:9" x14ac:dyDescent="0.25">
      <c r="A350" s="29">
        <v>46092</v>
      </c>
      <c r="B350" s="47">
        <v>3</v>
      </c>
      <c r="C350" s="47">
        <v>3</v>
      </c>
      <c r="D350" s="47">
        <v>14</v>
      </c>
      <c r="E350" s="37">
        <v>-13.8408</v>
      </c>
      <c r="F3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0"/>
      <c r="H350"/>
      <c r="I350"/>
    </row>
    <row r="351" spans="1:9" x14ac:dyDescent="0.25">
      <c r="A351" s="29">
        <v>46092</v>
      </c>
      <c r="B351" s="47">
        <v>3</v>
      </c>
      <c r="C351" s="47">
        <v>3</v>
      </c>
      <c r="D351" s="47">
        <v>15</v>
      </c>
      <c r="E351" s="37">
        <v>-15.622199999999999</v>
      </c>
      <c r="F3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1"/>
      <c r="H351"/>
      <c r="I351"/>
    </row>
    <row r="352" spans="1:9" x14ac:dyDescent="0.25">
      <c r="A352" s="29">
        <v>46092</v>
      </c>
      <c r="B352" s="47">
        <v>3</v>
      </c>
      <c r="C352" s="47">
        <v>3</v>
      </c>
      <c r="D352" s="47">
        <v>16</v>
      </c>
      <c r="E352" s="37">
        <v>-13.162800000000001</v>
      </c>
      <c r="F3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2"/>
      <c r="H352"/>
      <c r="I352"/>
    </row>
    <row r="353" spans="1:9" x14ac:dyDescent="0.25">
      <c r="A353" s="29">
        <v>46092</v>
      </c>
      <c r="B353" s="47">
        <v>3</v>
      </c>
      <c r="C353" s="47">
        <v>3</v>
      </c>
      <c r="D353" s="47">
        <v>17</v>
      </c>
      <c r="E353" s="37">
        <v>-13.6572</v>
      </c>
      <c r="F3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3"/>
      <c r="H353"/>
      <c r="I353"/>
    </row>
    <row r="354" spans="1:9" x14ac:dyDescent="0.25">
      <c r="A354" s="29">
        <v>46092</v>
      </c>
      <c r="B354" s="47">
        <v>3</v>
      </c>
      <c r="C354" s="47">
        <v>3</v>
      </c>
      <c r="D354" s="47">
        <v>18</v>
      </c>
      <c r="E354" s="37">
        <v>-0.50619999999999998</v>
      </c>
      <c r="F3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4"/>
      <c r="H354"/>
      <c r="I354"/>
    </row>
    <row r="355" spans="1:9" x14ac:dyDescent="0.25">
      <c r="A355" s="29">
        <v>46092</v>
      </c>
      <c r="B355" s="47">
        <v>3</v>
      </c>
      <c r="C355" s="47">
        <v>3</v>
      </c>
      <c r="D355" s="47">
        <v>19</v>
      </c>
      <c r="E355" s="37">
        <v>20.613299999999999</v>
      </c>
      <c r="F3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5"/>
      <c r="H355"/>
      <c r="I355"/>
    </row>
    <row r="356" spans="1:9" x14ac:dyDescent="0.25">
      <c r="A356" s="29">
        <v>46092</v>
      </c>
      <c r="B356" s="47">
        <v>3</v>
      </c>
      <c r="C356" s="47">
        <v>3</v>
      </c>
      <c r="D356" s="47">
        <v>20</v>
      </c>
      <c r="E356" s="37">
        <v>16.5928</v>
      </c>
      <c r="F3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6"/>
      <c r="H356"/>
      <c r="I356"/>
    </row>
    <row r="357" spans="1:9" x14ac:dyDescent="0.25">
      <c r="A357" s="29">
        <v>46092</v>
      </c>
      <c r="B357" s="47">
        <v>3</v>
      </c>
      <c r="C357" s="47">
        <v>3</v>
      </c>
      <c r="D357" s="47">
        <v>21</v>
      </c>
      <c r="E357" s="37">
        <v>14.442500000000001</v>
      </c>
      <c r="F3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7"/>
      <c r="H357"/>
      <c r="I357"/>
    </row>
    <row r="358" spans="1:9" x14ac:dyDescent="0.25">
      <c r="A358" s="29">
        <v>46092</v>
      </c>
      <c r="B358" s="47">
        <v>3</v>
      </c>
      <c r="C358" s="47">
        <v>3</v>
      </c>
      <c r="D358" s="47">
        <v>22</v>
      </c>
      <c r="E358" s="37">
        <v>14.397</v>
      </c>
      <c r="F3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8"/>
      <c r="H358"/>
      <c r="I358"/>
    </row>
    <row r="359" spans="1:9" x14ac:dyDescent="0.25">
      <c r="A359" s="29">
        <v>46092</v>
      </c>
      <c r="B359" s="47">
        <v>3</v>
      </c>
      <c r="C359" s="47">
        <v>3</v>
      </c>
      <c r="D359" s="47">
        <v>23</v>
      </c>
      <c r="E359" s="37">
        <v>13.604799999999999</v>
      </c>
      <c r="F3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9"/>
      <c r="H359"/>
      <c r="I359"/>
    </row>
    <row r="360" spans="1:9" x14ac:dyDescent="0.25">
      <c r="A360" s="29">
        <v>46092</v>
      </c>
      <c r="B360" s="47">
        <v>3</v>
      </c>
      <c r="C360" s="47">
        <v>3</v>
      </c>
      <c r="D360" s="47">
        <v>24</v>
      </c>
      <c r="E360" s="37">
        <v>16.404199999999999</v>
      </c>
      <c r="F3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0"/>
      <c r="H360"/>
      <c r="I360"/>
    </row>
    <row r="361" spans="1:9" x14ac:dyDescent="0.25">
      <c r="A361" s="29">
        <v>46093</v>
      </c>
      <c r="B361" s="47">
        <v>3</v>
      </c>
      <c r="C361" s="47">
        <v>4</v>
      </c>
      <c r="D361" s="47">
        <v>1</v>
      </c>
      <c r="E361" s="37">
        <v>17.09</v>
      </c>
      <c r="F3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1"/>
      <c r="H361"/>
      <c r="I361"/>
    </row>
    <row r="362" spans="1:9" x14ac:dyDescent="0.25">
      <c r="A362" s="29">
        <v>46093</v>
      </c>
      <c r="B362" s="47">
        <v>3</v>
      </c>
      <c r="C362" s="47">
        <v>4</v>
      </c>
      <c r="D362" s="47">
        <v>2</v>
      </c>
      <c r="E362" s="37">
        <v>15.116199999999999</v>
      </c>
      <c r="F3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2"/>
      <c r="H362"/>
      <c r="I362"/>
    </row>
    <row r="363" spans="1:9" x14ac:dyDescent="0.25">
      <c r="A363" s="29">
        <v>46093</v>
      </c>
      <c r="B363" s="47">
        <v>3</v>
      </c>
      <c r="C363" s="47">
        <v>4</v>
      </c>
      <c r="D363" s="47">
        <v>3</v>
      </c>
      <c r="E363" s="37">
        <v>14.221399999999999</v>
      </c>
      <c r="F3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3"/>
      <c r="H363"/>
      <c r="I363"/>
    </row>
    <row r="364" spans="1:9" x14ac:dyDescent="0.25">
      <c r="A364" s="29">
        <v>46093</v>
      </c>
      <c r="B364" s="47">
        <v>3</v>
      </c>
      <c r="C364" s="47">
        <v>4</v>
      </c>
      <c r="D364" s="47">
        <v>4</v>
      </c>
      <c r="E364" s="37">
        <v>13.4674</v>
      </c>
      <c r="F3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4"/>
      <c r="H364"/>
      <c r="I364"/>
    </row>
    <row r="365" spans="1:9" x14ac:dyDescent="0.25">
      <c r="A365" s="29">
        <v>46093</v>
      </c>
      <c r="B365" s="47">
        <v>3</v>
      </c>
      <c r="C365" s="47">
        <v>4</v>
      </c>
      <c r="D365" s="47">
        <v>5</v>
      </c>
      <c r="E365" s="37">
        <v>13.892099999999999</v>
      </c>
      <c r="F3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5"/>
      <c r="H365"/>
      <c r="I365"/>
    </row>
    <row r="366" spans="1:9" x14ac:dyDescent="0.25">
      <c r="A366" s="29">
        <v>46093</v>
      </c>
      <c r="B366" s="47">
        <v>3</v>
      </c>
      <c r="C366" s="47">
        <v>4</v>
      </c>
      <c r="D366" s="47">
        <v>6</v>
      </c>
      <c r="E366" s="37">
        <v>14.7875</v>
      </c>
      <c r="F3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6"/>
      <c r="H366"/>
      <c r="I366"/>
    </row>
    <row r="367" spans="1:9" x14ac:dyDescent="0.25">
      <c r="A367" s="29">
        <v>46093</v>
      </c>
      <c r="B367" s="47">
        <v>3</v>
      </c>
      <c r="C367" s="47">
        <v>4</v>
      </c>
      <c r="D367" s="47">
        <v>7</v>
      </c>
      <c r="E367" s="37">
        <v>17.9742</v>
      </c>
      <c r="F3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7"/>
      <c r="H367"/>
      <c r="I367"/>
    </row>
    <row r="368" spans="1:9" x14ac:dyDescent="0.25">
      <c r="A368" s="29">
        <v>46093</v>
      </c>
      <c r="B368" s="47">
        <v>3</v>
      </c>
      <c r="C368" s="47">
        <v>4</v>
      </c>
      <c r="D368" s="47">
        <v>8</v>
      </c>
      <c r="E368" s="37">
        <v>24.786000000000001</v>
      </c>
      <c r="F3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8"/>
      <c r="H368"/>
      <c r="I368"/>
    </row>
    <row r="369" spans="1:9" x14ac:dyDescent="0.25">
      <c r="A369" s="29">
        <v>46093</v>
      </c>
      <c r="B369" s="47">
        <v>3</v>
      </c>
      <c r="C369" s="47">
        <v>4</v>
      </c>
      <c r="D369" s="47">
        <v>9</v>
      </c>
      <c r="E369" s="37">
        <v>-5.4695</v>
      </c>
      <c r="F3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9"/>
      <c r="H369"/>
      <c r="I369"/>
    </row>
    <row r="370" spans="1:9" x14ac:dyDescent="0.25">
      <c r="A370" s="29">
        <v>46093</v>
      </c>
      <c r="B370" s="47">
        <v>3</v>
      </c>
      <c r="C370" s="47">
        <v>4</v>
      </c>
      <c r="D370" s="47">
        <v>10</v>
      </c>
      <c r="E370" s="37">
        <v>-11.5101</v>
      </c>
      <c r="F3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0"/>
      <c r="H370"/>
      <c r="I370"/>
    </row>
    <row r="371" spans="1:9" x14ac:dyDescent="0.25">
      <c r="A371" s="29">
        <v>46093</v>
      </c>
      <c r="B371" s="47">
        <v>3</v>
      </c>
      <c r="C371" s="47">
        <v>4</v>
      </c>
      <c r="D371" s="47">
        <v>11</v>
      </c>
      <c r="E371" s="37">
        <v>-9.7729999999999997</v>
      </c>
      <c r="F3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1"/>
      <c r="H371"/>
      <c r="I371"/>
    </row>
    <row r="372" spans="1:9" x14ac:dyDescent="0.25">
      <c r="A372" s="29">
        <v>46093</v>
      </c>
      <c r="B372" s="47">
        <v>3</v>
      </c>
      <c r="C372" s="47">
        <v>4</v>
      </c>
      <c r="D372" s="47">
        <v>12</v>
      </c>
      <c r="E372" s="37">
        <v>-11.5358</v>
      </c>
      <c r="F3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2"/>
      <c r="H372"/>
      <c r="I372"/>
    </row>
    <row r="373" spans="1:9" x14ac:dyDescent="0.25">
      <c r="A373" s="29">
        <v>46093</v>
      </c>
      <c r="B373" s="47">
        <v>3</v>
      </c>
      <c r="C373" s="47">
        <v>4</v>
      </c>
      <c r="D373" s="47">
        <v>13</v>
      </c>
      <c r="E373" s="37">
        <v>-10.2033</v>
      </c>
      <c r="F3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3"/>
      <c r="H373"/>
      <c r="I373"/>
    </row>
    <row r="374" spans="1:9" x14ac:dyDescent="0.25">
      <c r="A374" s="29">
        <v>46093</v>
      </c>
      <c r="B374" s="47">
        <v>3</v>
      </c>
      <c r="C374" s="47">
        <v>4</v>
      </c>
      <c r="D374" s="47">
        <v>14</v>
      </c>
      <c r="E374" s="37">
        <v>-10.145</v>
      </c>
      <c r="F3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4"/>
      <c r="H374"/>
      <c r="I374"/>
    </row>
    <row r="375" spans="1:9" x14ac:dyDescent="0.25">
      <c r="A375" s="29">
        <v>46093</v>
      </c>
      <c r="B375" s="47">
        <v>3</v>
      </c>
      <c r="C375" s="47">
        <v>4</v>
      </c>
      <c r="D375" s="47">
        <v>15</v>
      </c>
      <c r="E375" s="37">
        <v>-11.085699999999999</v>
      </c>
      <c r="F3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5"/>
      <c r="H375"/>
      <c r="I375"/>
    </row>
    <row r="376" spans="1:9" x14ac:dyDescent="0.25">
      <c r="A376" s="29">
        <v>46093</v>
      </c>
      <c r="B376" s="47">
        <v>3</v>
      </c>
      <c r="C376" s="47">
        <v>4</v>
      </c>
      <c r="D376" s="47">
        <v>16</v>
      </c>
      <c r="E376" s="37">
        <v>-10.021599999999999</v>
      </c>
      <c r="F3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6"/>
      <c r="H376"/>
      <c r="I376"/>
    </row>
    <row r="377" spans="1:9" x14ac:dyDescent="0.25">
      <c r="A377" s="29">
        <v>46093</v>
      </c>
      <c r="B377" s="47">
        <v>3</v>
      </c>
      <c r="C377" s="47">
        <v>4</v>
      </c>
      <c r="D377" s="47">
        <v>17</v>
      </c>
      <c r="E377" s="37">
        <v>-10.803800000000001</v>
      </c>
      <c r="F3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7"/>
      <c r="H377"/>
      <c r="I377"/>
    </row>
    <row r="378" spans="1:9" x14ac:dyDescent="0.25">
      <c r="A378" s="29">
        <v>46093</v>
      </c>
      <c r="B378" s="47">
        <v>3</v>
      </c>
      <c r="C378" s="47">
        <v>4</v>
      </c>
      <c r="D378" s="47">
        <v>18</v>
      </c>
      <c r="E378" s="37">
        <v>22.846800000000002</v>
      </c>
      <c r="F3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8"/>
      <c r="H378"/>
      <c r="I378"/>
    </row>
    <row r="379" spans="1:9" x14ac:dyDescent="0.25">
      <c r="A379" s="29">
        <v>46093</v>
      </c>
      <c r="B379" s="47">
        <v>3</v>
      </c>
      <c r="C379" s="47">
        <v>4</v>
      </c>
      <c r="D379" s="47">
        <v>19</v>
      </c>
      <c r="E379" s="37">
        <v>26.145900000000001</v>
      </c>
      <c r="F3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9"/>
      <c r="H379"/>
      <c r="I379"/>
    </row>
    <row r="380" spans="1:9" x14ac:dyDescent="0.25">
      <c r="A380" s="29">
        <v>46093</v>
      </c>
      <c r="B380" s="47">
        <v>3</v>
      </c>
      <c r="C380" s="47">
        <v>4</v>
      </c>
      <c r="D380" s="47">
        <v>20</v>
      </c>
      <c r="E380" s="37">
        <v>28.073799999999999</v>
      </c>
      <c r="F3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0"/>
      <c r="H380"/>
      <c r="I380"/>
    </row>
    <row r="381" spans="1:9" x14ac:dyDescent="0.25">
      <c r="A381" s="29">
        <v>46093</v>
      </c>
      <c r="B381" s="47">
        <v>3</v>
      </c>
      <c r="C381" s="47">
        <v>4</v>
      </c>
      <c r="D381" s="47">
        <v>21</v>
      </c>
      <c r="E381" s="37">
        <v>20.390599999999999</v>
      </c>
      <c r="F3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1"/>
      <c r="H381"/>
      <c r="I381"/>
    </row>
    <row r="382" spans="1:9" x14ac:dyDescent="0.25">
      <c r="A382" s="29">
        <v>46093</v>
      </c>
      <c r="B382" s="47">
        <v>3</v>
      </c>
      <c r="C382" s="47">
        <v>4</v>
      </c>
      <c r="D382" s="47">
        <v>22</v>
      </c>
      <c r="E382" s="37">
        <v>29.349</v>
      </c>
      <c r="F3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2"/>
      <c r="H382"/>
      <c r="I382"/>
    </row>
    <row r="383" spans="1:9" x14ac:dyDescent="0.25">
      <c r="A383" s="29">
        <v>46093</v>
      </c>
      <c r="B383" s="47">
        <v>3</v>
      </c>
      <c r="C383" s="47">
        <v>4</v>
      </c>
      <c r="D383" s="47">
        <v>23</v>
      </c>
      <c r="E383" s="37">
        <v>26.101700000000001</v>
      </c>
      <c r="F3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3"/>
      <c r="H383"/>
      <c r="I383"/>
    </row>
    <row r="384" spans="1:9" x14ac:dyDescent="0.25">
      <c r="A384" s="29">
        <v>46093</v>
      </c>
      <c r="B384" s="47">
        <v>3</v>
      </c>
      <c r="C384" s="47">
        <v>4</v>
      </c>
      <c r="D384" s="47">
        <v>24</v>
      </c>
      <c r="E384" s="37">
        <v>22.233599999999999</v>
      </c>
      <c r="F3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4"/>
      <c r="H384"/>
      <c r="I384"/>
    </row>
    <row r="385" spans="1:9" x14ac:dyDescent="0.25">
      <c r="A385" s="29">
        <v>46094</v>
      </c>
      <c r="B385" s="47">
        <v>3</v>
      </c>
      <c r="C385" s="47">
        <v>5</v>
      </c>
      <c r="D385" s="47">
        <v>1</v>
      </c>
      <c r="E385" s="37">
        <v>20.163799999999998</v>
      </c>
      <c r="F3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5"/>
      <c r="H385"/>
      <c r="I385"/>
    </row>
    <row r="386" spans="1:9" x14ac:dyDescent="0.25">
      <c r="A386" s="29">
        <v>46094</v>
      </c>
      <c r="B386" s="47">
        <v>3</v>
      </c>
      <c r="C386" s="47">
        <v>5</v>
      </c>
      <c r="D386" s="47">
        <v>2</v>
      </c>
      <c r="E386" s="37">
        <v>19.3323</v>
      </c>
      <c r="F3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6"/>
      <c r="H386"/>
      <c r="I386"/>
    </row>
    <row r="387" spans="1:9" x14ac:dyDescent="0.25">
      <c r="A387" s="29">
        <v>46094</v>
      </c>
      <c r="B387" s="47">
        <v>3</v>
      </c>
      <c r="C387" s="47">
        <v>5</v>
      </c>
      <c r="D387" s="47">
        <v>3</v>
      </c>
      <c r="E387" s="37">
        <v>16.8538</v>
      </c>
      <c r="F3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7"/>
      <c r="H387"/>
      <c r="I387"/>
    </row>
    <row r="388" spans="1:9" x14ac:dyDescent="0.25">
      <c r="A388" s="29">
        <v>46094</v>
      </c>
      <c r="B388" s="47">
        <v>3</v>
      </c>
      <c r="C388" s="47">
        <v>5</v>
      </c>
      <c r="D388" s="47">
        <v>4</v>
      </c>
      <c r="E388" s="37">
        <v>18.190899999999999</v>
      </c>
      <c r="F3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8"/>
      <c r="H388"/>
      <c r="I388"/>
    </row>
    <row r="389" spans="1:9" x14ac:dyDescent="0.25">
      <c r="A389" s="29">
        <v>46094</v>
      </c>
      <c r="B389" s="47">
        <v>3</v>
      </c>
      <c r="C389" s="47">
        <v>5</v>
      </c>
      <c r="D389" s="47">
        <v>5</v>
      </c>
      <c r="E389" s="37">
        <v>21.7074</v>
      </c>
      <c r="F3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9"/>
      <c r="H389"/>
      <c r="I389"/>
    </row>
    <row r="390" spans="1:9" x14ac:dyDescent="0.25">
      <c r="A390" s="29">
        <v>46094</v>
      </c>
      <c r="B390" s="47">
        <v>3</v>
      </c>
      <c r="C390" s="47">
        <v>5</v>
      </c>
      <c r="D390" s="47">
        <v>6</v>
      </c>
      <c r="E390" s="37">
        <v>22.8918</v>
      </c>
      <c r="F3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0"/>
      <c r="H390"/>
      <c r="I390"/>
    </row>
    <row r="391" spans="1:9" x14ac:dyDescent="0.25">
      <c r="A391" s="29">
        <v>46094</v>
      </c>
      <c r="B391" s="47">
        <v>3</v>
      </c>
      <c r="C391" s="47">
        <v>5</v>
      </c>
      <c r="D391" s="47">
        <v>7</v>
      </c>
      <c r="E391" s="37">
        <v>42.860999999999997</v>
      </c>
      <c r="F3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1"/>
      <c r="H391"/>
      <c r="I391"/>
    </row>
    <row r="392" spans="1:9" x14ac:dyDescent="0.25">
      <c r="A392" s="29">
        <v>46094</v>
      </c>
      <c r="B392" s="47">
        <v>3</v>
      </c>
      <c r="C392" s="47">
        <v>5</v>
      </c>
      <c r="D392" s="47">
        <v>8</v>
      </c>
      <c r="E392" s="37">
        <v>6.6192000000000002</v>
      </c>
      <c r="F3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2"/>
      <c r="H392"/>
      <c r="I392"/>
    </row>
    <row r="393" spans="1:9" x14ac:dyDescent="0.25">
      <c r="A393" s="29">
        <v>46094</v>
      </c>
      <c r="B393" s="47">
        <v>3</v>
      </c>
      <c r="C393" s="47">
        <v>5</v>
      </c>
      <c r="D393" s="47">
        <v>9</v>
      </c>
      <c r="E393" s="37">
        <v>-19.6678</v>
      </c>
      <c r="F3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3"/>
      <c r="H393"/>
      <c r="I393"/>
    </row>
    <row r="394" spans="1:9" x14ac:dyDescent="0.25">
      <c r="A394" s="29">
        <v>46094</v>
      </c>
      <c r="B394" s="47">
        <v>3</v>
      </c>
      <c r="C394" s="47">
        <v>5</v>
      </c>
      <c r="D394" s="47">
        <v>10</v>
      </c>
      <c r="E394" s="37">
        <v>-11.661799999999999</v>
      </c>
      <c r="F3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4"/>
      <c r="H394"/>
      <c r="I394"/>
    </row>
    <row r="395" spans="1:9" x14ac:dyDescent="0.25">
      <c r="A395" s="29">
        <v>46094</v>
      </c>
      <c r="B395" s="47">
        <v>3</v>
      </c>
      <c r="C395" s="47">
        <v>5</v>
      </c>
      <c r="D395" s="47">
        <v>11</v>
      </c>
      <c r="E395" s="37">
        <v>-8.7912999999999997</v>
      </c>
      <c r="F3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5"/>
      <c r="H395"/>
      <c r="I395"/>
    </row>
    <row r="396" spans="1:9" x14ac:dyDescent="0.25">
      <c r="A396" s="29">
        <v>46094</v>
      </c>
      <c r="B396" s="47">
        <v>3</v>
      </c>
      <c r="C396" s="47">
        <v>5</v>
      </c>
      <c r="D396" s="47">
        <v>12</v>
      </c>
      <c r="E396" s="37">
        <v>-8.0690000000000008</v>
      </c>
      <c r="F3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6"/>
      <c r="H396"/>
      <c r="I396"/>
    </row>
    <row r="397" spans="1:9" x14ac:dyDescent="0.25">
      <c r="A397" s="29">
        <v>46094</v>
      </c>
      <c r="B397" s="47">
        <v>3</v>
      </c>
      <c r="C397" s="47">
        <v>5</v>
      </c>
      <c r="D397" s="47">
        <v>13</v>
      </c>
      <c r="E397" s="37">
        <v>-4.3468999999999998</v>
      </c>
      <c r="F3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7"/>
      <c r="H397"/>
      <c r="I397"/>
    </row>
    <row r="398" spans="1:9" x14ac:dyDescent="0.25">
      <c r="A398" s="29">
        <v>46094</v>
      </c>
      <c r="B398" s="47">
        <v>3</v>
      </c>
      <c r="C398" s="47">
        <v>5</v>
      </c>
      <c r="D398" s="47">
        <v>14</v>
      </c>
      <c r="E398" s="37">
        <v>-1.3722000000000001</v>
      </c>
      <c r="F3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8"/>
      <c r="H398"/>
      <c r="I398"/>
    </row>
    <row r="399" spans="1:9" x14ac:dyDescent="0.25">
      <c r="A399" s="29">
        <v>46094</v>
      </c>
      <c r="B399" s="47">
        <v>3</v>
      </c>
      <c r="C399" s="47">
        <v>5</v>
      </c>
      <c r="D399" s="47">
        <v>15</v>
      </c>
      <c r="E399" s="37">
        <v>0.97709999999999997</v>
      </c>
      <c r="F3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9"/>
      <c r="H399"/>
      <c r="I399"/>
    </row>
    <row r="400" spans="1:9" x14ac:dyDescent="0.25">
      <c r="A400" s="29">
        <v>46094</v>
      </c>
      <c r="B400" s="47">
        <v>3</v>
      </c>
      <c r="C400" s="47">
        <v>5</v>
      </c>
      <c r="D400" s="47">
        <v>16</v>
      </c>
      <c r="E400" s="37">
        <v>-0.98019999999999996</v>
      </c>
      <c r="F4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0"/>
      <c r="H400"/>
      <c r="I400"/>
    </row>
    <row r="401" spans="1:9" x14ac:dyDescent="0.25">
      <c r="A401" s="29">
        <v>46094</v>
      </c>
      <c r="B401" s="47">
        <v>3</v>
      </c>
      <c r="C401" s="47">
        <v>5</v>
      </c>
      <c r="D401" s="47">
        <v>17</v>
      </c>
      <c r="E401" s="37">
        <v>1.5298</v>
      </c>
      <c r="F4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1"/>
      <c r="H401"/>
      <c r="I401"/>
    </row>
    <row r="402" spans="1:9" x14ac:dyDescent="0.25">
      <c r="A402" s="29">
        <v>46094</v>
      </c>
      <c r="B402" s="47">
        <v>3</v>
      </c>
      <c r="C402" s="47">
        <v>5</v>
      </c>
      <c r="D402" s="47">
        <v>18</v>
      </c>
      <c r="E402" s="37">
        <v>78.543199999999999</v>
      </c>
      <c r="F4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2"/>
      <c r="H402"/>
      <c r="I402"/>
    </row>
    <row r="403" spans="1:9" x14ac:dyDescent="0.25">
      <c r="A403" s="29">
        <v>46094</v>
      </c>
      <c r="B403" s="47">
        <v>3</v>
      </c>
      <c r="C403" s="47">
        <v>5</v>
      </c>
      <c r="D403" s="47">
        <v>19</v>
      </c>
      <c r="E403" s="37">
        <v>29.194199999999999</v>
      </c>
      <c r="F4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3"/>
      <c r="H403"/>
      <c r="I403"/>
    </row>
    <row r="404" spans="1:9" x14ac:dyDescent="0.25">
      <c r="A404" s="29">
        <v>46094</v>
      </c>
      <c r="B404" s="47">
        <v>3</v>
      </c>
      <c r="C404" s="47">
        <v>5</v>
      </c>
      <c r="D404" s="47">
        <v>20</v>
      </c>
      <c r="E404" s="37">
        <v>26.8979</v>
      </c>
      <c r="F4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4"/>
      <c r="H404"/>
      <c r="I404"/>
    </row>
    <row r="405" spans="1:9" x14ac:dyDescent="0.25">
      <c r="A405" s="29">
        <v>46094</v>
      </c>
      <c r="B405" s="47">
        <v>3</v>
      </c>
      <c r="C405" s="47">
        <v>5</v>
      </c>
      <c r="D405" s="47">
        <v>21</v>
      </c>
      <c r="E405" s="37">
        <v>22.942799999999998</v>
      </c>
      <c r="F4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5"/>
      <c r="H405"/>
      <c r="I405"/>
    </row>
    <row r="406" spans="1:9" x14ac:dyDescent="0.25">
      <c r="A406" s="29">
        <v>46094</v>
      </c>
      <c r="B406" s="47">
        <v>3</v>
      </c>
      <c r="C406" s="47">
        <v>5</v>
      </c>
      <c r="D406" s="47">
        <v>22</v>
      </c>
      <c r="E406" s="37">
        <v>20.412400000000002</v>
      </c>
      <c r="F4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6"/>
      <c r="H406"/>
      <c r="I406"/>
    </row>
    <row r="407" spans="1:9" x14ac:dyDescent="0.25">
      <c r="A407" s="29">
        <v>46094</v>
      </c>
      <c r="B407" s="47">
        <v>3</v>
      </c>
      <c r="C407" s="47">
        <v>5</v>
      </c>
      <c r="D407" s="47">
        <v>23</v>
      </c>
      <c r="E407" s="37">
        <v>22.347000000000001</v>
      </c>
      <c r="F4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7"/>
      <c r="H407"/>
      <c r="I407"/>
    </row>
    <row r="408" spans="1:9" x14ac:dyDescent="0.25">
      <c r="A408" s="29">
        <v>46094</v>
      </c>
      <c r="B408" s="47">
        <v>3</v>
      </c>
      <c r="C408" s="47">
        <v>5</v>
      </c>
      <c r="D408" s="47">
        <v>24</v>
      </c>
      <c r="E408" s="37">
        <v>19.635200000000001</v>
      </c>
      <c r="F4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8"/>
      <c r="H408"/>
      <c r="I408"/>
    </row>
    <row r="409" spans="1:9" x14ac:dyDescent="0.25">
      <c r="A409" s="29">
        <v>46095</v>
      </c>
      <c r="B409" s="47">
        <v>3</v>
      </c>
      <c r="C409" s="47">
        <v>6</v>
      </c>
      <c r="D409" s="47">
        <v>1</v>
      </c>
      <c r="E409" s="37">
        <v>15.979100000000001</v>
      </c>
      <c r="F4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9"/>
      <c r="H409"/>
      <c r="I409"/>
    </row>
    <row r="410" spans="1:9" x14ac:dyDescent="0.25">
      <c r="A410" s="29">
        <v>46095</v>
      </c>
      <c r="B410" s="47">
        <v>3</v>
      </c>
      <c r="C410" s="47">
        <v>6</v>
      </c>
      <c r="D410" s="47">
        <v>2</v>
      </c>
      <c r="E410" s="37">
        <v>14.7906</v>
      </c>
      <c r="F4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0"/>
      <c r="H410"/>
      <c r="I410"/>
    </row>
    <row r="411" spans="1:9" x14ac:dyDescent="0.25">
      <c r="A411" s="29">
        <v>46095</v>
      </c>
      <c r="B411" s="47">
        <v>3</v>
      </c>
      <c r="C411" s="47">
        <v>6</v>
      </c>
      <c r="D411" s="47">
        <v>3</v>
      </c>
      <c r="E411" s="37">
        <v>11.703099999999999</v>
      </c>
      <c r="F4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1"/>
      <c r="H411"/>
      <c r="I411"/>
    </row>
    <row r="412" spans="1:9" x14ac:dyDescent="0.25">
      <c r="A412" s="29">
        <v>46095</v>
      </c>
      <c r="B412" s="47">
        <v>3</v>
      </c>
      <c r="C412" s="47">
        <v>6</v>
      </c>
      <c r="D412" s="47">
        <v>4</v>
      </c>
      <c r="E412" s="37">
        <v>9.3292999999999999</v>
      </c>
      <c r="F4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2"/>
      <c r="H412"/>
      <c r="I412"/>
    </row>
    <row r="413" spans="1:9" x14ac:dyDescent="0.25">
      <c r="A413" s="29">
        <v>46095</v>
      </c>
      <c r="B413" s="47">
        <v>3</v>
      </c>
      <c r="C413" s="47">
        <v>6</v>
      </c>
      <c r="D413" s="47">
        <v>5</v>
      </c>
      <c r="E413" s="37">
        <v>9.1914999999999996</v>
      </c>
      <c r="F4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3"/>
      <c r="H413"/>
      <c r="I413"/>
    </row>
    <row r="414" spans="1:9" x14ac:dyDescent="0.25">
      <c r="A414" s="29">
        <v>46095</v>
      </c>
      <c r="B414" s="47">
        <v>3</v>
      </c>
      <c r="C414" s="47">
        <v>6</v>
      </c>
      <c r="D414" s="47">
        <v>6</v>
      </c>
      <c r="E414" s="37">
        <v>7.1684999999999999</v>
      </c>
      <c r="F4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4"/>
      <c r="H414"/>
      <c r="I414"/>
    </row>
    <row r="415" spans="1:9" x14ac:dyDescent="0.25">
      <c r="A415" s="29">
        <v>46095</v>
      </c>
      <c r="B415" s="47">
        <v>3</v>
      </c>
      <c r="C415" s="47">
        <v>6</v>
      </c>
      <c r="D415" s="47">
        <v>7</v>
      </c>
      <c r="E415" s="37">
        <v>10.120100000000001</v>
      </c>
      <c r="F4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5"/>
      <c r="H415"/>
      <c r="I415"/>
    </row>
    <row r="416" spans="1:9" x14ac:dyDescent="0.25">
      <c r="A416" s="29">
        <v>46095</v>
      </c>
      <c r="B416" s="47">
        <v>3</v>
      </c>
      <c r="C416" s="47">
        <v>6</v>
      </c>
      <c r="D416" s="47">
        <v>8</v>
      </c>
      <c r="E416" s="37">
        <v>5.1028000000000002</v>
      </c>
      <c r="F4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6"/>
      <c r="H416"/>
      <c r="I416"/>
    </row>
    <row r="417" spans="1:9" x14ac:dyDescent="0.25">
      <c r="A417" s="29">
        <v>46095</v>
      </c>
      <c r="B417" s="47">
        <v>3</v>
      </c>
      <c r="C417" s="47">
        <v>6</v>
      </c>
      <c r="D417" s="47">
        <v>9</v>
      </c>
      <c r="E417" s="37">
        <v>-2.3704000000000001</v>
      </c>
      <c r="F4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7"/>
      <c r="H417"/>
      <c r="I417"/>
    </row>
    <row r="418" spans="1:9" x14ac:dyDescent="0.25">
      <c r="A418" s="29">
        <v>46095</v>
      </c>
      <c r="B418" s="47">
        <v>3</v>
      </c>
      <c r="C418" s="47">
        <v>6</v>
      </c>
      <c r="D418" s="47">
        <v>10</v>
      </c>
      <c r="E418" s="37">
        <v>-10.6012</v>
      </c>
      <c r="F4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8"/>
      <c r="H418"/>
      <c r="I418"/>
    </row>
    <row r="419" spans="1:9" x14ac:dyDescent="0.25">
      <c r="A419" s="29">
        <v>46095</v>
      </c>
      <c r="B419" s="47">
        <v>3</v>
      </c>
      <c r="C419" s="47">
        <v>6</v>
      </c>
      <c r="D419" s="47">
        <v>11</v>
      </c>
      <c r="E419" s="37">
        <v>-12.042299999999999</v>
      </c>
      <c r="F4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9"/>
      <c r="H419"/>
      <c r="I419"/>
    </row>
    <row r="420" spans="1:9" x14ac:dyDescent="0.25">
      <c r="A420" s="29">
        <v>46095</v>
      </c>
      <c r="B420" s="47">
        <v>3</v>
      </c>
      <c r="C420" s="47">
        <v>6</v>
      </c>
      <c r="D420" s="47">
        <v>12</v>
      </c>
      <c r="E420" s="37">
        <v>-8.3582000000000001</v>
      </c>
      <c r="F4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0"/>
      <c r="H420"/>
      <c r="I420"/>
    </row>
    <row r="421" spans="1:9" x14ac:dyDescent="0.25">
      <c r="A421" s="29">
        <v>46095</v>
      </c>
      <c r="B421" s="47">
        <v>3</v>
      </c>
      <c r="C421" s="47">
        <v>6</v>
      </c>
      <c r="D421" s="47">
        <v>13</v>
      </c>
      <c r="E421" s="37">
        <v>-10.0534</v>
      </c>
      <c r="F4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1"/>
      <c r="H421"/>
      <c r="I421"/>
    </row>
    <row r="422" spans="1:9" x14ac:dyDescent="0.25">
      <c r="A422" s="29">
        <v>46095</v>
      </c>
      <c r="B422" s="47">
        <v>3</v>
      </c>
      <c r="C422" s="47">
        <v>6</v>
      </c>
      <c r="D422" s="47">
        <v>14</v>
      </c>
      <c r="E422" s="37">
        <v>-13.395300000000001</v>
      </c>
      <c r="F4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2"/>
      <c r="H422"/>
      <c r="I422"/>
    </row>
    <row r="423" spans="1:9" x14ac:dyDescent="0.25">
      <c r="A423" s="29">
        <v>46095</v>
      </c>
      <c r="B423" s="47">
        <v>3</v>
      </c>
      <c r="C423" s="47">
        <v>6</v>
      </c>
      <c r="D423" s="47">
        <v>15</v>
      </c>
      <c r="E423" s="37">
        <v>-13.653600000000001</v>
      </c>
      <c r="F4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3"/>
      <c r="H423"/>
      <c r="I423"/>
    </row>
    <row r="424" spans="1:9" x14ac:dyDescent="0.25">
      <c r="A424" s="29">
        <v>46095</v>
      </c>
      <c r="B424" s="47">
        <v>3</v>
      </c>
      <c r="C424" s="47">
        <v>6</v>
      </c>
      <c r="D424" s="47">
        <v>16</v>
      </c>
      <c r="E424" s="37">
        <v>-13.914300000000001</v>
      </c>
      <c r="F4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4"/>
      <c r="H424"/>
      <c r="I424"/>
    </row>
    <row r="425" spans="1:9" x14ac:dyDescent="0.25">
      <c r="A425" s="29">
        <v>46095</v>
      </c>
      <c r="B425" s="47">
        <v>3</v>
      </c>
      <c r="C425" s="47">
        <v>6</v>
      </c>
      <c r="D425" s="47">
        <v>17</v>
      </c>
      <c r="E425" s="37">
        <v>-13.9214</v>
      </c>
      <c r="F4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5"/>
      <c r="H425"/>
      <c r="I425"/>
    </row>
    <row r="426" spans="1:9" x14ac:dyDescent="0.25">
      <c r="A426" s="29">
        <v>46095</v>
      </c>
      <c r="B426" s="47">
        <v>3</v>
      </c>
      <c r="C426" s="47">
        <v>6</v>
      </c>
      <c r="D426" s="47">
        <v>18</v>
      </c>
      <c r="E426" s="37">
        <v>-3.141</v>
      </c>
      <c r="F4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6"/>
      <c r="H426"/>
      <c r="I426"/>
    </row>
    <row r="427" spans="1:9" x14ac:dyDescent="0.25">
      <c r="A427" s="29">
        <v>46095</v>
      </c>
      <c r="B427" s="47">
        <v>3</v>
      </c>
      <c r="C427" s="47">
        <v>6</v>
      </c>
      <c r="D427" s="47">
        <v>19</v>
      </c>
      <c r="E427" s="37">
        <v>14.988799999999999</v>
      </c>
      <c r="F4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7"/>
      <c r="H427"/>
      <c r="I427"/>
    </row>
    <row r="428" spans="1:9" x14ac:dyDescent="0.25">
      <c r="A428" s="29">
        <v>46095</v>
      </c>
      <c r="B428" s="47">
        <v>3</v>
      </c>
      <c r="C428" s="47">
        <v>6</v>
      </c>
      <c r="D428" s="47">
        <v>20</v>
      </c>
      <c r="E428" s="37">
        <v>17.434699999999999</v>
      </c>
      <c r="F4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8"/>
      <c r="H428"/>
      <c r="I428"/>
    </row>
    <row r="429" spans="1:9" x14ac:dyDescent="0.25">
      <c r="A429" s="29">
        <v>46095</v>
      </c>
      <c r="B429" s="47">
        <v>3</v>
      </c>
      <c r="C429" s="47">
        <v>6</v>
      </c>
      <c r="D429" s="47">
        <v>21</v>
      </c>
      <c r="E429" s="37">
        <v>15.9602</v>
      </c>
      <c r="F4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9"/>
      <c r="H429"/>
      <c r="I429"/>
    </row>
    <row r="430" spans="1:9" x14ac:dyDescent="0.25">
      <c r="A430" s="29">
        <v>46095</v>
      </c>
      <c r="B430" s="47">
        <v>3</v>
      </c>
      <c r="C430" s="47">
        <v>6</v>
      </c>
      <c r="D430" s="47">
        <v>22</v>
      </c>
      <c r="E430" s="37">
        <v>16.5608</v>
      </c>
      <c r="F4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0"/>
      <c r="H430"/>
      <c r="I430"/>
    </row>
    <row r="431" spans="1:9" x14ac:dyDescent="0.25">
      <c r="A431" s="29">
        <v>46095</v>
      </c>
      <c r="B431" s="47">
        <v>3</v>
      </c>
      <c r="C431" s="47">
        <v>6</v>
      </c>
      <c r="D431" s="47">
        <v>23</v>
      </c>
      <c r="E431" s="37">
        <v>9.4428999999999998</v>
      </c>
      <c r="F4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1"/>
      <c r="H431"/>
      <c r="I431"/>
    </row>
    <row r="432" spans="1:9" x14ac:dyDescent="0.25">
      <c r="A432" s="29">
        <v>46095</v>
      </c>
      <c r="B432" s="47">
        <v>3</v>
      </c>
      <c r="C432" s="47">
        <v>6</v>
      </c>
      <c r="D432" s="47">
        <v>24</v>
      </c>
      <c r="E432" s="37">
        <v>9.0234000000000005</v>
      </c>
      <c r="F4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2"/>
      <c r="H432"/>
      <c r="I432"/>
    </row>
    <row r="433" spans="1:9" x14ac:dyDescent="0.25">
      <c r="A433" s="29">
        <v>46096</v>
      </c>
      <c r="B433" s="47">
        <v>3</v>
      </c>
      <c r="C433" s="47">
        <v>7</v>
      </c>
      <c r="D433" s="47">
        <v>1</v>
      </c>
      <c r="E433" s="37">
        <v>10.7317</v>
      </c>
      <c r="F4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3"/>
      <c r="H433"/>
      <c r="I433"/>
    </row>
    <row r="434" spans="1:9" x14ac:dyDescent="0.25">
      <c r="A434" s="29">
        <v>46096</v>
      </c>
      <c r="B434" s="47">
        <v>3</v>
      </c>
      <c r="C434" s="47">
        <v>7</v>
      </c>
      <c r="D434" s="47">
        <v>2</v>
      </c>
      <c r="E434" s="37">
        <v>14.1769</v>
      </c>
      <c r="F4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4"/>
      <c r="H434"/>
      <c r="I434"/>
    </row>
    <row r="435" spans="1:9" x14ac:dyDescent="0.25">
      <c r="A435" s="29">
        <v>46096</v>
      </c>
      <c r="B435" s="47">
        <v>3</v>
      </c>
      <c r="C435" s="47">
        <v>7</v>
      </c>
      <c r="D435" s="47">
        <v>3</v>
      </c>
      <c r="E435" s="37">
        <v>15.611700000000001</v>
      </c>
      <c r="F4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5"/>
      <c r="H435"/>
      <c r="I435"/>
    </row>
    <row r="436" spans="1:9" x14ac:dyDescent="0.25">
      <c r="A436" s="29">
        <v>46096</v>
      </c>
      <c r="B436" s="47">
        <v>3</v>
      </c>
      <c r="C436" s="47">
        <v>7</v>
      </c>
      <c r="D436" s="47">
        <v>4</v>
      </c>
      <c r="E436" s="37">
        <v>17.037299999999998</v>
      </c>
      <c r="F4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6"/>
      <c r="H436"/>
      <c r="I436"/>
    </row>
    <row r="437" spans="1:9" x14ac:dyDescent="0.25">
      <c r="A437" s="29">
        <v>46096</v>
      </c>
      <c r="B437" s="47">
        <v>3</v>
      </c>
      <c r="C437" s="47">
        <v>7</v>
      </c>
      <c r="D437" s="47">
        <v>5</v>
      </c>
      <c r="E437" s="37">
        <v>13.7798</v>
      </c>
      <c r="F4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7"/>
      <c r="H437"/>
      <c r="I437"/>
    </row>
    <row r="438" spans="1:9" x14ac:dyDescent="0.25">
      <c r="A438" s="29">
        <v>46096</v>
      </c>
      <c r="B438" s="47">
        <v>3</v>
      </c>
      <c r="C438" s="47">
        <v>7</v>
      </c>
      <c r="D438" s="47">
        <v>6</v>
      </c>
      <c r="E438" s="37">
        <v>13.111599999999999</v>
      </c>
      <c r="F4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8"/>
      <c r="H438"/>
      <c r="I438"/>
    </row>
    <row r="439" spans="1:9" x14ac:dyDescent="0.25">
      <c r="A439" s="29">
        <v>46096</v>
      </c>
      <c r="B439" s="47">
        <v>3</v>
      </c>
      <c r="C439" s="47">
        <v>7</v>
      </c>
      <c r="D439" s="47">
        <v>7</v>
      </c>
      <c r="E439" s="37">
        <v>14.8043</v>
      </c>
      <c r="F4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9"/>
      <c r="H439"/>
      <c r="I439"/>
    </row>
    <row r="440" spans="1:9" x14ac:dyDescent="0.25">
      <c r="A440" s="29">
        <v>46096</v>
      </c>
      <c r="B440" s="47">
        <v>3</v>
      </c>
      <c r="C440" s="47">
        <v>7</v>
      </c>
      <c r="D440" s="47">
        <v>8</v>
      </c>
      <c r="E440" s="37">
        <v>41.445599999999999</v>
      </c>
      <c r="F4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0"/>
      <c r="H440"/>
      <c r="I440"/>
    </row>
    <row r="441" spans="1:9" x14ac:dyDescent="0.25">
      <c r="A441" s="29">
        <v>46096</v>
      </c>
      <c r="B441" s="47">
        <v>3</v>
      </c>
      <c r="C441" s="47">
        <v>7</v>
      </c>
      <c r="D441" s="47">
        <v>9</v>
      </c>
      <c r="E441" s="37">
        <v>-9.6365999999999996</v>
      </c>
      <c r="F4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1"/>
      <c r="H441"/>
      <c r="I441"/>
    </row>
    <row r="442" spans="1:9" x14ac:dyDescent="0.25">
      <c r="A442" s="29">
        <v>46096</v>
      </c>
      <c r="B442" s="47">
        <v>3</v>
      </c>
      <c r="C442" s="47">
        <v>7</v>
      </c>
      <c r="D442" s="47">
        <v>10</v>
      </c>
      <c r="E442" s="37">
        <v>-12.0166</v>
      </c>
      <c r="F4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2"/>
      <c r="H442"/>
      <c r="I442"/>
    </row>
    <row r="443" spans="1:9" x14ac:dyDescent="0.25">
      <c r="A443" s="29">
        <v>46096</v>
      </c>
      <c r="B443" s="47">
        <v>3</v>
      </c>
      <c r="C443" s="47">
        <v>7</v>
      </c>
      <c r="D443" s="47">
        <v>11</v>
      </c>
      <c r="E443" s="37">
        <v>-16.538799999999998</v>
      </c>
      <c r="F4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3"/>
      <c r="H443"/>
      <c r="I443"/>
    </row>
    <row r="444" spans="1:9" x14ac:dyDescent="0.25">
      <c r="A444" s="29">
        <v>46096</v>
      </c>
      <c r="B444" s="47">
        <v>3</v>
      </c>
      <c r="C444" s="47">
        <v>7</v>
      </c>
      <c r="D444" s="47">
        <v>12</v>
      </c>
      <c r="E444" s="37">
        <v>-15.103</v>
      </c>
      <c r="F4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4"/>
      <c r="H444"/>
      <c r="I444"/>
    </row>
    <row r="445" spans="1:9" x14ac:dyDescent="0.25">
      <c r="A445" s="29">
        <v>46096</v>
      </c>
      <c r="B445" s="47">
        <v>3</v>
      </c>
      <c r="C445" s="47">
        <v>7</v>
      </c>
      <c r="D445" s="47">
        <v>13</v>
      </c>
      <c r="E445" s="37">
        <v>-13.273199999999999</v>
      </c>
      <c r="F4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5"/>
      <c r="H445"/>
      <c r="I445"/>
    </row>
    <row r="446" spans="1:9" x14ac:dyDescent="0.25">
      <c r="A446" s="29">
        <v>46096</v>
      </c>
      <c r="B446" s="47">
        <v>3</v>
      </c>
      <c r="C446" s="47">
        <v>7</v>
      </c>
      <c r="D446" s="47">
        <v>14</v>
      </c>
      <c r="E446" s="37">
        <v>-12.0662</v>
      </c>
      <c r="F4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6"/>
      <c r="H446"/>
      <c r="I446"/>
    </row>
    <row r="447" spans="1:9" x14ac:dyDescent="0.25">
      <c r="A447" s="29">
        <v>46096</v>
      </c>
      <c r="B447" s="47">
        <v>3</v>
      </c>
      <c r="C447" s="47">
        <v>7</v>
      </c>
      <c r="D447" s="47">
        <v>15</v>
      </c>
      <c r="E447" s="37">
        <v>-13.398999999999999</v>
      </c>
      <c r="F4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7"/>
      <c r="H447"/>
      <c r="I447"/>
    </row>
    <row r="448" spans="1:9" x14ac:dyDescent="0.25">
      <c r="A448" s="29">
        <v>46096</v>
      </c>
      <c r="B448" s="47">
        <v>3</v>
      </c>
      <c r="C448" s="47">
        <v>7</v>
      </c>
      <c r="D448" s="47">
        <v>16</v>
      </c>
      <c r="E448" s="37">
        <v>-13.8637</v>
      </c>
      <c r="F4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8"/>
      <c r="H448"/>
      <c r="I448"/>
    </row>
    <row r="449" spans="1:9" x14ac:dyDescent="0.25">
      <c r="A449" s="29">
        <v>46096</v>
      </c>
      <c r="B449" s="47">
        <v>3</v>
      </c>
      <c r="C449" s="47">
        <v>7</v>
      </c>
      <c r="D449" s="47">
        <v>17</v>
      </c>
      <c r="E449" s="37">
        <v>-13.103999999999999</v>
      </c>
      <c r="F4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9"/>
      <c r="H449"/>
      <c r="I449"/>
    </row>
    <row r="450" spans="1:9" x14ac:dyDescent="0.25">
      <c r="A450" s="29">
        <v>46096</v>
      </c>
      <c r="B450" s="47">
        <v>3</v>
      </c>
      <c r="C450" s="47">
        <v>7</v>
      </c>
      <c r="D450" s="47">
        <v>18</v>
      </c>
      <c r="E450" s="37">
        <v>57.008699999999997</v>
      </c>
      <c r="F4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0"/>
      <c r="H450"/>
      <c r="I450"/>
    </row>
    <row r="451" spans="1:9" x14ac:dyDescent="0.25">
      <c r="A451" s="29">
        <v>46096</v>
      </c>
      <c r="B451" s="47">
        <v>3</v>
      </c>
      <c r="C451" s="47">
        <v>7</v>
      </c>
      <c r="D451" s="47">
        <v>19</v>
      </c>
      <c r="E451" s="37">
        <v>32.015999999999998</v>
      </c>
      <c r="F4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1"/>
      <c r="H451"/>
      <c r="I451"/>
    </row>
    <row r="452" spans="1:9" x14ac:dyDescent="0.25">
      <c r="A452" s="29">
        <v>46096</v>
      </c>
      <c r="B452" s="47">
        <v>3</v>
      </c>
      <c r="C452" s="47">
        <v>7</v>
      </c>
      <c r="D452" s="47">
        <v>20</v>
      </c>
      <c r="E452" s="37">
        <v>29.667300000000001</v>
      </c>
      <c r="F4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2"/>
      <c r="H452"/>
      <c r="I452"/>
    </row>
    <row r="453" spans="1:9" x14ac:dyDescent="0.25">
      <c r="A453" s="29">
        <v>46096</v>
      </c>
      <c r="B453" s="47">
        <v>3</v>
      </c>
      <c r="C453" s="47">
        <v>7</v>
      </c>
      <c r="D453" s="47">
        <v>21</v>
      </c>
      <c r="E453" s="37">
        <v>31.837700000000002</v>
      </c>
      <c r="F4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3"/>
      <c r="H453"/>
      <c r="I453"/>
    </row>
    <row r="454" spans="1:9" x14ac:dyDescent="0.25">
      <c r="A454" s="29">
        <v>46096</v>
      </c>
      <c r="B454" s="47">
        <v>3</v>
      </c>
      <c r="C454" s="47">
        <v>7</v>
      </c>
      <c r="D454" s="47">
        <v>22</v>
      </c>
      <c r="E454" s="37">
        <v>25.979700000000001</v>
      </c>
      <c r="F4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4"/>
      <c r="H454"/>
      <c r="I454"/>
    </row>
    <row r="455" spans="1:9" x14ac:dyDescent="0.25">
      <c r="A455" s="29">
        <v>46096</v>
      </c>
      <c r="B455" s="47">
        <v>3</v>
      </c>
      <c r="C455" s="47">
        <v>7</v>
      </c>
      <c r="D455" s="47">
        <v>23</v>
      </c>
      <c r="E455" s="37">
        <v>30.116599999999998</v>
      </c>
      <c r="F4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5"/>
      <c r="H455"/>
      <c r="I455"/>
    </row>
    <row r="456" spans="1:9" x14ac:dyDescent="0.25">
      <c r="A456" s="29">
        <v>46096</v>
      </c>
      <c r="B456" s="47">
        <v>3</v>
      </c>
      <c r="C456" s="47">
        <v>7</v>
      </c>
      <c r="D456" s="47">
        <v>24</v>
      </c>
      <c r="E456" s="37">
        <v>38.243400000000001</v>
      </c>
      <c r="F4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6"/>
      <c r="H456"/>
      <c r="I456"/>
    </row>
    <row r="457" spans="1:9" x14ac:dyDescent="0.25">
      <c r="A457" s="29">
        <v>46097</v>
      </c>
      <c r="B457" s="47">
        <v>3</v>
      </c>
      <c r="C457" s="47">
        <v>1</v>
      </c>
      <c r="D457" s="47">
        <v>1</v>
      </c>
      <c r="E457" s="37">
        <v>33.444600000000001</v>
      </c>
      <c r="F4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7"/>
      <c r="H457"/>
      <c r="I457"/>
    </row>
    <row r="458" spans="1:9" x14ac:dyDescent="0.25">
      <c r="A458" s="29">
        <v>46097</v>
      </c>
      <c r="B458" s="47">
        <v>3</v>
      </c>
      <c r="C458" s="47">
        <v>1</v>
      </c>
      <c r="D458" s="47">
        <v>2</v>
      </c>
      <c r="E458" s="37">
        <v>26.748100000000001</v>
      </c>
      <c r="F4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8"/>
      <c r="H458"/>
      <c r="I458"/>
    </row>
    <row r="459" spans="1:9" x14ac:dyDescent="0.25">
      <c r="A459" s="29">
        <v>46097</v>
      </c>
      <c r="B459" s="47">
        <v>3</v>
      </c>
      <c r="C459" s="47">
        <v>1</v>
      </c>
      <c r="D459" s="47">
        <v>3</v>
      </c>
      <c r="E459" s="37">
        <v>24.584499999999998</v>
      </c>
      <c r="F4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9"/>
      <c r="H459"/>
      <c r="I459"/>
    </row>
    <row r="460" spans="1:9" x14ac:dyDescent="0.25">
      <c r="A460" s="29">
        <v>46097</v>
      </c>
      <c r="B460" s="47">
        <v>3</v>
      </c>
      <c r="C460" s="47">
        <v>1</v>
      </c>
      <c r="D460" s="47">
        <v>4</v>
      </c>
      <c r="E460" s="37">
        <v>23.8218</v>
      </c>
      <c r="F4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0"/>
      <c r="H460"/>
      <c r="I460"/>
    </row>
    <row r="461" spans="1:9" x14ac:dyDescent="0.25">
      <c r="A461" s="29">
        <v>46097</v>
      </c>
      <c r="B461" s="47">
        <v>3</v>
      </c>
      <c r="C461" s="47">
        <v>1</v>
      </c>
      <c r="D461" s="47">
        <v>5</v>
      </c>
      <c r="E461" s="37">
        <v>18.998000000000001</v>
      </c>
      <c r="F4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1"/>
      <c r="H461"/>
      <c r="I461"/>
    </row>
    <row r="462" spans="1:9" x14ac:dyDescent="0.25">
      <c r="A462" s="29">
        <v>46097</v>
      </c>
      <c r="B462" s="47">
        <v>3</v>
      </c>
      <c r="C462" s="47">
        <v>1</v>
      </c>
      <c r="D462" s="47">
        <v>6</v>
      </c>
      <c r="E462" s="37">
        <v>17.677900000000001</v>
      </c>
      <c r="F4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2"/>
      <c r="H462"/>
      <c r="I462"/>
    </row>
    <row r="463" spans="1:9" x14ac:dyDescent="0.25">
      <c r="A463" s="29">
        <v>46097</v>
      </c>
      <c r="B463" s="47">
        <v>3</v>
      </c>
      <c r="C463" s="47">
        <v>1</v>
      </c>
      <c r="D463" s="47">
        <v>7</v>
      </c>
      <c r="E463" s="37">
        <v>24.854099999999999</v>
      </c>
      <c r="F4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3"/>
      <c r="H463"/>
      <c r="I463"/>
    </row>
    <row r="464" spans="1:9" x14ac:dyDescent="0.25">
      <c r="A464" s="29">
        <v>46097</v>
      </c>
      <c r="B464" s="47">
        <v>3</v>
      </c>
      <c r="C464" s="47">
        <v>1</v>
      </c>
      <c r="D464" s="47">
        <v>8</v>
      </c>
      <c r="E464" s="37">
        <v>26.927199999999999</v>
      </c>
      <c r="F4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4"/>
      <c r="H464"/>
      <c r="I464"/>
    </row>
    <row r="465" spans="1:9" x14ac:dyDescent="0.25">
      <c r="A465" s="29">
        <v>46097</v>
      </c>
      <c r="B465" s="47">
        <v>3</v>
      </c>
      <c r="C465" s="47">
        <v>1</v>
      </c>
      <c r="D465" s="47">
        <v>9</v>
      </c>
      <c r="E465" s="37">
        <v>7.9286000000000003</v>
      </c>
      <c r="F4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5"/>
      <c r="H465"/>
      <c r="I465"/>
    </row>
    <row r="466" spans="1:9" x14ac:dyDescent="0.25">
      <c r="A466" s="29">
        <v>46097</v>
      </c>
      <c r="B466" s="47">
        <v>3</v>
      </c>
      <c r="C466" s="47">
        <v>1</v>
      </c>
      <c r="D466" s="47">
        <v>10</v>
      </c>
      <c r="E466" s="37">
        <v>3.2572000000000001</v>
      </c>
      <c r="F4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6"/>
      <c r="H466"/>
      <c r="I466"/>
    </row>
    <row r="467" spans="1:9" x14ac:dyDescent="0.25">
      <c r="A467" s="29">
        <v>46097</v>
      </c>
      <c r="B467" s="47">
        <v>3</v>
      </c>
      <c r="C467" s="47">
        <v>1</v>
      </c>
      <c r="D467" s="47">
        <v>11</v>
      </c>
      <c r="E467" s="37">
        <v>-2.7829999999999999</v>
      </c>
      <c r="F4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7"/>
      <c r="H467"/>
      <c r="I467"/>
    </row>
    <row r="468" spans="1:9" x14ac:dyDescent="0.25">
      <c r="A468" s="29">
        <v>46097</v>
      </c>
      <c r="B468" s="47">
        <v>3</v>
      </c>
      <c r="C468" s="47">
        <v>1</v>
      </c>
      <c r="D468" s="47">
        <v>12</v>
      </c>
      <c r="E468" s="37">
        <v>6.7012</v>
      </c>
      <c r="F4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8"/>
      <c r="H468"/>
      <c r="I468"/>
    </row>
    <row r="469" spans="1:9" x14ac:dyDescent="0.25">
      <c r="A469" s="29">
        <v>46097</v>
      </c>
      <c r="B469" s="47">
        <v>3</v>
      </c>
      <c r="C469" s="47">
        <v>1</v>
      </c>
      <c r="D469" s="47">
        <v>13</v>
      </c>
      <c r="E469" s="37">
        <v>4.7134999999999998</v>
      </c>
      <c r="F4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9"/>
      <c r="H469"/>
      <c r="I469"/>
    </row>
    <row r="470" spans="1:9" x14ac:dyDescent="0.25">
      <c r="A470" s="29">
        <v>46097</v>
      </c>
      <c r="B470" s="47">
        <v>3</v>
      </c>
      <c r="C470" s="47">
        <v>1</v>
      </c>
      <c r="D470" s="47">
        <v>14</v>
      </c>
      <c r="E470" s="37">
        <v>6.0937999999999999</v>
      </c>
      <c r="F4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0"/>
      <c r="H470"/>
      <c r="I470"/>
    </row>
    <row r="471" spans="1:9" x14ac:dyDescent="0.25">
      <c r="A471" s="29">
        <v>46097</v>
      </c>
      <c r="B471" s="47">
        <v>3</v>
      </c>
      <c r="C471" s="47">
        <v>1</v>
      </c>
      <c r="D471" s="47">
        <v>15</v>
      </c>
      <c r="E471" s="37">
        <v>-6.8460999999999999</v>
      </c>
      <c r="F4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1"/>
      <c r="H471"/>
      <c r="I471"/>
    </row>
    <row r="472" spans="1:9" x14ac:dyDescent="0.25">
      <c r="A472" s="29">
        <v>46097</v>
      </c>
      <c r="B472" s="47">
        <v>3</v>
      </c>
      <c r="C472" s="47">
        <v>1</v>
      </c>
      <c r="D472" s="47">
        <v>16</v>
      </c>
      <c r="E472" s="37">
        <v>-10.5433</v>
      </c>
      <c r="F4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2"/>
      <c r="H472"/>
      <c r="I472"/>
    </row>
    <row r="473" spans="1:9" x14ac:dyDescent="0.25">
      <c r="A473" s="29">
        <v>46097</v>
      </c>
      <c r="B473" s="47">
        <v>3</v>
      </c>
      <c r="C473" s="47">
        <v>1</v>
      </c>
      <c r="D473" s="47">
        <v>17</v>
      </c>
      <c r="E473" s="37">
        <v>-3.2303999999999999</v>
      </c>
      <c r="F4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3"/>
      <c r="H473"/>
      <c r="I473"/>
    </row>
    <row r="474" spans="1:9" x14ac:dyDescent="0.25">
      <c r="A474" s="29">
        <v>46097</v>
      </c>
      <c r="B474" s="47">
        <v>3</v>
      </c>
      <c r="C474" s="47">
        <v>1</v>
      </c>
      <c r="D474" s="47">
        <v>18</v>
      </c>
      <c r="E474" s="37">
        <v>25.0778</v>
      </c>
      <c r="F4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4"/>
      <c r="H474"/>
      <c r="I474"/>
    </row>
    <row r="475" spans="1:9" x14ac:dyDescent="0.25">
      <c r="A475" s="29">
        <v>46097</v>
      </c>
      <c r="B475" s="47">
        <v>3</v>
      </c>
      <c r="C475" s="47">
        <v>1</v>
      </c>
      <c r="D475" s="47">
        <v>19</v>
      </c>
      <c r="E475" s="37">
        <v>26.0976</v>
      </c>
      <c r="F4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5"/>
      <c r="H475"/>
      <c r="I475"/>
    </row>
    <row r="476" spans="1:9" x14ac:dyDescent="0.25">
      <c r="A476" s="29">
        <v>46097</v>
      </c>
      <c r="B476" s="47">
        <v>3</v>
      </c>
      <c r="C476" s="47">
        <v>1</v>
      </c>
      <c r="D476" s="47">
        <v>20</v>
      </c>
      <c r="E476" s="37">
        <v>24.9314</v>
      </c>
      <c r="F4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6"/>
      <c r="H476"/>
      <c r="I476"/>
    </row>
    <row r="477" spans="1:9" x14ac:dyDescent="0.25">
      <c r="A477" s="29">
        <v>46097</v>
      </c>
      <c r="B477" s="47">
        <v>3</v>
      </c>
      <c r="C477" s="47">
        <v>1</v>
      </c>
      <c r="D477" s="47">
        <v>21</v>
      </c>
      <c r="E477" s="37">
        <v>19.6112</v>
      </c>
      <c r="F4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7"/>
      <c r="H477"/>
      <c r="I477"/>
    </row>
    <row r="478" spans="1:9" x14ac:dyDescent="0.25">
      <c r="A478" s="29">
        <v>46097</v>
      </c>
      <c r="B478" s="47">
        <v>3</v>
      </c>
      <c r="C478" s="47">
        <v>1</v>
      </c>
      <c r="D478" s="47">
        <v>22</v>
      </c>
      <c r="E478" s="37">
        <v>17.827999999999999</v>
      </c>
      <c r="F4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8"/>
      <c r="H478"/>
      <c r="I478"/>
    </row>
    <row r="479" spans="1:9" x14ac:dyDescent="0.25">
      <c r="A479" s="29">
        <v>46097</v>
      </c>
      <c r="B479" s="47">
        <v>3</v>
      </c>
      <c r="C479" s="47">
        <v>1</v>
      </c>
      <c r="D479" s="47">
        <v>23</v>
      </c>
      <c r="E479" s="37">
        <v>25.2834</v>
      </c>
      <c r="F4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9"/>
      <c r="H479"/>
      <c r="I479"/>
    </row>
    <row r="480" spans="1:9" x14ac:dyDescent="0.25">
      <c r="A480" s="29">
        <v>46097</v>
      </c>
      <c r="B480" s="47">
        <v>3</v>
      </c>
      <c r="C480" s="47">
        <v>1</v>
      </c>
      <c r="D480" s="47">
        <v>24</v>
      </c>
      <c r="E480" s="37">
        <v>19.2469</v>
      </c>
      <c r="F4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0"/>
      <c r="H480"/>
      <c r="I480"/>
    </row>
    <row r="481" spans="1:9" x14ac:dyDescent="0.25">
      <c r="A481" s="29">
        <v>46098</v>
      </c>
      <c r="B481" s="47">
        <v>3</v>
      </c>
      <c r="C481" s="47">
        <v>2</v>
      </c>
      <c r="D481" s="47">
        <v>1</v>
      </c>
      <c r="E481" s="37">
        <v>9.9769000000000005</v>
      </c>
      <c r="F4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1"/>
      <c r="H481"/>
      <c r="I481"/>
    </row>
    <row r="482" spans="1:9" x14ac:dyDescent="0.25">
      <c r="A482" s="29">
        <v>46098</v>
      </c>
      <c r="B482" s="47">
        <v>3</v>
      </c>
      <c r="C482" s="47">
        <v>2</v>
      </c>
      <c r="D482" s="47">
        <v>2</v>
      </c>
      <c r="E482" s="37">
        <v>12.5306</v>
      </c>
      <c r="F4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2"/>
      <c r="H482"/>
      <c r="I482"/>
    </row>
    <row r="483" spans="1:9" x14ac:dyDescent="0.25">
      <c r="A483" s="29">
        <v>46098</v>
      </c>
      <c r="B483" s="47">
        <v>3</v>
      </c>
      <c r="C483" s="47">
        <v>2</v>
      </c>
      <c r="D483" s="47">
        <v>3</v>
      </c>
      <c r="E483" s="37">
        <v>10.934200000000001</v>
      </c>
      <c r="F4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3"/>
      <c r="H483"/>
      <c r="I483"/>
    </row>
    <row r="484" spans="1:9" x14ac:dyDescent="0.25">
      <c r="A484" s="29">
        <v>46098</v>
      </c>
      <c r="B484" s="47">
        <v>3</v>
      </c>
      <c r="C484" s="47">
        <v>2</v>
      </c>
      <c r="D484" s="47">
        <v>4</v>
      </c>
      <c r="E484" s="37">
        <v>10.4495</v>
      </c>
      <c r="F4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4"/>
      <c r="H484"/>
      <c r="I484"/>
    </row>
    <row r="485" spans="1:9" x14ac:dyDescent="0.25">
      <c r="A485" s="29">
        <v>46098</v>
      </c>
      <c r="B485" s="47">
        <v>3</v>
      </c>
      <c r="C485" s="47">
        <v>2</v>
      </c>
      <c r="D485" s="47">
        <v>5</v>
      </c>
      <c r="E485" s="37">
        <v>6.5144000000000002</v>
      </c>
      <c r="F4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5"/>
      <c r="H485"/>
      <c r="I485"/>
    </row>
    <row r="486" spans="1:9" x14ac:dyDescent="0.25">
      <c r="A486" s="29">
        <v>46098</v>
      </c>
      <c r="B486" s="47">
        <v>3</v>
      </c>
      <c r="C486" s="47">
        <v>2</v>
      </c>
      <c r="D486" s="47">
        <v>6</v>
      </c>
      <c r="E486" s="37">
        <v>10.031499999999999</v>
      </c>
      <c r="F4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6"/>
      <c r="H486"/>
      <c r="I486"/>
    </row>
    <row r="487" spans="1:9" x14ac:dyDescent="0.25">
      <c r="A487" s="29">
        <v>46098</v>
      </c>
      <c r="B487" s="47">
        <v>3</v>
      </c>
      <c r="C487" s="47">
        <v>2</v>
      </c>
      <c r="D487" s="47">
        <v>7</v>
      </c>
      <c r="E487" s="37">
        <v>20.496300000000002</v>
      </c>
      <c r="F4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7"/>
      <c r="H487"/>
      <c r="I487"/>
    </row>
    <row r="488" spans="1:9" x14ac:dyDescent="0.25">
      <c r="A488" s="29">
        <v>46098</v>
      </c>
      <c r="B488" s="47">
        <v>3</v>
      </c>
      <c r="C488" s="47">
        <v>2</v>
      </c>
      <c r="D488" s="47">
        <v>8</v>
      </c>
      <c r="E488" s="37">
        <v>13.315099999999999</v>
      </c>
      <c r="F4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8"/>
      <c r="H488"/>
      <c r="I488"/>
    </row>
    <row r="489" spans="1:9" x14ac:dyDescent="0.25">
      <c r="A489" s="29">
        <v>46098</v>
      </c>
      <c r="B489" s="47">
        <v>3</v>
      </c>
      <c r="C489" s="47">
        <v>2</v>
      </c>
      <c r="D489" s="47">
        <v>9</v>
      </c>
      <c r="E489" s="37">
        <v>2.2063999999999999</v>
      </c>
      <c r="F4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9"/>
      <c r="H489"/>
      <c r="I489"/>
    </row>
    <row r="490" spans="1:9" x14ac:dyDescent="0.25">
      <c r="A490" s="29">
        <v>46098</v>
      </c>
      <c r="B490" s="47">
        <v>3</v>
      </c>
      <c r="C490" s="47">
        <v>2</v>
      </c>
      <c r="D490" s="47">
        <v>10</v>
      </c>
      <c r="E490" s="37">
        <v>-12.6419</v>
      </c>
      <c r="F4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0"/>
      <c r="H490"/>
      <c r="I490"/>
    </row>
    <row r="491" spans="1:9" x14ac:dyDescent="0.25">
      <c r="A491" s="29">
        <v>46098</v>
      </c>
      <c r="B491" s="47">
        <v>3</v>
      </c>
      <c r="C491" s="47">
        <v>2</v>
      </c>
      <c r="D491" s="47">
        <v>11</v>
      </c>
      <c r="E491" s="37">
        <v>-9.2150999999999996</v>
      </c>
      <c r="F4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1"/>
      <c r="H491"/>
      <c r="I491"/>
    </row>
    <row r="492" spans="1:9" x14ac:dyDescent="0.25">
      <c r="A492" s="29">
        <v>46098</v>
      </c>
      <c r="B492" s="47">
        <v>3</v>
      </c>
      <c r="C492" s="47">
        <v>2</v>
      </c>
      <c r="D492" s="47">
        <v>12</v>
      </c>
      <c r="E492" s="37">
        <v>-24.655200000000001</v>
      </c>
      <c r="F4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2"/>
      <c r="H492"/>
      <c r="I492"/>
    </row>
    <row r="493" spans="1:9" x14ac:dyDescent="0.25">
      <c r="A493" s="29">
        <v>46098</v>
      </c>
      <c r="B493" s="47">
        <v>3</v>
      </c>
      <c r="C493" s="47">
        <v>2</v>
      </c>
      <c r="D493" s="47">
        <v>13</v>
      </c>
      <c r="E493" s="37">
        <v>-18.728000000000002</v>
      </c>
      <c r="F4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3"/>
      <c r="H493"/>
      <c r="I493"/>
    </row>
    <row r="494" spans="1:9" x14ac:dyDescent="0.25">
      <c r="A494" s="29">
        <v>46098</v>
      </c>
      <c r="B494" s="47">
        <v>3</v>
      </c>
      <c r="C494" s="47">
        <v>2</v>
      </c>
      <c r="D494" s="47">
        <v>14</v>
      </c>
      <c r="E494" s="37">
        <v>-18.281700000000001</v>
      </c>
      <c r="F4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4"/>
      <c r="H494"/>
      <c r="I494"/>
    </row>
    <row r="495" spans="1:9" x14ac:dyDescent="0.25">
      <c r="A495" s="29">
        <v>46098</v>
      </c>
      <c r="B495" s="47">
        <v>3</v>
      </c>
      <c r="C495" s="47">
        <v>2</v>
      </c>
      <c r="D495" s="47">
        <v>15</v>
      </c>
      <c r="E495" s="37">
        <v>-13.212199999999999</v>
      </c>
      <c r="F4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5"/>
      <c r="H495"/>
      <c r="I495"/>
    </row>
    <row r="496" spans="1:9" x14ac:dyDescent="0.25">
      <c r="A496" s="29">
        <v>46098</v>
      </c>
      <c r="B496" s="47">
        <v>3</v>
      </c>
      <c r="C496" s="47">
        <v>2</v>
      </c>
      <c r="D496" s="47">
        <v>16</v>
      </c>
      <c r="E496" s="37">
        <v>-13.9313</v>
      </c>
      <c r="F4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6"/>
      <c r="H496"/>
      <c r="I496"/>
    </row>
    <row r="497" spans="1:9" x14ac:dyDescent="0.25">
      <c r="A497" s="29">
        <v>46098</v>
      </c>
      <c r="B497" s="47">
        <v>3</v>
      </c>
      <c r="C497" s="47">
        <v>2</v>
      </c>
      <c r="D497" s="47">
        <v>17</v>
      </c>
      <c r="E497" s="37">
        <v>-8.2705000000000002</v>
      </c>
      <c r="F4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7"/>
      <c r="H497"/>
      <c r="I497"/>
    </row>
    <row r="498" spans="1:9" x14ac:dyDescent="0.25">
      <c r="A498" s="29">
        <v>46098</v>
      </c>
      <c r="B498" s="47">
        <v>3</v>
      </c>
      <c r="C498" s="47">
        <v>2</v>
      </c>
      <c r="D498" s="47">
        <v>18</v>
      </c>
      <c r="E498" s="37">
        <v>40.256300000000003</v>
      </c>
      <c r="F4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8"/>
      <c r="H498"/>
      <c r="I498"/>
    </row>
    <row r="499" spans="1:9" x14ac:dyDescent="0.25">
      <c r="A499" s="29">
        <v>46098</v>
      </c>
      <c r="B499" s="47">
        <v>3</v>
      </c>
      <c r="C499" s="47">
        <v>2</v>
      </c>
      <c r="D499" s="47">
        <v>19</v>
      </c>
      <c r="E499" s="37">
        <v>37.8658</v>
      </c>
      <c r="F4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9"/>
      <c r="H499"/>
      <c r="I499"/>
    </row>
    <row r="500" spans="1:9" x14ac:dyDescent="0.25">
      <c r="A500" s="29">
        <v>46098</v>
      </c>
      <c r="B500" s="47">
        <v>3</v>
      </c>
      <c r="C500" s="47">
        <v>2</v>
      </c>
      <c r="D500" s="47">
        <v>20</v>
      </c>
      <c r="E500" s="37">
        <v>29.9343</v>
      </c>
      <c r="F5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0"/>
      <c r="H500"/>
      <c r="I500"/>
    </row>
    <row r="501" spans="1:9" x14ac:dyDescent="0.25">
      <c r="A501" s="29">
        <v>46098</v>
      </c>
      <c r="B501" s="47">
        <v>3</v>
      </c>
      <c r="C501" s="47">
        <v>2</v>
      </c>
      <c r="D501" s="47">
        <v>21</v>
      </c>
      <c r="E501" s="37">
        <v>32.1828</v>
      </c>
      <c r="F5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1"/>
      <c r="H501"/>
      <c r="I501"/>
    </row>
    <row r="502" spans="1:9" x14ac:dyDescent="0.25">
      <c r="A502" s="29">
        <v>46098</v>
      </c>
      <c r="B502" s="47">
        <v>3</v>
      </c>
      <c r="C502" s="47">
        <v>2</v>
      </c>
      <c r="D502" s="47">
        <v>22</v>
      </c>
      <c r="E502" s="37">
        <v>26.4282</v>
      </c>
      <c r="F5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2"/>
      <c r="H502"/>
      <c r="I502"/>
    </row>
    <row r="503" spans="1:9" x14ac:dyDescent="0.25">
      <c r="A503" s="29">
        <v>46098</v>
      </c>
      <c r="B503" s="47">
        <v>3</v>
      </c>
      <c r="C503" s="47">
        <v>2</v>
      </c>
      <c r="D503" s="47">
        <v>23</v>
      </c>
      <c r="E503" s="37">
        <v>21.431000000000001</v>
      </c>
      <c r="F5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3"/>
      <c r="H503"/>
      <c r="I503"/>
    </row>
    <row r="504" spans="1:9" x14ac:dyDescent="0.25">
      <c r="A504" s="29">
        <v>46098</v>
      </c>
      <c r="B504" s="47">
        <v>3</v>
      </c>
      <c r="C504" s="47">
        <v>2</v>
      </c>
      <c r="D504" s="47">
        <v>24</v>
      </c>
      <c r="E504" s="37">
        <v>24.982399999999998</v>
      </c>
      <c r="F5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4"/>
      <c r="H504"/>
      <c r="I504"/>
    </row>
    <row r="505" spans="1:9" x14ac:dyDescent="0.25">
      <c r="A505" s="29">
        <v>46099</v>
      </c>
      <c r="B505" s="47">
        <v>3</v>
      </c>
      <c r="C505" s="47">
        <v>3</v>
      </c>
      <c r="D505" s="47">
        <v>1</v>
      </c>
      <c r="E505" s="37">
        <v>37.9392</v>
      </c>
      <c r="F5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5"/>
      <c r="H505"/>
      <c r="I505"/>
    </row>
    <row r="506" spans="1:9" x14ac:dyDescent="0.25">
      <c r="A506" s="29">
        <v>46099</v>
      </c>
      <c r="B506" s="47">
        <v>3</v>
      </c>
      <c r="C506" s="47">
        <v>3</v>
      </c>
      <c r="D506" s="47">
        <v>2</v>
      </c>
      <c r="E506" s="37">
        <v>41.626100000000001</v>
      </c>
      <c r="F5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6"/>
      <c r="H506"/>
      <c r="I506"/>
    </row>
    <row r="507" spans="1:9" x14ac:dyDescent="0.25">
      <c r="A507" s="29">
        <v>46099</v>
      </c>
      <c r="B507" s="47">
        <v>3</v>
      </c>
      <c r="C507" s="47">
        <v>3</v>
      </c>
      <c r="D507" s="47">
        <v>3</v>
      </c>
      <c r="E507" s="37">
        <v>23.2029</v>
      </c>
      <c r="F5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7"/>
      <c r="H507"/>
      <c r="I507"/>
    </row>
    <row r="508" spans="1:9" x14ac:dyDescent="0.25">
      <c r="A508" s="29">
        <v>46099</v>
      </c>
      <c r="B508" s="47">
        <v>3</v>
      </c>
      <c r="C508" s="47">
        <v>3</v>
      </c>
      <c r="D508" s="47">
        <v>4</v>
      </c>
      <c r="E508" s="37">
        <v>15.863899999999999</v>
      </c>
      <c r="F5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8"/>
      <c r="H508"/>
      <c r="I508"/>
    </row>
    <row r="509" spans="1:9" x14ac:dyDescent="0.25">
      <c r="A509" s="29">
        <v>46099</v>
      </c>
      <c r="B509" s="47">
        <v>3</v>
      </c>
      <c r="C509" s="47">
        <v>3</v>
      </c>
      <c r="D509" s="47">
        <v>5</v>
      </c>
      <c r="E509" s="37">
        <v>18.848600000000001</v>
      </c>
      <c r="F5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9"/>
      <c r="H509"/>
      <c r="I509"/>
    </row>
    <row r="510" spans="1:9" x14ac:dyDescent="0.25">
      <c r="A510" s="29">
        <v>46099</v>
      </c>
      <c r="B510" s="47">
        <v>3</v>
      </c>
      <c r="C510" s="47">
        <v>3</v>
      </c>
      <c r="D510" s="47">
        <v>6</v>
      </c>
      <c r="E510" s="37">
        <v>32.088500000000003</v>
      </c>
      <c r="F5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0"/>
      <c r="H510"/>
      <c r="I510"/>
    </row>
    <row r="511" spans="1:9" x14ac:dyDescent="0.25">
      <c r="A511" s="29">
        <v>46099</v>
      </c>
      <c r="B511" s="47">
        <v>3</v>
      </c>
      <c r="C511" s="47">
        <v>3</v>
      </c>
      <c r="D511" s="47">
        <v>7</v>
      </c>
      <c r="E511" s="37">
        <v>37.646299999999997</v>
      </c>
      <c r="F5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1"/>
      <c r="H511"/>
      <c r="I511"/>
    </row>
    <row r="512" spans="1:9" x14ac:dyDescent="0.25">
      <c r="A512" s="29">
        <v>46099</v>
      </c>
      <c r="B512" s="47">
        <v>3</v>
      </c>
      <c r="C512" s="47">
        <v>3</v>
      </c>
      <c r="D512" s="47">
        <v>8</v>
      </c>
      <c r="E512" s="37">
        <v>76.279499999999999</v>
      </c>
      <c r="F5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2"/>
      <c r="H512"/>
      <c r="I512"/>
    </row>
    <row r="513" spans="1:9" x14ac:dyDescent="0.25">
      <c r="A513" s="29">
        <v>46099</v>
      </c>
      <c r="B513" s="47">
        <v>3</v>
      </c>
      <c r="C513" s="47">
        <v>3</v>
      </c>
      <c r="D513" s="47">
        <v>9</v>
      </c>
      <c r="E513" s="37">
        <v>-7.4657999999999998</v>
      </c>
      <c r="F5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3"/>
      <c r="H513"/>
      <c r="I513"/>
    </row>
    <row r="514" spans="1:9" x14ac:dyDescent="0.25">
      <c r="A514" s="29">
        <v>46099</v>
      </c>
      <c r="B514" s="47">
        <v>3</v>
      </c>
      <c r="C514" s="47">
        <v>3</v>
      </c>
      <c r="D514" s="47">
        <v>10</v>
      </c>
      <c r="E514" s="37">
        <v>2.0853999999999999</v>
      </c>
      <c r="F5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4"/>
      <c r="H514"/>
      <c r="I514"/>
    </row>
    <row r="515" spans="1:9" x14ac:dyDescent="0.25">
      <c r="A515" s="29">
        <v>46099</v>
      </c>
      <c r="B515" s="47">
        <v>3</v>
      </c>
      <c r="C515" s="47">
        <v>3</v>
      </c>
      <c r="D515" s="47">
        <v>11</v>
      </c>
      <c r="E515" s="37">
        <v>1.3481000000000001</v>
      </c>
      <c r="F5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5"/>
      <c r="H515"/>
      <c r="I515"/>
    </row>
    <row r="516" spans="1:9" x14ac:dyDescent="0.25">
      <c r="A516" s="29">
        <v>46099</v>
      </c>
      <c r="B516" s="47">
        <v>3</v>
      </c>
      <c r="C516" s="47">
        <v>3</v>
      </c>
      <c r="D516" s="47">
        <v>12</v>
      </c>
      <c r="E516" s="37">
        <v>2.8988999999999998</v>
      </c>
      <c r="F5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6"/>
      <c r="H516"/>
      <c r="I516"/>
    </row>
    <row r="517" spans="1:9" x14ac:dyDescent="0.25">
      <c r="A517" s="29">
        <v>46099</v>
      </c>
      <c r="B517" s="47">
        <v>3</v>
      </c>
      <c r="C517" s="47">
        <v>3</v>
      </c>
      <c r="D517" s="47">
        <v>13</v>
      </c>
      <c r="E517" s="37">
        <v>8.8861000000000008</v>
      </c>
      <c r="F5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7"/>
      <c r="H517"/>
      <c r="I517"/>
    </row>
    <row r="518" spans="1:9" x14ac:dyDescent="0.25">
      <c r="A518" s="29">
        <v>46099</v>
      </c>
      <c r="B518" s="47">
        <v>3</v>
      </c>
      <c r="C518" s="47">
        <v>3</v>
      </c>
      <c r="D518" s="47">
        <v>14</v>
      </c>
      <c r="E518" s="37">
        <v>5.4001999999999999</v>
      </c>
      <c r="F5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8"/>
      <c r="H518"/>
      <c r="I518"/>
    </row>
    <row r="519" spans="1:9" x14ac:dyDescent="0.25">
      <c r="A519" s="29">
        <v>46099</v>
      </c>
      <c r="B519" s="47">
        <v>3</v>
      </c>
      <c r="C519" s="47">
        <v>3</v>
      </c>
      <c r="D519" s="47">
        <v>15</v>
      </c>
      <c r="E519" s="37">
        <v>9.8973999999999993</v>
      </c>
      <c r="F5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9"/>
      <c r="H519"/>
      <c r="I519"/>
    </row>
    <row r="520" spans="1:9" x14ac:dyDescent="0.25">
      <c r="A520" s="29">
        <v>46099</v>
      </c>
      <c r="B520" s="47">
        <v>3</v>
      </c>
      <c r="C520" s="47">
        <v>3</v>
      </c>
      <c r="D520" s="47">
        <v>16</v>
      </c>
      <c r="E520" s="37">
        <v>7.7823000000000002</v>
      </c>
      <c r="F5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0"/>
      <c r="H520"/>
      <c r="I520"/>
    </row>
    <row r="521" spans="1:9" x14ac:dyDescent="0.25">
      <c r="A521" s="29">
        <v>46099</v>
      </c>
      <c r="B521" s="47">
        <v>3</v>
      </c>
      <c r="C521" s="47">
        <v>3</v>
      </c>
      <c r="D521" s="47">
        <v>17</v>
      </c>
      <c r="E521" s="37">
        <v>8.7171000000000003</v>
      </c>
      <c r="F5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1"/>
      <c r="H521"/>
      <c r="I521"/>
    </row>
    <row r="522" spans="1:9" x14ac:dyDescent="0.25">
      <c r="A522" s="29">
        <v>46099</v>
      </c>
      <c r="B522" s="47">
        <v>3</v>
      </c>
      <c r="C522" s="47">
        <v>3</v>
      </c>
      <c r="D522" s="47">
        <v>18</v>
      </c>
      <c r="E522" s="37">
        <v>58.761200000000002</v>
      </c>
      <c r="F5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2"/>
      <c r="H522"/>
      <c r="I522"/>
    </row>
    <row r="523" spans="1:9" x14ac:dyDescent="0.25">
      <c r="A523" s="29">
        <v>46099</v>
      </c>
      <c r="B523" s="47">
        <v>3</v>
      </c>
      <c r="C523" s="47">
        <v>3</v>
      </c>
      <c r="D523" s="47">
        <v>19</v>
      </c>
      <c r="E523" s="37">
        <v>82.941900000000004</v>
      </c>
      <c r="F5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3"/>
      <c r="H523"/>
      <c r="I523"/>
    </row>
    <row r="524" spans="1:9" x14ac:dyDescent="0.25">
      <c r="A524" s="29">
        <v>46099</v>
      </c>
      <c r="B524" s="47">
        <v>3</v>
      </c>
      <c r="C524" s="47">
        <v>3</v>
      </c>
      <c r="D524" s="47">
        <v>20</v>
      </c>
      <c r="E524" s="37">
        <v>45.1477</v>
      </c>
      <c r="F5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4"/>
      <c r="H524"/>
      <c r="I524"/>
    </row>
    <row r="525" spans="1:9" x14ac:dyDescent="0.25">
      <c r="A525" s="29">
        <v>46099</v>
      </c>
      <c r="B525" s="47">
        <v>3</v>
      </c>
      <c r="C525" s="47">
        <v>3</v>
      </c>
      <c r="D525" s="47">
        <v>21</v>
      </c>
      <c r="E525" s="37">
        <v>32.934399999999997</v>
      </c>
      <c r="F5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5"/>
      <c r="H525"/>
      <c r="I525"/>
    </row>
    <row r="526" spans="1:9" x14ac:dyDescent="0.25">
      <c r="A526" s="29">
        <v>46099</v>
      </c>
      <c r="B526" s="47">
        <v>3</v>
      </c>
      <c r="C526" s="47">
        <v>3</v>
      </c>
      <c r="D526" s="47">
        <v>22</v>
      </c>
      <c r="E526" s="37">
        <v>30.232299999999999</v>
      </c>
      <c r="F5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6"/>
      <c r="H526"/>
      <c r="I526"/>
    </row>
    <row r="527" spans="1:9" x14ac:dyDescent="0.25">
      <c r="A527" s="29">
        <v>46099</v>
      </c>
      <c r="B527" s="47">
        <v>3</v>
      </c>
      <c r="C527" s="47">
        <v>3</v>
      </c>
      <c r="D527" s="47">
        <v>23</v>
      </c>
      <c r="E527" s="37">
        <v>46.264400000000002</v>
      </c>
      <c r="F5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7"/>
      <c r="H527"/>
      <c r="I527"/>
    </row>
    <row r="528" spans="1:9" x14ac:dyDescent="0.25">
      <c r="A528" s="29">
        <v>46099</v>
      </c>
      <c r="B528" s="47">
        <v>3</v>
      </c>
      <c r="C528" s="47">
        <v>3</v>
      </c>
      <c r="D528" s="47">
        <v>24</v>
      </c>
      <c r="E528" s="37">
        <v>20.970800000000001</v>
      </c>
      <c r="F5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8"/>
      <c r="H528"/>
      <c r="I528"/>
    </row>
    <row r="529" spans="1:9" x14ac:dyDescent="0.25">
      <c r="A529" s="29">
        <v>46100</v>
      </c>
      <c r="B529" s="47">
        <v>3</v>
      </c>
      <c r="C529" s="47">
        <v>4</v>
      </c>
      <c r="D529" s="47">
        <v>1</v>
      </c>
      <c r="E529" s="37">
        <v>19.738900000000001</v>
      </c>
      <c r="F5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9"/>
      <c r="H529"/>
      <c r="I529"/>
    </row>
    <row r="530" spans="1:9" x14ac:dyDescent="0.25">
      <c r="A530" s="29">
        <v>46100</v>
      </c>
      <c r="B530" s="47">
        <v>3</v>
      </c>
      <c r="C530" s="47">
        <v>4</v>
      </c>
      <c r="D530" s="47">
        <v>2</v>
      </c>
      <c r="E530" s="37">
        <v>17.9101</v>
      </c>
      <c r="F5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0"/>
      <c r="H530"/>
      <c r="I530"/>
    </row>
    <row r="531" spans="1:9" x14ac:dyDescent="0.25">
      <c r="A531" s="29">
        <v>46100</v>
      </c>
      <c r="B531" s="47">
        <v>3</v>
      </c>
      <c r="C531" s="47">
        <v>4</v>
      </c>
      <c r="D531" s="47">
        <v>3</v>
      </c>
      <c r="E531" s="37">
        <v>17.260999999999999</v>
      </c>
      <c r="F5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1"/>
      <c r="H531"/>
      <c r="I531"/>
    </row>
    <row r="532" spans="1:9" x14ac:dyDescent="0.25">
      <c r="A532" s="29">
        <v>46100</v>
      </c>
      <c r="B532" s="47">
        <v>3</v>
      </c>
      <c r="C532" s="47">
        <v>4</v>
      </c>
      <c r="D532" s="47">
        <v>4</v>
      </c>
      <c r="E532" s="37">
        <v>15.865399999999999</v>
      </c>
      <c r="F5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2"/>
      <c r="H532"/>
      <c r="I532"/>
    </row>
    <row r="533" spans="1:9" x14ac:dyDescent="0.25">
      <c r="A533" s="29">
        <v>46100</v>
      </c>
      <c r="B533" s="47">
        <v>3</v>
      </c>
      <c r="C533" s="47">
        <v>4</v>
      </c>
      <c r="D533" s="47">
        <v>5</v>
      </c>
      <c r="E533" s="37">
        <v>19.113199999999999</v>
      </c>
      <c r="F5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3"/>
      <c r="H533"/>
      <c r="I533"/>
    </row>
    <row r="534" spans="1:9" x14ac:dyDescent="0.25">
      <c r="A534" s="29">
        <v>46100</v>
      </c>
      <c r="B534" s="47">
        <v>3</v>
      </c>
      <c r="C534" s="47">
        <v>4</v>
      </c>
      <c r="D534" s="47">
        <v>6</v>
      </c>
      <c r="E534" s="37">
        <v>15.626099999999999</v>
      </c>
      <c r="F5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4"/>
      <c r="H534"/>
      <c r="I534"/>
    </row>
    <row r="535" spans="1:9" x14ac:dyDescent="0.25">
      <c r="A535" s="29">
        <v>46100</v>
      </c>
      <c r="B535" s="47">
        <v>3</v>
      </c>
      <c r="C535" s="47">
        <v>4</v>
      </c>
      <c r="D535" s="47">
        <v>7</v>
      </c>
      <c r="E535" s="37">
        <v>18.4771</v>
      </c>
      <c r="F5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5"/>
      <c r="H535"/>
      <c r="I535"/>
    </row>
    <row r="536" spans="1:9" x14ac:dyDescent="0.25">
      <c r="A536" s="29">
        <v>46100</v>
      </c>
      <c r="B536" s="47">
        <v>3</v>
      </c>
      <c r="C536" s="47">
        <v>4</v>
      </c>
      <c r="D536" s="47">
        <v>8</v>
      </c>
      <c r="E536" s="37">
        <v>-3.8130000000000002</v>
      </c>
      <c r="F5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6"/>
      <c r="H536"/>
      <c r="I536"/>
    </row>
    <row r="537" spans="1:9" x14ac:dyDescent="0.25">
      <c r="A537" s="29">
        <v>46100</v>
      </c>
      <c r="B537" s="47">
        <v>3</v>
      </c>
      <c r="C537" s="47">
        <v>4</v>
      </c>
      <c r="D537" s="47">
        <v>9</v>
      </c>
      <c r="E537" s="37">
        <v>-7.2568999999999999</v>
      </c>
      <c r="F5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7"/>
      <c r="H537"/>
      <c r="I537"/>
    </row>
    <row r="538" spans="1:9" x14ac:dyDescent="0.25">
      <c r="A538" s="29">
        <v>46100</v>
      </c>
      <c r="B538" s="47">
        <v>3</v>
      </c>
      <c r="C538" s="47">
        <v>4</v>
      </c>
      <c r="D538" s="47">
        <v>10</v>
      </c>
      <c r="E538" s="37">
        <v>-5.1715</v>
      </c>
      <c r="F5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8"/>
      <c r="H538"/>
      <c r="I538"/>
    </row>
    <row r="539" spans="1:9" x14ac:dyDescent="0.25">
      <c r="A539" s="29">
        <v>46100</v>
      </c>
      <c r="B539" s="47">
        <v>3</v>
      </c>
      <c r="C539" s="47">
        <v>4</v>
      </c>
      <c r="D539" s="47">
        <v>11</v>
      </c>
      <c r="E539" s="37">
        <v>1.8416999999999999</v>
      </c>
      <c r="F5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9"/>
      <c r="H539"/>
      <c r="I539"/>
    </row>
    <row r="540" spans="1:9" x14ac:dyDescent="0.25">
      <c r="A540" s="29">
        <v>46100</v>
      </c>
      <c r="B540" s="47">
        <v>3</v>
      </c>
      <c r="C540" s="47">
        <v>4</v>
      </c>
      <c r="D540" s="47">
        <v>12</v>
      </c>
      <c r="E540" s="37">
        <v>8.7515000000000001</v>
      </c>
      <c r="F5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0"/>
      <c r="H540"/>
      <c r="I540"/>
    </row>
    <row r="541" spans="1:9" x14ac:dyDescent="0.25">
      <c r="A541" s="29">
        <v>46100</v>
      </c>
      <c r="B541" s="47">
        <v>3</v>
      </c>
      <c r="C541" s="47">
        <v>4</v>
      </c>
      <c r="D541" s="47">
        <v>13</v>
      </c>
      <c r="E541" s="37">
        <v>13.2691</v>
      </c>
      <c r="F5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1"/>
      <c r="H541"/>
      <c r="I541"/>
    </row>
    <row r="542" spans="1:9" x14ac:dyDescent="0.25">
      <c r="A542" s="29">
        <v>46100</v>
      </c>
      <c r="B542" s="47">
        <v>3</v>
      </c>
      <c r="C542" s="47">
        <v>4</v>
      </c>
      <c r="D542" s="47">
        <v>14</v>
      </c>
      <c r="E542" s="37">
        <v>16.121700000000001</v>
      </c>
      <c r="F5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2"/>
      <c r="H542"/>
      <c r="I542"/>
    </row>
    <row r="543" spans="1:9" x14ac:dyDescent="0.25">
      <c r="A543" s="29">
        <v>46100</v>
      </c>
      <c r="B543" s="47">
        <v>3</v>
      </c>
      <c r="C543" s="47">
        <v>4</v>
      </c>
      <c r="D543" s="47">
        <v>15</v>
      </c>
      <c r="E543" s="37">
        <v>19.4633</v>
      </c>
      <c r="F5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3"/>
      <c r="H543"/>
      <c r="I543"/>
    </row>
    <row r="544" spans="1:9" x14ac:dyDescent="0.25">
      <c r="A544" s="29">
        <v>46100</v>
      </c>
      <c r="B544" s="47">
        <v>3</v>
      </c>
      <c r="C544" s="47">
        <v>4</v>
      </c>
      <c r="D544" s="47">
        <v>16</v>
      </c>
      <c r="E544" s="37">
        <v>13.9604</v>
      </c>
      <c r="F5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4"/>
      <c r="H544"/>
      <c r="I544"/>
    </row>
    <row r="545" spans="1:9" x14ac:dyDescent="0.25">
      <c r="A545" s="29">
        <v>46100</v>
      </c>
      <c r="B545" s="47">
        <v>3</v>
      </c>
      <c r="C545" s="47">
        <v>4</v>
      </c>
      <c r="D545" s="47">
        <v>17</v>
      </c>
      <c r="E545" s="37">
        <v>98.059700000000007</v>
      </c>
      <c r="F5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5"/>
      <c r="H545"/>
      <c r="I545"/>
    </row>
    <row r="546" spans="1:9" x14ac:dyDescent="0.25">
      <c r="A546" s="29">
        <v>46100</v>
      </c>
      <c r="B546" s="47">
        <v>3</v>
      </c>
      <c r="C546" s="47">
        <v>4</v>
      </c>
      <c r="D546" s="47">
        <v>18</v>
      </c>
      <c r="E546" s="37">
        <v>42.996200000000002</v>
      </c>
      <c r="F5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6"/>
      <c r="H546"/>
      <c r="I546"/>
    </row>
    <row r="547" spans="1:9" x14ac:dyDescent="0.25">
      <c r="A547" s="29">
        <v>46100</v>
      </c>
      <c r="B547" s="47">
        <v>3</v>
      </c>
      <c r="C547" s="47">
        <v>4</v>
      </c>
      <c r="D547" s="47">
        <v>19</v>
      </c>
      <c r="E547" s="37">
        <v>63.112400000000001</v>
      </c>
      <c r="F5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7"/>
      <c r="H547"/>
      <c r="I547"/>
    </row>
    <row r="548" spans="1:9" x14ac:dyDescent="0.25">
      <c r="A548" s="29">
        <v>46100</v>
      </c>
      <c r="B548" s="47">
        <v>3</v>
      </c>
      <c r="C548" s="47">
        <v>4</v>
      </c>
      <c r="D548" s="47">
        <v>20</v>
      </c>
      <c r="E548" s="37">
        <v>41.850999999999999</v>
      </c>
      <c r="F5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8"/>
      <c r="H548"/>
      <c r="I548"/>
    </row>
    <row r="549" spans="1:9" x14ac:dyDescent="0.25">
      <c r="A549" s="29">
        <v>46100</v>
      </c>
      <c r="B549" s="47">
        <v>3</v>
      </c>
      <c r="C549" s="47">
        <v>4</v>
      </c>
      <c r="D549" s="47">
        <v>21</v>
      </c>
      <c r="E549" s="37">
        <v>46.676499999999997</v>
      </c>
      <c r="F5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9"/>
      <c r="H549"/>
      <c r="I549"/>
    </row>
    <row r="550" spans="1:9" x14ac:dyDescent="0.25">
      <c r="A550" s="29">
        <v>46100</v>
      </c>
      <c r="B550" s="47">
        <v>3</v>
      </c>
      <c r="C550" s="47">
        <v>4</v>
      </c>
      <c r="D550" s="47">
        <v>22</v>
      </c>
      <c r="E550" s="37">
        <v>44.648800000000001</v>
      </c>
      <c r="F5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0"/>
      <c r="H550"/>
      <c r="I550"/>
    </row>
    <row r="551" spans="1:9" x14ac:dyDescent="0.25">
      <c r="A551" s="29">
        <v>46100</v>
      </c>
      <c r="B551" s="47">
        <v>3</v>
      </c>
      <c r="C551" s="47">
        <v>4</v>
      </c>
      <c r="D551" s="47">
        <v>23</v>
      </c>
      <c r="E551" s="37">
        <v>57.609400000000001</v>
      </c>
      <c r="F5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1"/>
      <c r="H551"/>
      <c r="I551"/>
    </row>
    <row r="552" spans="1:9" x14ac:dyDescent="0.25">
      <c r="A552" s="29">
        <v>46100</v>
      </c>
      <c r="B552" s="47">
        <v>3</v>
      </c>
      <c r="C552" s="47">
        <v>4</v>
      </c>
      <c r="D552" s="47">
        <v>24</v>
      </c>
      <c r="E552" s="37">
        <v>39.842799999999997</v>
      </c>
      <c r="F5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2"/>
      <c r="H552"/>
      <c r="I552"/>
    </row>
    <row r="553" spans="1:9" x14ac:dyDescent="0.25">
      <c r="A553" s="29">
        <v>46101</v>
      </c>
      <c r="B553" s="47">
        <v>3</v>
      </c>
      <c r="C553" s="47">
        <v>5</v>
      </c>
      <c r="D553" s="47">
        <v>1</v>
      </c>
      <c r="E553" s="37">
        <v>58.384099999999997</v>
      </c>
      <c r="F5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3"/>
      <c r="H553"/>
      <c r="I553"/>
    </row>
    <row r="554" spans="1:9" x14ac:dyDescent="0.25">
      <c r="A554" s="29">
        <v>46101</v>
      </c>
      <c r="B554" s="47">
        <v>3</v>
      </c>
      <c r="C554" s="47">
        <v>5</v>
      </c>
      <c r="D554" s="47">
        <v>2</v>
      </c>
      <c r="E554" s="37">
        <v>22.5672</v>
      </c>
      <c r="F5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4"/>
      <c r="H554"/>
      <c r="I554"/>
    </row>
    <row r="555" spans="1:9" x14ac:dyDescent="0.25">
      <c r="A555" s="29">
        <v>46101</v>
      </c>
      <c r="B555" s="47">
        <v>3</v>
      </c>
      <c r="C555" s="47">
        <v>5</v>
      </c>
      <c r="D555" s="47">
        <v>3</v>
      </c>
      <c r="E555" s="37">
        <v>19.023099999999999</v>
      </c>
      <c r="F5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5"/>
      <c r="H555"/>
      <c r="I555"/>
    </row>
    <row r="556" spans="1:9" x14ac:dyDescent="0.25">
      <c r="A556" s="29">
        <v>46101</v>
      </c>
      <c r="B556" s="47">
        <v>3</v>
      </c>
      <c r="C556" s="47">
        <v>5</v>
      </c>
      <c r="D556" s="47">
        <v>4</v>
      </c>
      <c r="E556" s="37">
        <v>23.0932</v>
      </c>
      <c r="F5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6"/>
      <c r="H556"/>
      <c r="I556"/>
    </row>
    <row r="557" spans="1:9" x14ac:dyDescent="0.25">
      <c r="A557" s="29">
        <v>46101</v>
      </c>
      <c r="B557" s="47">
        <v>3</v>
      </c>
      <c r="C557" s="47">
        <v>5</v>
      </c>
      <c r="D557" s="47">
        <v>5</v>
      </c>
      <c r="E557" s="37">
        <v>18.700800000000001</v>
      </c>
      <c r="F5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7"/>
      <c r="H557"/>
      <c r="I557"/>
    </row>
    <row r="558" spans="1:9" x14ac:dyDescent="0.25">
      <c r="A558" s="29">
        <v>46101</v>
      </c>
      <c r="B558" s="47">
        <v>3</v>
      </c>
      <c r="C558" s="47">
        <v>5</v>
      </c>
      <c r="D558" s="47">
        <v>6</v>
      </c>
      <c r="E558" s="37">
        <v>23.1357</v>
      </c>
      <c r="F5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8"/>
      <c r="H558"/>
      <c r="I558"/>
    </row>
    <row r="559" spans="1:9" x14ac:dyDescent="0.25">
      <c r="A559" s="29">
        <v>46101</v>
      </c>
      <c r="B559" s="47">
        <v>3</v>
      </c>
      <c r="C559" s="47">
        <v>5</v>
      </c>
      <c r="D559" s="47">
        <v>7</v>
      </c>
      <c r="E559" s="37">
        <v>25.276</v>
      </c>
      <c r="F5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9"/>
      <c r="H559"/>
      <c r="I559"/>
    </row>
    <row r="560" spans="1:9" x14ac:dyDescent="0.25">
      <c r="A560" s="29">
        <v>46101</v>
      </c>
      <c r="B560" s="47">
        <v>3</v>
      </c>
      <c r="C560" s="47">
        <v>5</v>
      </c>
      <c r="D560" s="47">
        <v>8</v>
      </c>
      <c r="E560" s="37">
        <v>10.065</v>
      </c>
      <c r="F5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0"/>
      <c r="H560"/>
      <c r="I560"/>
    </row>
    <row r="561" spans="1:9" x14ac:dyDescent="0.25">
      <c r="A561" s="29">
        <v>46101</v>
      </c>
      <c r="B561" s="47">
        <v>3</v>
      </c>
      <c r="C561" s="47">
        <v>5</v>
      </c>
      <c r="D561" s="47">
        <v>9</v>
      </c>
      <c r="E561" s="37">
        <v>2.6802000000000001</v>
      </c>
      <c r="F5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1"/>
      <c r="H561"/>
      <c r="I561"/>
    </row>
    <row r="562" spans="1:9" x14ac:dyDescent="0.25">
      <c r="A562" s="29">
        <v>46101</v>
      </c>
      <c r="B562" s="47">
        <v>3</v>
      </c>
      <c r="C562" s="47">
        <v>5</v>
      </c>
      <c r="D562" s="47">
        <v>10</v>
      </c>
      <c r="E562" s="37">
        <v>4.7622</v>
      </c>
      <c r="F5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2"/>
      <c r="H562"/>
      <c r="I562"/>
    </row>
    <row r="563" spans="1:9" x14ac:dyDescent="0.25">
      <c r="A563" s="29">
        <v>46101</v>
      </c>
      <c r="B563" s="47">
        <v>3</v>
      </c>
      <c r="C563" s="47">
        <v>5</v>
      </c>
      <c r="D563" s="47">
        <v>11</v>
      </c>
      <c r="E563" s="37">
        <v>7.5381</v>
      </c>
      <c r="F5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3"/>
      <c r="H563"/>
      <c r="I563"/>
    </row>
    <row r="564" spans="1:9" x14ac:dyDescent="0.25">
      <c r="A564" s="29">
        <v>46101</v>
      </c>
      <c r="B564" s="47">
        <v>3</v>
      </c>
      <c r="C564" s="47">
        <v>5</v>
      </c>
      <c r="D564" s="47">
        <v>12</v>
      </c>
      <c r="E564" s="37">
        <v>12.061400000000001</v>
      </c>
      <c r="F5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4"/>
      <c r="H564"/>
      <c r="I564"/>
    </row>
    <row r="565" spans="1:9" x14ac:dyDescent="0.25">
      <c r="A565" s="29">
        <v>46101</v>
      </c>
      <c r="B565" s="47">
        <v>3</v>
      </c>
      <c r="C565" s="47">
        <v>5</v>
      </c>
      <c r="D565" s="47">
        <v>13</v>
      </c>
      <c r="E565" s="37">
        <v>19.9817</v>
      </c>
      <c r="F5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5"/>
      <c r="H565"/>
      <c r="I565"/>
    </row>
    <row r="566" spans="1:9" x14ac:dyDescent="0.25">
      <c r="A566" s="29">
        <v>46101</v>
      </c>
      <c r="B566" s="47">
        <v>3</v>
      </c>
      <c r="C566" s="47">
        <v>5</v>
      </c>
      <c r="D566" s="47">
        <v>14</v>
      </c>
      <c r="E566" s="37">
        <v>24.222999999999999</v>
      </c>
      <c r="F5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6"/>
      <c r="H566"/>
      <c r="I566"/>
    </row>
    <row r="567" spans="1:9" x14ac:dyDescent="0.25">
      <c r="A567" s="29">
        <v>46101</v>
      </c>
      <c r="B567" s="47">
        <v>3</v>
      </c>
      <c r="C567" s="47">
        <v>5</v>
      </c>
      <c r="D567" s="47">
        <v>15</v>
      </c>
      <c r="E567" s="37">
        <v>23.4373</v>
      </c>
      <c r="F5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7"/>
      <c r="H567"/>
      <c r="I567"/>
    </row>
    <row r="568" spans="1:9" x14ac:dyDescent="0.25">
      <c r="A568" s="29">
        <v>46101</v>
      </c>
      <c r="B568" s="47">
        <v>3</v>
      </c>
      <c r="C568" s="47">
        <v>5</v>
      </c>
      <c r="D568" s="47">
        <v>16</v>
      </c>
      <c r="E568" s="37">
        <v>26.235499999999998</v>
      </c>
      <c r="F5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8"/>
      <c r="H568"/>
      <c r="I568"/>
    </row>
    <row r="569" spans="1:9" x14ac:dyDescent="0.25">
      <c r="A569" s="29">
        <v>46101</v>
      </c>
      <c r="B569" s="47">
        <v>3</v>
      </c>
      <c r="C569" s="47">
        <v>5</v>
      </c>
      <c r="D569" s="47">
        <v>17</v>
      </c>
      <c r="E569" s="37">
        <v>35.262999999999998</v>
      </c>
      <c r="F5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9"/>
      <c r="H569"/>
      <c r="I569"/>
    </row>
    <row r="570" spans="1:9" x14ac:dyDescent="0.25">
      <c r="A570" s="29">
        <v>46101</v>
      </c>
      <c r="B570" s="47">
        <v>3</v>
      </c>
      <c r="C570" s="47">
        <v>5</v>
      </c>
      <c r="D570" s="47">
        <v>18</v>
      </c>
      <c r="E570" s="37">
        <v>48.661999999999999</v>
      </c>
      <c r="F5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0"/>
      <c r="H570"/>
      <c r="I570"/>
    </row>
    <row r="571" spans="1:9" x14ac:dyDescent="0.25">
      <c r="A571" s="29">
        <v>46101</v>
      </c>
      <c r="B571" s="47">
        <v>3</v>
      </c>
      <c r="C571" s="47">
        <v>5</v>
      </c>
      <c r="D571" s="47">
        <v>19</v>
      </c>
      <c r="E571" s="37">
        <v>659.82299999999998</v>
      </c>
      <c r="F5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1"/>
      <c r="H571"/>
      <c r="I571"/>
    </row>
    <row r="572" spans="1:9" x14ac:dyDescent="0.25">
      <c r="A572" s="29">
        <v>46101</v>
      </c>
      <c r="B572" s="47">
        <v>3</v>
      </c>
      <c r="C572" s="47">
        <v>5</v>
      </c>
      <c r="D572" s="47">
        <v>20</v>
      </c>
      <c r="E572" s="37">
        <v>58.134900000000002</v>
      </c>
      <c r="F5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2"/>
      <c r="H572"/>
      <c r="I572"/>
    </row>
    <row r="573" spans="1:9" x14ac:dyDescent="0.25">
      <c r="A573" s="29">
        <v>46101</v>
      </c>
      <c r="B573" s="47">
        <v>3</v>
      </c>
      <c r="C573" s="47">
        <v>5</v>
      </c>
      <c r="D573" s="47">
        <v>21</v>
      </c>
      <c r="E573" s="37">
        <v>37.7498</v>
      </c>
      <c r="F5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3"/>
      <c r="H573"/>
      <c r="I573"/>
    </row>
    <row r="574" spans="1:9" x14ac:dyDescent="0.25">
      <c r="A574" s="29">
        <v>46101</v>
      </c>
      <c r="B574" s="47">
        <v>3</v>
      </c>
      <c r="C574" s="47">
        <v>5</v>
      </c>
      <c r="D574" s="47">
        <v>22</v>
      </c>
      <c r="E574" s="37">
        <v>98.457499999999996</v>
      </c>
      <c r="F5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4"/>
      <c r="H574"/>
      <c r="I574"/>
    </row>
    <row r="575" spans="1:9" x14ac:dyDescent="0.25">
      <c r="A575" s="29">
        <v>46101</v>
      </c>
      <c r="B575" s="47">
        <v>3</v>
      </c>
      <c r="C575" s="47">
        <v>5</v>
      </c>
      <c r="D575" s="47">
        <v>23</v>
      </c>
      <c r="E575" s="37">
        <v>36.810099999999998</v>
      </c>
      <c r="F5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5"/>
      <c r="H575"/>
      <c r="I575"/>
    </row>
    <row r="576" spans="1:9" x14ac:dyDescent="0.25">
      <c r="A576" s="29">
        <v>46101</v>
      </c>
      <c r="B576" s="47">
        <v>3</v>
      </c>
      <c r="C576" s="47">
        <v>5</v>
      </c>
      <c r="D576" s="47">
        <v>24</v>
      </c>
      <c r="E576" s="37">
        <v>19.706199999999999</v>
      </c>
      <c r="F5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6"/>
      <c r="H576"/>
      <c r="I576"/>
    </row>
    <row r="577" spans="1:9" x14ac:dyDescent="0.25">
      <c r="A577" s="29">
        <v>46102</v>
      </c>
      <c r="B577" s="47">
        <v>3</v>
      </c>
      <c r="C577" s="47">
        <v>6</v>
      </c>
      <c r="D577" s="47">
        <v>1</v>
      </c>
      <c r="E577" s="37">
        <v>20.8874</v>
      </c>
      <c r="F5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7"/>
      <c r="H577"/>
      <c r="I577"/>
    </row>
    <row r="578" spans="1:9" x14ac:dyDescent="0.25">
      <c r="A578" s="29">
        <v>46102</v>
      </c>
      <c r="B578" s="47">
        <v>3</v>
      </c>
      <c r="C578" s="47">
        <v>6</v>
      </c>
      <c r="D578" s="47">
        <v>2</v>
      </c>
      <c r="E578" s="37">
        <v>19.925000000000001</v>
      </c>
      <c r="F5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8"/>
      <c r="H578"/>
      <c r="I578"/>
    </row>
    <row r="579" spans="1:9" x14ac:dyDescent="0.25">
      <c r="A579" s="29">
        <v>46102</v>
      </c>
      <c r="B579" s="47">
        <v>3</v>
      </c>
      <c r="C579" s="47">
        <v>6</v>
      </c>
      <c r="D579" s="47">
        <v>3</v>
      </c>
      <c r="E579" s="37">
        <v>20.023900000000001</v>
      </c>
      <c r="F5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9"/>
      <c r="H579"/>
      <c r="I579"/>
    </row>
    <row r="580" spans="1:9" x14ac:dyDescent="0.25">
      <c r="A580" s="29">
        <v>46102</v>
      </c>
      <c r="B580" s="47">
        <v>3</v>
      </c>
      <c r="C580" s="47">
        <v>6</v>
      </c>
      <c r="D580" s="47">
        <v>4</v>
      </c>
      <c r="E580" s="37">
        <v>19.5078</v>
      </c>
      <c r="F5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0"/>
      <c r="H580"/>
      <c r="I580"/>
    </row>
    <row r="581" spans="1:9" x14ac:dyDescent="0.25">
      <c r="A581" s="29">
        <v>46102</v>
      </c>
      <c r="B581" s="47">
        <v>3</v>
      </c>
      <c r="C581" s="47">
        <v>6</v>
      </c>
      <c r="D581" s="47">
        <v>5</v>
      </c>
      <c r="E581" s="37">
        <v>21.337299999999999</v>
      </c>
      <c r="F5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1"/>
      <c r="H581"/>
      <c r="I581"/>
    </row>
    <row r="582" spans="1:9" x14ac:dyDescent="0.25">
      <c r="A582" s="29">
        <v>46102</v>
      </c>
      <c r="B582" s="47">
        <v>3</v>
      </c>
      <c r="C582" s="47">
        <v>6</v>
      </c>
      <c r="D582" s="47">
        <v>6</v>
      </c>
      <c r="E582" s="37">
        <v>20.918900000000001</v>
      </c>
      <c r="F5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2"/>
      <c r="H582"/>
      <c r="I582"/>
    </row>
    <row r="583" spans="1:9" x14ac:dyDescent="0.25">
      <c r="A583" s="29">
        <v>46102</v>
      </c>
      <c r="B583" s="47">
        <v>3</v>
      </c>
      <c r="C583" s="47">
        <v>6</v>
      </c>
      <c r="D583" s="47">
        <v>7</v>
      </c>
      <c r="E583" s="37">
        <v>25.302600000000002</v>
      </c>
      <c r="F5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3"/>
      <c r="H583"/>
      <c r="I583"/>
    </row>
    <row r="584" spans="1:9" x14ac:dyDescent="0.25">
      <c r="A584" s="29">
        <v>46102</v>
      </c>
      <c r="B584" s="47">
        <v>3</v>
      </c>
      <c r="C584" s="47">
        <v>6</v>
      </c>
      <c r="D584" s="47">
        <v>8</v>
      </c>
      <c r="E584" s="37">
        <v>14.272600000000001</v>
      </c>
      <c r="F5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4"/>
      <c r="H584"/>
      <c r="I584"/>
    </row>
    <row r="585" spans="1:9" x14ac:dyDescent="0.25">
      <c r="A585" s="29">
        <v>46102</v>
      </c>
      <c r="B585" s="47">
        <v>3</v>
      </c>
      <c r="C585" s="47">
        <v>6</v>
      </c>
      <c r="D585" s="47">
        <v>9</v>
      </c>
      <c r="E585" s="37">
        <v>3.0314999999999999</v>
      </c>
      <c r="F5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5"/>
      <c r="H585"/>
      <c r="I585"/>
    </row>
    <row r="586" spans="1:9" x14ac:dyDescent="0.25">
      <c r="A586" s="29">
        <v>46102</v>
      </c>
      <c r="B586" s="47">
        <v>3</v>
      </c>
      <c r="C586" s="47">
        <v>6</v>
      </c>
      <c r="D586" s="47">
        <v>10</v>
      </c>
      <c r="E586" s="37">
        <v>1.5099</v>
      </c>
      <c r="F5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6"/>
      <c r="H586"/>
      <c r="I586"/>
    </row>
    <row r="587" spans="1:9" x14ac:dyDescent="0.25">
      <c r="A587" s="29">
        <v>46102</v>
      </c>
      <c r="B587" s="47">
        <v>3</v>
      </c>
      <c r="C587" s="47">
        <v>6</v>
      </c>
      <c r="D587" s="47">
        <v>11</v>
      </c>
      <c r="E587" s="37">
        <v>1.9407000000000001</v>
      </c>
      <c r="F5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7"/>
      <c r="H587"/>
      <c r="I587"/>
    </row>
    <row r="588" spans="1:9" x14ac:dyDescent="0.25">
      <c r="A588" s="29">
        <v>46102</v>
      </c>
      <c r="B588" s="47">
        <v>3</v>
      </c>
      <c r="C588" s="47">
        <v>6</v>
      </c>
      <c r="D588" s="47">
        <v>12</v>
      </c>
      <c r="E588" s="37">
        <v>1.355</v>
      </c>
      <c r="F5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8"/>
      <c r="H588"/>
      <c r="I588"/>
    </row>
    <row r="589" spans="1:9" x14ac:dyDescent="0.25">
      <c r="A589" s="29">
        <v>46102</v>
      </c>
      <c r="B589" s="47">
        <v>3</v>
      </c>
      <c r="C589" s="47">
        <v>6</v>
      </c>
      <c r="D589" s="47">
        <v>13</v>
      </c>
      <c r="E589" s="37">
        <v>3.1869000000000001</v>
      </c>
      <c r="F5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9"/>
      <c r="H589"/>
      <c r="I589"/>
    </row>
    <row r="590" spans="1:9" x14ac:dyDescent="0.25">
      <c r="A590" s="29">
        <v>46102</v>
      </c>
      <c r="B590" s="47">
        <v>3</v>
      </c>
      <c r="C590" s="47">
        <v>6</v>
      </c>
      <c r="D590" s="47">
        <v>14</v>
      </c>
      <c r="E590" s="37">
        <v>1.6208</v>
      </c>
      <c r="F5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0"/>
      <c r="H590"/>
      <c r="I590"/>
    </row>
    <row r="591" spans="1:9" x14ac:dyDescent="0.25">
      <c r="A591" s="29">
        <v>46102</v>
      </c>
      <c r="B591" s="47">
        <v>3</v>
      </c>
      <c r="C591" s="47">
        <v>6</v>
      </c>
      <c r="D591" s="47">
        <v>15</v>
      </c>
      <c r="E591" s="37">
        <v>-0.6583</v>
      </c>
      <c r="F5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1"/>
      <c r="H591"/>
      <c r="I591"/>
    </row>
    <row r="592" spans="1:9" x14ac:dyDescent="0.25">
      <c r="A592" s="29">
        <v>46102</v>
      </c>
      <c r="B592" s="47">
        <v>3</v>
      </c>
      <c r="C592" s="47">
        <v>6</v>
      </c>
      <c r="D592" s="47">
        <v>16</v>
      </c>
      <c r="E592" s="37">
        <v>-6.6516999999999999</v>
      </c>
      <c r="F5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2"/>
      <c r="H592"/>
      <c r="I592"/>
    </row>
    <row r="593" spans="1:9" x14ac:dyDescent="0.25">
      <c r="A593" s="29">
        <v>46102</v>
      </c>
      <c r="B593" s="47">
        <v>3</v>
      </c>
      <c r="C593" s="47">
        <v>6</v>
      </c>
      <c r="D593" s="47">
        <v>17</v>
      </c>
      <c r="E593" s="37">
        <v>2.8580999999999999</v>
      </c>
      <c r="F5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3"/>
      <c r="H593"/>
      <c r="I593"/>
    </row>
    <row r="594" spans="1:9" x14ac:dyDescent="0.25">
      <c r="A594" s="29">
        <v>46102</v>
      </c>
      <c r="B594" s="47">
        <v>3</v>
      </c>
      <c r="C594" s="47">
        <v>6</v>
      </c>
      <c r="D594" s="47">
        <v>18</v>
      </c>
      <c r="E594" s="37">
        <v>26.193899999999999</v>
      </c>
      <c r="F5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4"/>
      <c r="H594"/>
      <c r="I594"/>
    </row>
    <row r="595" spans="1:9" x14ac:dyDescent="0.25">
      <c r="A595" s="29">
        <v>46102</v>
      </c>
      <c r="B595" s="47">
        <v>3</v>
      </c>
      <c r="C595" s="47">
        <v>6</v>
      </c>
      <c r="D595" s="47">
        <v>19</v>
      </c>
      <c r="E595" s="37">
        <v>27.4758</v>
      </c>
      <c r="F5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5"/>
      <c r="H595"/>
      <c r="I595"/>
    </row>
    <row r="596" spans="1:9" x14ac:dyDescent="0.25">
      <c r="A596" s="29">
        <v>46102</v>
      </c>
      <c r="B596" s="47">
        <v>3</v>
      </c>
      <c r="C596" s="47">
        <v>6</v>
      </c>
      <c r="D596" s="47">
        <v>20</v>
      </c>
      <c r="E596" s="37">
        <v>17.947399999999998</v>
      </c>
      <c r="F5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6"/>
      <c r="H596"/>
      <c r="I596"/>
    </row>
    <row r="597" spans="1:9" x14ac:dyDescent="0.25">
      <c r="A597" s="29">
        <v>46102</v>
      </c>
      <c r="B597" s="47">
        <v>3</v>
      </c>
      <c r="C597" s="47">
        <v>6</v>
      </c>
      <c r="D597" s="47">
        <v>21</v>
      </c>
      <c r="E597" s="37">
        <v>13.1249</v>
      </c>
      <c r="F5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7"/>
      <c r="H597"/>
      <c r="I597"/>
    </row>
    <row r="598" spans="1:9" x14ac:dyDescent="0.25">
      <c r="A598" s="29">
        <v>46102</v>
      </c>
      <c r="B598" s="47">
        <v>3</v>
      </c>
      <c r="C598" s="47">
        <v>6</v>
      </c>
      <c r="D598" s="47">
        <v>22</v>
      </c>
      <c r="E598" s="37">
        <v>16.223800000000001</v>
      </c>
      <c r="F5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8"/>
      <c r="H598"/>
      <c r="I598"/>
    </row>
    <row r="599" spans="1:9" x14ac:dyDescent="0.25">
      <c r="A599" s="29">
        <v>46102</v>
      </c>
      <c r="B599" s="47">
        <v>3</v>
      </c>
      <c r="C599" s="47">
        <v>6</v>
      </c>
      <c r="D599" s="47">
        <v>23</v>
      </c>
      <c r="E599" s="37">
        <v>22.875499999999999</v>
      </c>
      <c r="F5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9"/>
      <c r="H599"/>
      <c r="I599"/>
    </row>
    <row r="600" spans="1:9" x14ac:dyDescent="0.25">
      <c r="A600" s="29">
        <v>46102</v>
      </c>
      <c r="B600" s="47">
        <v>3</v>
      </c>
      <c r="C600" s="47">
        <v>6</v>
      </c>
      <c r="D600" s="47">
        <v>24</v>
      </c>
      <c r="E600" s="37">
        <v>17.747199999999999</v>
      </c>
      <c r="F6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0"/>
      <c r="H600"/>
      <c r="I600"/>
    </row>
    <row r="601" spans="1:9" x14ac:dyDescent="0.25">
      <c r="A601" s="29">
        <v>46103</v>
      </c>
      <c r="B601" s="47">
        <v>3</v>
      </c>
      <c r="C601" s="47">
        <v>7</v>
      </c>
      <c r="D601" s="47">
        <v>1</v>
      </c>
      <c r="E601" s="37">
        <v>15.4818</v>
      </c>
      <c r="F6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1"/>
      <c r="H601"/>
      <c r="I601"/>
    </row>
    <row r="602" spans="1:9" x14ac:dyDescent="0.25">
      <c r="A602" s="29">
        <v>46103</v>
      </c>
      <c r="B602" s="47">
        <v>3</v>
      </c>
      <c r="C602" s="47">
        <v>7</v>
      </c>
      <c r="D602" s="47">
        <v>2</v>
      </c>
      <c r="E602" s="37">
        <v>15.7037</v>
      </c>
      <c r="F6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2"/>
      <c r="H602"/>
      <c r="I602"/>
    </row>
    <row r="603" spans="1:9" x14ac:dyDescent="0.25">
      <c r="A603" s="29">
        <v>46103</v>
      </c>
      <c r="B603" s="47">
        <v>3</v>
      </c>
      <c r="C603" s="47">
        <v>7</v>
      </c>
      <c r="D603" s="47">
        <v>3</v>
      </c>
      <c r="E603" s="37">
        <v>14.7433</v>
      </c>
      <c r="F6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3"/>
      <c r="H603"/>
      <c r="I603"/>
    </row>
    <row r="604" spans="1:9" x14ac:dyDescent="0.25">
      <c r="A604" s="29">
        <v>46103</v>
      </c>
      <c r="B604" s="47">
        <v>3</v>
      </c>
      <c r="C604" s="47">
        <v>7</v>
      </c>
      <c r="D604" s="47">
        <v>4</v>
      </c>
      <c r="E604" s="37">
        <v>17.942699999999999</v>
      </c>
      <c r="F6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4"/>
      <c r="H604"/>
      <c r="I604"/>
    </row>
    <row r="605" spans="1:9" x14ac:dyDescent="0.25">
      <c r="A605" s="29">
        <v>46103</v>
      </c>
      <c r="B605" s="47">
        <v>3</v>
      </c>
      <c r="C605" s="47">
        <v>7</v>
      </c>
      <c r="D605" s="47">
        <v>5</v>
      </c>
      <c r="E605" s="37">
        <v>18.046299999999999</v>
      </c>
      <c r="F6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5"/>
      <c r="H605"/>
      <c r="I605"/>
    </row>
    <row r="606" spans="1:9" x14ac:dyDescent="0.25">
      <c r="A606" s="29">
        <v>46103</v>
      </c>
      <c r="B606" s="47">
        <v>3</v>
      </c>
      <c r="C606" s="47">
        <v>7</v>
      </c>
      <c r="D606" s="47">
        <v>6</v>
      </c>
      <c r="E606" s="37">
        <v>19.8445</v>
      </c>
      <c r="F6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6"/>
      <c r="H606"/>
      <c r="I606"/>
    </row>
    <row r="607" spans="1:9" x14ac:dyDescent="0.25">
      <c r="A607" s="29">
        <v>46103</v>
      </c>
      <c r="B607" s="47">
        <v>3</v>
      </c>
      <c r="C607" s="47">
        <v>7</v>
      </c>
      <c r="D607" s="47">
        <v>7</v>
      </c>
      <c r="E607" s="37">
        <v>18.638999999999999</v>
      </c>
      <c r="F6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7"/>
      <c r="H607"/>
      <c r="I607"/>
    </row>
    <row r="608" spans="1:9" x14ac:dyDescent="0.25">
      <c r="A608" s="29">
        <v>46103</v>
      </c>
      <c r="B608" s="47">
        <v>3</v>
      </c>
      <c r="C608" s="47">
        <v>7</v>
      </c>
      <c r="D608" s="47">
        <v>8</v>
      </c>
      <c r="E608" s="37">
        <v>14.255599999999999</v>
      </c>
      <c r="F6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8"/>
      <c r="H608"/>
      <c r="I608"/>
    </row>
    <row r="609" spans="1:9" x14ac:dyDescent="0.25">
      <c r="A609" s="29">
        <v>46103</v>
      </c>
      <c r="B609" s="47">
        <v>3</v>
      </c>
      <c r="C609" s="47">
        <v>7</v>
      </c>
      <c r="D609" s="47">
        <v>9</v>
      </c>
      <c r="E609" s="37">
        <v>5.8654000000000002</v>
      </c>
      <c r="F6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9"/>
      <c r="H609"/>
      <c r="I609"/>
    </row>
    <row r="610" spans="1:9" x14ac:dyDescent="0.25">
      <c r="A610" s="29">
        <v>46103</v>
      </c>
      <c r="B610" s="47">
        <v>3</v>
      </c>
      <c r="C610" s="47">
        <v>7</v>
      </c>
      <c r="D610" s="47">
        <v>10</v>
      </c>
      <c r="E610" s="37">
        <v>5.9867999999999997</v>
      </c>
      <c r="F6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0"/>
      <c r="H610"/>
      <c r="I610"/>
    </row>
    <row r="611" spans="1:9" x14ac:dyDescent="0.25">
      <c r="A611" s="29">
        <v>46103</v>
      </c>
      <c r="B611" s="47">
        <v>3</v>
      </c>
      <c r="C611" s="47">
        <v>7</v>
      </c>
      <c r="D611" s="47">
        <v>11</v>
      </c>
      <c r="E611" s="37">
        <v>-0.71030000000000004</v>
      </c>
      <c r="F6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1"/>
      <c r="H611"/>
      <c r="I611"/>
    </row>
    <row r="612" spans="1:9" x14ac:dyDescent="0.25">
      <c r="A612" s="29">
        <v>46103</v>
      </c>
      <c r="B612" s="47">
        <v>3</v>
      </c>
      <c r="C612" s="47">
        <v>7</v>
      </c>
      <c r="D612" s="47">
        <v>12</v>
      </c>
      <c r="E612" s="37">
        <v>1.5443</v>
      </c>
      <c r="F6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2"/>
      <c r="H612"/>
      <c r="I612"/>
    </row>
    <row r="613" spans="1:9" x14ac:dyDescent="0.25">
      <c r="A613" s="29">
        <v>46103</v>
      </c>
      <c r="B613" s="47">
        <v>3</v>
      </c>
      <c r="C613" s="47">
        <v>7</v>
      </c>
      <c r="D613" s="47">
        <v>13</v>
      </c>
      <c r="E613" s="37">
        <v>6.4786000000000001</v>
      </c>
      <c r="F6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3"/>
      <c r="H613"/>
      <c r="I613"/>
    </row>
    <row r="614" spans="1:9" x14ac:dyDescent="0.25">
      <c r="A614" s="29">
        <v>46103</v>
      </c>
      <c r="B614" s="47">
        <v>3</v>
      </c>
      <c r="C614" s="47">
        <v>7</v>
      </c>
      <c r="D614" s="47">
        <v>14</v>
      </c>
      <c r="E614" s="37">
        <v>0.91649999999999998</v>
      </c>
      <c r="F6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4"/>
      <c r="H614"/>
      <c r="I614"/>
    </row>
    <row r="615" spans="1:9" x14ac:dyDescent="0.25">
      <c r="A615" s="29">
        <v>46103</v>
      </c>
      <c r="B615" s="47">
        <v>3</v>
      </c>
      <c r="C615" s="47">
        <v>7</v>
      </c>
      <c r="D615" s="47">
        <v>15</v>
      </c>
      <c r="E615" s="37">
        <v>-0.74370000000000003</v>
      </c>
      <c r="F6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5"/>
      <c r="H615"/>
      <c r="I615"/>
    </row>
    <row r="616" spans="1:9" x14ac:dyDescent="0.25">
      <c r="A616" s="29">
        <v>46103</v>
      </c>
      <c r="B616" s="47">
        <v>3</v>
      </c>
      <c r="C616" s="47">
        <v>7</v>
      </c>
      <c r="D616" s="47">
        <v>16</v>
      </c>
      <c r="E616" s="37">
        <v>0.74929999999999997</v>
      </c>
      <c r="F6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6"/>
      <c r="H616"/>
      <c r="I616"/>
    </row>
    <row r="617" spans="1:9" x14ac:dyDescent="0.25">
      <c r="A617" s="29">
        <v>46103</v>
      </c>
      <c r="B617" s="47">
        <v>3</v>
      </c>
      <c r="C617" s="47">
        <v>7</v>
      </c>
      <c r="D617" s="47">
        <v>17</v>
      </c>
      <c r="E617" s="37">
        <v>3.7917000000000001</v>
      </c>
      <c r="F6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7"/>
      <c r="H617"/>
      <c r="I617"/>
    </row>
    <row r="618" spans="1:9" x14ac:dyDescent="0.25">
      <c r="A618" s="29">
        <v>46103</v>
      </c>
      <c r="B618" s="47">
        <v>3</v>
      </c>
      <c r="C618" s="47">
        <v>7</v>
      </c>
      <c r="D618" s="47">
        <v>18</v>
      </c>
      <c r="E618" s="37">
        <v>366.089</v>
      </c>
      <c r="F6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8"/>
      <c r="H618"/>
      <c r="I618"/>
    </row>
    <row r="619" spans="1:9" x14ac:dyDescent="0.25">
      <c r="A619" s="29">
        <v>46103</v>
      </c>
      <c r="B619" s="47">
        <v>3</v>
      </c>
      <c r="C619" s="47">
        <v>7</v>
      </c>
      <c r="D619" s="47">
        <v>19</v>
      </c>
      <c r="E619" s="37">
        <v>23.466200000000001</v>
      </c>
      <c r="F6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9"/>
      <c r="H619"/>
      <c r="I619"/>
    </row>
    <row r="620" spans="1:9" x14ac:dyDescent="0.25">
      <c r="A620" s="29">
        <v>46103</v>
      </c>
      <c r="B620" s="47">
        <v>3</v>
      </c>
      <c r="C620" s="47">
        <v>7</v>
      </c>
      <c r="D620" s="47">
        <v>20</v>
      </c>
      <c r="E620" s="37">
        <v>25.247800000000002</v>
      </c>
      <c r="F6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0"/>
      <c r="H620"/>
      <c r="I620"/>
    </row>
    <row r="621" spans="1:9" x14ac:dyDescent="0.25">
      <c r="A621" s="29">
        <v>46103</v>
      </c>
      <c r="B621" s="47">
        <v>3</v>
      </c>
      <c r="C621" s="47">
        <v>7</v>
      </c>
      <c r="D621" s="47">
        <v>21</v>
      </c>
      <c r="E621" s="37">
        <v>24.188199999999998</v>
      </c>
      <c r="F6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1"/>
      <c r="H621"/>
      <c r="I621"/>
    </row>
    <row r="622" spans="1:9" x14ac:dyDescent="0.25">
      <c r="A622" s="29">
        <v>46103</v>
      </c>
      <c r="B622" s="47">
        <v>3</v>
      </c>
      <c r="C622" s="47">
        <v>7</v>
      </c>
      <c r="D622" s="47">
        <v>22</v>
      </c>
      <c r="E622" s="37">
        <v>21.3536</v>
      </c>
      <c r="F6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2"/>
      <c r="H622"/>
      <c r="I622"/>
    </row>
    <row r="623" spans="1:9" x14ac:dyDescent="0.25">
      <c r="A623" s="29">
        <v>46103</v>
      </c>
      <c r="B623" s="47">
        <v>3</v>
      </c>
      <c r="C623" s="47">
        <v>7</v>
      </c>
      <c r="D623" s="47">
        <v>23</v>
      </c>
      <c r="E623" s="37">
        <v>19.1999</v>
      </c>
      <c r="F6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3"/>
      <c r="H623"/>
      <c r="I623"/>
    </row>
    <row r="624" spans="1:9" x14ac:dyDescent="0.25">
      <c r="A624" s="29">
        <v>46103</v>
      </c>
      <c r="B624" s="47">
        <v>3</v>
      </c>
      <c r="C624" s="47">
        <v>7</v>
      </c>
      <c r="D624" s="47">
        <v>24</v>
      </c>
      <c r="E624" s="37">
        <v>20.835699999999999</v>
      </c>
      <c r="F6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4"/>
      <c r="H624"/>
      <c r="I624"/>
    </row>
    <row r="625" spans="1:9" x14ac:dyDescent="0.25">
      <c r="A625" s="29">
        <v>46104</v>
      </c>
      <c r="B625" s="47">
        <v>3</v>
      </c>
      <c r="C625" s="47">
        <v>1</v>
      </c>
      <c r="D625" s="47">
        <v>1</v>
      </c>
      <c r="E625" s="37">
        <v>24.142600000000002</v>
      </c>
      <c r="F6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5"/>
      <c r="H625"/>
      <c r="I625"/>
    </row>
    <row r="626" spans="1:9" x14ac:dyDescent="0.25">
      <c r="A626" s="29">
        <v>46104</v>
      </c>
      <c r="B626" s="47">
        <v>3</v>
      </c>
      <c r="C626" s="47">
        <v>1</v>
      </c>
      <c r="D626" s="47">
        <v>2</v>
      </c>
      <c r="E626" s="37">
        <v>21.376200000000001</v>
      </c>
      <c r="F6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6"/>
      <c r="H626"/>
      <c r="I626"/>
    </row>
    <row r="627" spans="1:9" x14ac:dyDescent="0.25">
      <c r="A627" s="29">
        <v>46104</v>
      </c>
      <c r="B627" s="47">
        <v>3</v>
      </c>
      <c r="C627" s="47">
        <v>1</v>
      </c>
      <c r="D627" s="47">
        <v>3</v>
      </c>
      <c r="E627" s="37">
        <v>25.4603</v>
      </c>
      <c r="F6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7"/>
      <c r="H627"/>
      <c r="I627"/>
    </row>
    <row r="628" spans="1:9" x14ac:dyDescent="0.25">
      <c r="A628" s="29">
        <v>46104</v>
      </c>
      <c r="B628" s="47">
        <v>3</v>
      </c>
      <c r="C628" s="47">
        <v>1</v>
      </c>
      <c r="D628" s="47">
        <v>4</v>
      </c>
      <c r="E628" s="37">
        <v>28.760100000000001</v>
      </c>
      <c r="F6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8"/>
      <c r="H628"/>
      <c r="I628"/>
    </row>
    <row r="629" spans="1:9" x14ac:dyDescent="0.25">
      <c r="A629" s="29">
        <v>46104</v>
      </c>
      <c r="B629" s="47">
        <v>3</v>
      </c>
      <c r="C629" s="47">
        <v>1</v>
      </c>
      <c r="D629" s="47">
        <v>5</v>
      </c>
      <c r="E629" s="37">
        <v>31.6508</v>
      </c>
      <c r="F6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9"/>
      <c r="H629"/>
      <c r="I629"/>
    </row>
    <row r="630" spans="1:9" x14ac:dyDescent="0.25">
      <c r="A630" s="29">
        <v>46104</v>
      </c>
      <c r="B630" s="47">
        <v>3</v>
      </c>
      <c r="C630" s="47">
        <v>1</v>
      </c>
      <c r="D630" s="47">
        <v>6</v>
      </c>
      <c r="E630" s="37">
        <v>29.205300000000001</v>
      </c>
      <c r="F6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0"/>
      <c r="H630"/>
      <c r="I630"/>
    </row>
    <row r="631" spans="1:9" x14ac:dyDescent="0.25">
      <c r="A631" s="29">
        <v>46104</v>
      </c>
      <c r="B631" s="47">
        <v>3</v>
      </c>
      <c r="C631" s="47">
        <v>1</v>
      </c>
      <c r="D631" s="47">
        <v>7</v>
      </c>
      <c r="E631" s="37">
        <v>38.1096</v>
      </c>
      <c r="F6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1"/>
      <c r="H631"/>
      <c r="I631"/>
    </row>
    <row r="632" spans="1:9" x14ac:dyDescent="0.25">
      <c r="A632" s="29">
        <v>46104</v>
      </c>
      <c r="B632" s="47">
        <v>3</v>
      </c>
      <c r="C632" s="47">
        <v>1</v>
      </c>
      <c r="D632" s="47">
        <v>8</v>
      </c>
      <c r="E632" s="37">
        <v>20.386099999999999</v>
      </c>
      <c r="F6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2"/>
      <c r="H632"/>
      <c r="I632"/>
    </row>
    <row r="633" spans="1:9" x14ac:dyDescent="0.25">
      <c r="A633" s="29">
        <v>46104</v>
      </c>
      <c r="B633" s="47">
        <v>3</v>
      </c>
      <c r="C633" s="47">
        <v>1</v>
      </c>
      <c r="D633" s="47">
        <v>9</v>
      </c>
      <c r="E633" s="37">
        <v>11.9526</v>
      </c>
      <c r="F6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3"/>
      <c r="H633"/>
      <c r="I633"/>
    </row>
    <row r="634" spans="1:9" x14ac:dyDescent="0.25">
      <c r="A634" s="29">
        <v>46104</v>
      </c>
      <c r="B634" s="47">
        <v>3</v>
      </c>
      <c r="C634" s="47">
        <v>1</v>
      </c>
      <c r="D634" s="47">
        <v>10</v>
      </c>
      <c r="E634" s="37">
        <v>9.0267999999999997</v>
      </c>
      <c r="F6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4"/>
      <c r="H634"/>
      <c r="I634"/>
    </row>
    <row r="635" spans="1:9" x14ac:dyDescent="0.25">
      <c r="A635" s="29">
        <v>46104</v>
      </c>
      <c r="B635" s="47">
        <v>3</v>
      </c>
      <c r="C635" s="47">
        <v>1</v>
      </c>
      <c r="D635" s="47">
        <v>11</v>
      </c>
      <c r="E635" s="37">
        <v>11.6906</v>
      </c>
      <c r="F6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5"/>
      <c r="H635"/>
      <c r="I635"/>
    </row>
    <row r="636" spans="1:9" x14ac:dyDescent="0.25">
      <c r="A636" s="29">
        <v>46104</v>
      </c>
      <c r="B636" s="47">
        <v>3</v>
      </c>
      <c r="C636" s="47">
        <v>1</v>
      </c>
      <c r="D636" s="47">
        <v>12</v>
      </c>
      <c r="E636" s="37">
        <v>13.259600000000001</v>
      </c>
      <c r="F6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6"/>
      <c r="H636"/>
      <c r="I636"/>
    </row>
    <row r="637" spans="1:9" x14ac:dyDescent="0.25">
      <c r="A637" s="29">
        <v>46104</v>
      </c>
      <c r="B637" s="47">
        <v>3</v>
      </c>
      <c r="C637" s="47">
        <v>1</v>
      </c>
      <c r="D637" s="47">
        <v>13</v>
      </c>
      <c r="E637" s="37">
        <v>14.013199999999999</v>
      </c>
      <c r="F6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7"/>
      <c r="H637"/>
      <c r="I637"/>
    </row>
    <row r="638" spans="1:9" x14ac:dyDescent="0.25">
      <c r="A638" s="29">
        <v>46104</v>
      </c>
      <c r="B638" s="47">
        <v>3</v>
      </c>
      <c r="C638" s="47">
        <v>1</v>
      </c>
      <c r="D638" s="47">
        <v>14</v>
      </c>
      <c r="E638" s="37">
        <v>10.670999999999999</v>
      </c>
      <c r="F6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8"/>
      <c r="H638"/>
      <c r="I638"/>
    </row>
    <row r="639" spans="1:9" x14ac:dyDescent="0.25">
      <c r="A639" s="29">
        <v>46104</v>
      </c>
      <c r="B639" s="47">
        <v>3</v>
      </c>
      <c r="C639" s="47">
        <v>1</v>
      </c>
      <c r="D639" s="47">
        <v>15</v>
      </c>
      <c r="E639" s="37">
        <v>2.7629999999999999</v>
      </c>
      <c r="F6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9"/>
      <c r="H639"/>
      <c r="I639"/>
    </row>
    <row r="640" spans="1:9" x14ac:dyDescent="0.25">
      <c r="A640" s="29">
        <v>46104</v>
      </c>
      <c r="B640" s="47">
        <v>3</v>
      </c>
      <c r="C640" s="47">
        <v>1</v>
      </c>
      <c r="D640" s="47">
        <v>16</v>
      </c>
      <c r="E640" s="37">
        <v>8.5099</v>
      </c>
      <c r="F6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0"/>
      <c r="H640"/>
      <c r="I640"/>
    </row>
    <row r="641" spans="1:9" x14ac:dyDescent="0.25">
      <c r="A641" s="29">
        <v>46104</v>
      </c>
      <c r="B641" s="47">
        <v>3</v>
      </c>
      <c r="C641" s="47">
        <v>1</v>
      </c>
      <c r="D641" s="47">
        <v>17</v>
      </c>
      <c r="E641" s="37">
        <v>18.938600000000001</v>
      </c>
      <c r="F6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1"/>
      <c r="H641"/>
      <c r="I641"/>
    </row>
    <row r="642" spans="1:9" x14ac:dyDescent="0.25">
      <c r="A642" s="29">
        <v>46104</v>
      </c>
      <c r="B642" s="47">
        <v>3</v>
      </c>
      <c r="C642" s="47">
        <v>1</v>
      </c>
      <c r="D642" s="47">
        <v>18</v>
      </c>
      <c r="E642" s="37">
        <v>11.0496</v>
      </c>
      <c r="F6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2"/>
      <c r="H642"/>
      <c r="I642"/>
    </row>
    <row r="643" spans="1:9" x14ac:dyDescent="0.25">
      <c r="A643" s="29">
        <v>46104</v>
      </c>
      <c r="B643" s="47">
        <v>3</v>
      </c>
      <c r="C643" s="47">
        <v>1</v>
      </c>
      <c r="D643" s="47">
        <v>19</v>
      </c>
      <c r="E643" s="37">
        <v>31.3918</v>
      </c>
      <c r="F6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3"/>
      <c r="H643"/>
      <c r="I643"/>
    </row>
    <row r="644" spans="1:9" x14ac:dyDescent="0.25">
      <c r="A644" s="29">
        <v>46104</v>
      </c>
      <c r="B644" s="47">
        <v>3</v>
      </c>
      <c r="C644" s="47">
        <v>1</v>
      </c>
      <c r="D644" s="47">
        <v>20</v>
      </c>
      <c r="E644" s="37">
        <v>31.666</v>
      </c>
      <c r="F6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4"/>
      <c r="H644"/>
      <c r="I644"/>
    </row>
    <row r="645" spans="1:9" x14ac:dyDescent="0.25">
      <c r="A645" s="29">
        <v>46104</v>
      </c>
      <c r="B645" s="47">
        <v>3</v>
      </c>
      <c r="C645" s="47">
        <v>1</v>
      </c>
      <c r="D645" s="47">
        <v>21</v>
      </c>
      <c r="E645" s="37">
        <v>25.963100000000001</v>
      </c>
      <c r="F6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5"/>
      <c r="H645"/>
      <c r="I645"/>
    </row>
    <row r="646" spans="1:9" x14ac:dyDescent="0.25">
      <c r="A646" s="29">
        <v>46104</v>
      </c>
      <c r="B646" s="47">
        <v>3</v>
      </c>
      <c r="C646" s="47">
        <v>1</v>
      </c>
      <c r="D646" s="47">
        <v>22</v>
      </c>
      <c r="E646" s="37">
        <v>22.1252</v>
      </c>
      <c r="F6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6"/>
      <c r="H646"/>
      <c r="I646"/>
    </row>
    <row r="647" spans="1:9" x14ac:dyDescent="0.25">
      <c r="A647" s="29">
        <v>46104</v>
      </c>
      <c r="B647" s="47">
        <v>3</v>
      </c>
      <c r="C647" s="47">
        <v>1</v>
      </c>
      <c r="D647" s="47">
        <v>23</v>
      </c>
      <c r="E647" s="37">
        <v>25.113399999999999</v>
      </c>
      <c r="F6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7"/>
      <c r="H647"/>
      <c r="I647"/>
    </row>
    <row r="648" spans="1:9" x14ac:dyDescent="0.25">
      <c r="A648" s="29">
        <v>46104</v>
      </c>
      <c r="B648" s="47">
        <v>3</v>
      </c>
      <c r="C648" s="47">
        <v>1</v>
      </c>
      <c r="D648" s="47">
        <v>24</v>
      </c>
      <c r="E648" s="37">
        <v>27.222300000000001</v>
      </c>
      <c r="F6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8"/>
      <c r="H648"/>
      <c r="I648"/>
    </row>
    <row r="649" spans="1:9" x14ac:dyDescent="0.25">
      <c r="A649" s="29">
        <v>46105</v>
      </c>
      <c r="B649" s="47">
        <v>3</v>
      </c>
      <c r="C649" s="47">
        <v>2</v>
      </c>
      <c r="D649" s="47">
        <v>1</v>
      </c>
      <c r="E649" s="37">
        <v>28.081800000000001</v>
      </c>
      <c r="F6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9"/>
      <c r="H649"/>
      <c r="I649"/>
    </row>
    <row r="650" spans="1:9" x14ac:dyDescent="0.25">
      <c r="A650" s="29">
        <v>46105</v>
      </c>
      <c r="B650" s="47">
        <v>3</v>
      </c>
      <c r="C650" s="47">
        <v>2</v>
      </c>
      <c r="D650" s="47">
        <v>2</v>
      </c>
      <c r="E650" s="37">
        <v>18.311599999999999</v>
      </c>
      <c r="F6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0"/>
      <c r="H650"/>
      <c r="I650"/>
    </row>
    <row r="651" spans="1:9" x14ac:dyDescent="0.25">
      <c r="A651" s="29">
        <v>46105</v>
      </c>
      <c r="B651" s="47">
        <v>3</v>
      </c>
      <c r="C651" s="47">
        <v>2</v>
      </c>
      <c r="D651" s="47">
        <v>3</v>
      </c>
      <c r="E651" s="37">
        <v>24.124300000000002</v>
      </c>
      <c r="F6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1"/>
      <c r="H651"/>
      <c r="I651"/>
    </row>
    <row r="652" spans="1:9" x14ac:dyDescent="0.25">
      <c r="A652" s="29">
        <v>46105</v>
      </c>
      <c r="B652" s="47">
        <v>3</v>
      </c>
      <c r="C652" s="47">
        <v>2</v>
      </c>
      <c r="D652" s="47">
        <v>4</v>
      </c>
      <c r="E652" s="37">
        <v>15.929500000000001</v>
      </c>
      <c r="F6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2"/>
      <c r="H652"/>
      <c r="I652"/>
    </row>
    <row r="653" spans="1:9" x14ac:dyDescent="0.25">
      <c r="A653" s="29">
        <v>46105</v>
      </c>
      <c r="B653" s="47">
        <v>3</v>
      </c>
      <c r="C653" s="47">
        <v>2</v>
      </c>
      <c r="D653" s="47">
        <v>5</v>
      </c>
      <c r="E653" s="37">
        <v>16.439</v>
      </c>
      <c r="F6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3"/>
      <c r="H653"/>
      <c r="I653"/>
    </row>
    <row r="654" spans="1:9" x14ac:dyDescent="0.25">
      <c r="A654" s="29">
        <v>46105</v>
      </c>
      <c r="B654" s="47">
        <v>3</v>
      </c>
      <c r="C654" s="47">
        <v>2</v>
      </c>
      <c r="D654" s="47">
        <v>6</v>
      </c>
      <c r="E654" s="37">
        <v>17.759899999999998</v>
      </c>
      <c r="F6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4"/>
      <c r="H654"/>
      <c r="I654"/>
    </row>
    <row r="655" spans="1:9" x14ac:dyDescent="0.25">
      <c r="A655" s="29">
        <v>46105</v>
      </c>
      <c r="B655" s="47">
        <v>3</v>
      </c>
      <c r="C655" s="47">
        <v>2</v>
      </c>
      <c r="D655" s="47">
        <v>7</v>
      </c>
      <c r="E655" s="37">
        <v>21.497900000000001</v>
      </c>
      <c r="F6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5"/>
      <c r="H655"/>
      <c r="I655"/>
    </row>
    <row r="656" spans="1:9" x14ac:dyDescent="0.25">
      <c r="A656" s="29">
        <v>46105</v>
      </c>
      <c r="B656" s="47">
        <v>3</v>
      </c>
      <c r="C656" s="47">
        <v>2</v>
      </c>
      <c r="D656" s="47">
        <v>8</v>
      </c>
      <c r="E656" s="37">
        <v>-2.7212999999999998</v>
      </c>
      <c r="F6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6"/>
      <c r="H656"/>
      <c r="I656"/>
    </row>
    <row r="657" spans="1:9" x14ac:dyDescent="0.25">
      <c r="A657" s="29">
        <v>46105</v>
      </c>
      <c r="B657" s="47">
        <v>3</v>
      </c>
      <c r="C657" s="47">
        <v>2</v>
      </c>
      <c r="D657" s="47">
        <v>9</v>
      </c>
      <c r="E657" s="37">
        <v>5.2504</v>
      </c>
      <c r="F6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7"/>
      <c r="H657"/>
      <c r="I657"/>
    </row>
    <row r="658" spans="1:9" x14ac:dyDescent="0.25">
      <c r="A658" s="29">
        <v>46105</v>
      </c>
      <c r="B658" s="47">
        <v>3</v>
      </c>
      <c r="C658" s="47">
        <v>2</v>
      </c>
      <c r="D658" s="47">
        <v>10</v>
      </c>
      <c r="E658" s="37">
        <v>7.7411000000000003</v>
      </c>
      <c r="F6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8"/>
      <c r="H658"/>
      <c r="I658"/>
    </row>
    <row r="659" spans="1:9" x14ac:dyDescent="0.25">
      <c r="A659" s="29">
        <v>46105</v>
      </c>
      <c r="B659" s="47">
        <v>3</v>
      </c>
      <c r="C659" s="47">
        <v>2</v>
      </c>
      <c r="D659" s="47">
        <v>11</v>
      </c>
      <c r="E659" s="37">
        <v>8.2021999999999995</v>
      </c>
      <c r="F6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9"/>
      <c r="H659"/>
      <c r="I659"/>
    </row>
    <row r="660" spans="1:9" x14ac:dyDescent="0.25">
      <c r="A660" s="29">
        <v>46105</v>
      </c>
      <c r="B660" s="47">
        <v>3</v>
      </c>
      <c r="C660" s="47">
        <v>2</v>
      </c>
      <c r="D660" s="47">
        <v>12</v>
      </c>
      <c r="E660" s="37">
        <v>6.3484999999999996</v>
      </c>
      <c r="F6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0"/>
      <c r="H660"/>
      <c r="I660"/>
    </row>
    <row r="661" spans="1:9" x14ac:dyDescent="0.25">
      <c r="A661" s="29">
        <v>46105</v>
      </c>
      <c r="B661" s="47">
        <v>3</v>
      </c>
      <c r="C661" s="47">
        <v>2</v>
      </c>
      <c r="D661" s="47">
        <v>13</v>
      </c>
      <c r="E661" s="37">
        <v>5.3082000000000003</v>
      </c>
      <c r="F6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1"/>
      <c r="H661"/>
      <c r="I661"/>
    </row>
    <row r="662" spans="1:9" x14ac:dyDescent="0.25">
      <c r="A662" s="29">
        <v>46105</v>
      </c>
      <c r="B662" s="47">
        <v>3</v>
      </c>
      <c r="C662" s="47">
        <v>2</v>
      </c>
      <c r="D662" s="47">
        <v>14</v>
      </c>
      <c r="E662" s="37">
        <v>5.8102999999999998</v>
      </c>
      <c r="F6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2"/>
      <c r="H662"/>
      <c r="I662"/>
    </row>
    <row r="663" spans="1:9" x14ac:dyDescent="0.25">
      <c r="A663" s="29">
        <v>46105</v>
      </c>
      <c r="B663" s="47">
        <v>3</v>
      </c>
      <c r="C663" s="47">
        <v>2</v>
      </c>
      <c r="D663" s="47">
        <v>15</v>
      </c>
      <c r="E663" s="37">
        <v>3.3094000000000001</v>
      </c>
      <c r="F6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3"/>
      <c r="H663"/>
      <c r="I663"/>
    </row>
    <row r="664" spans="1:9" x14ac:dyDescent="0.25">
      <c r="A664" s="29">
        <v>46105</v>
      </c>
      <c r="B664" s="47">
        <v>3</v>
      </c>
      <c r="C664" s="47">
        <v>2</v>
      </c>
      <c r="D664" s="47">
        <v>16</v>
      </c>
      <c r="E664" s="37">
        <v>0.62319999999999998</v>
      </c>
      <c r="F6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4"/>
      <c r="H664"/>
      <c r="I664"/>
    </row>
    <row r="665" spans="1:9" x14ac:dyDescent="0.25">
      <c r="A665" s="29">
        <v>46105</v>
      </c>
      <c r="B665" s="47">
        <v>3</v>
      </c>
      <c r="C665" s="47">
        <v>2</v>
      </c>
      <c r="D665" s="47">
        <v>17</v>
      </c>
      <c r="E665" s="37">
        <v>2.9958999999999998</v>
      </c>
      <c r="F6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5"/>
      <c r="H665"/>
      <c r="I665"/>
    </row>
    <row r="666" spans="1:9" x14ac:dyDescent="0.25">
      <c r="A666" s="29">
        <v>46105</v>
      </c>
      <c r="B666" s="47">
        <v>3</v>
      </c>
      <c r="C666" s="47">
        <v>2</v>
      </c>
      <c r="D666" s="47">
        <v>18</v>
      </c>
      <c r="E666" s="37">
        <v>15.4237</v>
      </c>
      <c r="F6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6"/>
      <c r="H666"/>
      <c r="I666"/>
    </row>
    <row r="667" spans="1:9" x14ac:dyDescent="0.25">
      <c r="A667" s="29">
        <v>46105</v>
      </c>
      <c r="B667" s="47">
        <v>3</v>
      </c>
      <c r="C667" s="47">
        <v>2</v>
      </c>
      <c r="D667" s="47">
        <v>19</v>
      </c>
      <c r="E667" s="37">
        <v>46.300600000000003</v>
      </c>
      <c r="F6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7"/>
      <c r="H667"/>
      <c r="I667"/>
    </row>
    <row r="668" spans="1:9" x14ac:dyDescent="0.25">
      <c r="A668" s="29">
        <v>46105</v>
      </c>
      <c r="B668" s="47">
        <v>3</v>
      </c>
      <c r="C668" s="47">
        <v>2</v>
      </c>
      <c r="D668" s="47">
        <v>20</v>
      </c>
      <c r="E668" s="37">
        <v>31.884399999999999</v>
      </c>
      <c r="F6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8"/>
      <c r="H668"/>
      <c r="I668"/>
    </row>
    <row r="669" spans="1:9" x14ac:dyDescent="0.25">
      <c r="A669" s="29">
        <v>46105</v>
      </c>
      <c r="B669" s="47">
        <v>3</v>
      </c>
      <c r="C669" s="47">
        <v>2</v>
      </c>
      <c r="D669" s="47">
        <v>21</v>
      </c>
      <c r="E669" s="37">
        <v>25.159300000000002</v>
      </c>
      <c r="F6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9"/>
      <c r="H669"/>
      <c r="I669"/>
    </row>
    <row r="670" spans="1:9" x14ac:dyDescent="0.25">
      <c r="A670" s="29">
        <v>46105</v>
      </c>
      <c r="B670" s="47">
        <v>3</v>
      </c>
      <c r="C670" s="47">
        <v>2</v>
      </c>
      <c r="D670" s="47">
        <v>22</v>
      </c>
      <c r="E670" s="37">
        <v>23.933</v>
      </c>
      <c r="F6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0"/>
      <c r="H670"/>
      <c r="I670"/>
    </row>
    <row r="671" spans="1:9" x14ac:dyDescent="0.25">
      <c r="A671" s="29">
        <v>46105</v>
      </c>
      <c r="B671" s="47">
        <v>3</v>
      </c>
      <c r="C671" s="47">
        <v>2</v>
      </c>
      <c r="D671" s="47">
        <v>23</v>
      </c>
      <c r="E671" s="37">
        <v>23.153099999999998</v>
      </c>
      <c r="F6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1"/>
      <c r="H671"/>
      <c r="I671"/>
    </row>
    <row r="672" spans="1:9" x14ac:dyDescent="0.25">
      <c r="A672" s="29">
        <v>46105</v>
      </c>
      <c r="B672" s="47">
        <v>3</v>
      </c>
      <c r="C672" s="47">
        <v>2</v>
      </c>
      <c r="D672" s="47">
        <v>24</v>
      </c>
      <c r="E672" s="37">
        <v>23.839700000000001</v>
      </c>
      <c r="F6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2"/>
      <c r="H672"/>
      <c r="I672"/>
    </row>
    <row r="673" spans="1:9" x14ac:dyDescent="0.25">
      <c r="A673" s="29">
        <v>46106</v>
      </c>
      <c r="B673" s="47">
        <v>3</v>
      </c>
      <c r="C673" s="47">
        <v>3</v>
      </c>
      <c r="D673" s="47">
        <v>1</v>
      </c>
      <c r="E673" s="37">
        <v>29.906700000000001</v>
      </c>
      <c r="F6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3"/>
      <c r="H673"/>
      <c r="I673"/>
    </row>
    <row r="674" spans="1:9" x14ac:dyDescent="0.25">
      <c r="A674" s="29">
        <v>46106</v>
      </c>
      <c r="B674" s="47">
        <v>3</v>
      </c>
      <c r="C674" s="47">
        <v>3</v>
      </c>
      <c r="D674" s="47">
        <v>2</v>
      </c>
      <c r="E674" s="37">
        <v>21.717199999999998</v>
      </c>
      <c r="F6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4"/>
      <c r="H674"/>
      <c r="I674"/>
    </row>
    <row r="675" spans="1:9" x14ac:dyDescent="0.25">
      <c r="A675" s="29">
        <v>46106</v>
      </c>
      <c r="B675" s="47">
        <v>3</v>
      </c>
      <c r="C675" s="47">
        <v>3</v>
      </c>
      <c r="D675" s="47">
        <v>3</v>
      </c>
      <c r="E675" s="37">
        <v>17.170500000000001</v>
      </c>
      <c r="F6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5"/>
      <c r="H675"/>
      <c r="I675"/>
    </row>
    <row r="676" spans="1:9" x14ac:dyDescent="0.25">
      <c r="A676" s="29">
        <v>46106</v>
      </c>
      <c r="B676" s="47">
        <v>3</v>
      </c>
      <c r="C676" s="47">
        <v>3</v>
      </c>
      <c r="D676" s="47">
        <v>4</v>
      </c>
      <c r="E676" s="37">
        <v>18.339200000000002</v>
      </c>
      <c r="F6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6"/>
      <c r="H676"/>
      <c r="I676"/>
    </row>
    <row r="677" spans="1:9" x14ac:dyDescent="0.25">
      <c r="A677" s="29">
        <v>46106</v>
      </c>
      <c r="B677" s="47">
        <v>3</v>
      </c>
      <c r="C677" s="47">
        <v>3</v>
      </c>
      <c r="D677" s="47">
        <v>5</v>
      </c>
      <c r="E677" s="37">
        <v>17.018699999999999</v>
      </c>
      <c r="F6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7"/>
      <c r="H677"/>
      <c r="I677"/>
    </row>
    <row r="678" spans="1:9" x14ac:dyDescent="0.25">
      <c r="A678" s="29">
        <v>46106</v>
      </c>
      <c r="B678" s="47">
        <v>3</v>
      </c>
      <c r="C678" s="47">
        <v>3</v>
      </c>
      <c r="D678" s="47">
        <v>6</v>
      </c>
      <c r="E678" s="37">
        <v>17.5032</v>
      </c>
      <c r="F6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8"/>
      <c r="H678"/>
      <c r="I678"/>
    </row>
    <row r="679" spans="1:9" x14ac:dyDescent="0.25">
      <c r="A679" s="29">
        <v>46106</v>
      </c>
      <c r="B679" s="47">
        <v>3</v>
      </c>
      <c r="C679" s="47">
        <v>3</v>
      </c>
      <c r="D679" s="47">
        <v>7</v>
      </c>
      <c r="E679" s="37">
        <v>21.6264</v>
      </c>
      <c r="F6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9"/>
      <c r="H679"/>
      <c r="I679"/>
    </row>
    <row r="680" spans="1:9" x14ac:dyDescent="0.25">
      <c r="A680" s="29">
        <v>46106</v>
      </c>
      <c r="B680" s="47">
        <v>3</v>
      </c>
      <c r="C680" s="47">
        <v>3</v>
      </c>
      <c r="D680" s="47">
        <v>8</v>
      </c>
      <c r="E680" s="37">
        <v>9.6778999999999993</v>
      </c>
      <c r="F6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0"/>
      <c r="H680"/>
      <c r="I680"/>
    </row>
    <row r="681" spans="1:9" x14ac:dyDescent="0.25">
      <c r="A681" s="29">
        <v>46106</v>
      </c>
      <c r="B681" s="47">
        <v>3</v>
      </c>
      <c r="C681" s="47">
        <v>3</v>
      </c>
      <c r="D681" s="47">
        <v>9</v>
      </c>
      <c r="E681" s="37">
        <v>-1.6387</v>
      </c>
      <c r="F6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1"/>
      <c r="H681"/>
      <c r="I681"/>
    </row>
    <row r="682" spans="1:9" x14ac:dyDescent="0.25">
      <c r="A682" s="29">
        <v>46106</v>
      </c>
      <c r="B682" s="47">
        <v>3</v>
      </c>
      <c r="C682" s="47">
        <v>3</v>
      </c>
      <c r="D682" s="47">
        <v>10</v>
      </c>
      <c r="E682" s="37">
        <v>-11.036099999999999</v>
      </c>
      <c r="F6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2"/>
      <c r="H682"/>
      <c r="I682"/>
    </row>
    <row r="683" spans="1:9" x14ac:dyDescent="0.25">
      <c r="A683" s="29">
        <v>46106</v>
      </c>
      <c r="B683" s="47">
        <v>3</v>
      </c>
      <c r="C683" s="47">
        <v>3</v>
      </c>
      <c r="D683" s="47">
        <v>11</v>
      </c>
      <c r="E683" s="37">
        <v>-12.5642</v>
      </c>
      <c r="F6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3"/>
      <c r="H683"/>
      <c r="I683"/>
    </row>
    <row r="684" spans="1:9" x14ac:dyDescent="0.25">
      <c r="A684" s="29">
        <v>46106</v>
      </c>
      <c r="B684" s="47">
        <v>3</v>
      </c>
      <c r="C684" s="47">
        <v>3</v>
      </c>
      <c r="D684" s="47">
        <v>12</v>
      </c>
      <c r="E684" s="37">
        <v>-14.0518</v>
      </c>
      <c r="F6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4"/>
      <c r="H684"/>
      <c r="I684"/>
    </row>
    <row r="685" spans="1:9" x14ac:dyDescent="0.25">
      <c r="A685" s="29">
        <v>46106</v>
      </c>
      <c r="B685" s="47">
        <v>3</v>
      </c>
      <c r="C685" s="47">
        <v>3</v>
      </c>
      <c r="D685" s="47">
        <v>13</v>
      </c>
      <c r="E685" s="37">
        <v>-13.0457</v>
      </c>
      <c r="F6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5"/>
      <c r="H685"/>
      <c r="I685"/>
    </row>
    <row r="686" spans="1:9" x14ac:dyDescent="0.25">
      <c r="A686" s="29">
        <v>46106</v>
      </c>
      <c r="B686" s="47">
        <v>3</v>
      </c>
      <c r="C686" s="47">
        <v>3</v>
      </c>
      <c r="D686" s="47">
        <v>14</v>
      </c>
      <c r="E686" s="37">
        <v>-13.8253</v>
      </c>
      <c r="F6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6"/>
      <c r="H686"/>
      <c r="I686"/>
    </row>
    <row r="687" spans="1:9" x14ac:dyDescent="0.25">
      <c r="A687" s="29">
        <v>46106</v>
      </c>
      <c r="B687" s="47">
        <v>3</v>
      </c>
      <c r="C687" s="47">
        <v>3</v>
      </c>
      <c r="D687" s="47">
        <v>15</v>
      </c>
      <c r="E687" s="37">
        <v>-13.2323</v>
      </c>
      <c r="F6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7"/>
      <c r="H687"/>
      <c r="I687"/>
    </row>
    <row r="688" spans="1:9" x14ac:dyDescent="0.25">
      <c r="A688" s="29">
        <v>46106</v>
      </c>
      <c r="B688" s="47">
        <v>3</v>
      </c>
      <c r="C688" s="47">
        <v>3</v>
      </c>
      <c r="D688" s="47">
        <v>16</v>
      </c>
      <c r="E688" s="37">
        <v>-13.443300000000001</v>
      </c>
      <c r="F6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8"/>
      <c r="H688"/>
      <c r="I688"/>
    </row>
    <row r="689" spans="1:9" x14ac:dyDescent="0.25">
      <c r="A689" s="29">
        <v>46106</v>
      </c>
      <c r="B689" s="47">
        <v>3</v>
      </c>
      <c r="C689" s="47">
        <v>3</v>
      </c>
      <c r="D689" s="47">
        <v>17</v>
      </c>
      <c r="E689" s="37">
        <v>-8.8015000000000008</v>
      </c>
      <c r="F6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9"/>
      <c r="H689"/>
      <c r="I689"/>
    </row>
    <row r="690" spans="1:9" x14ac:dyDescent="0.25">
      <c r="A690" s="29">
        <v>46106</v>
      </c>
      <c r="B690" s="47">
        <v>3</v>
      </c>
      <c r="C690" s="47">
        <v>3</v>
      </c>
      <c r="D690" s="47">
        <v>18</v>
      </c>
      <c r="E690" s="37">
        <v>27.750900000000001</v>
      </c>
      <c r="F6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0"/>
      <c r="H690"/>
      <c r="I690"/>
    </row>
    <row r="691" spans="1:9" x14ac:dyDescent="0.25">
      <c r="A691" s="29">
        <v>46106</v>
      </c>
      <c r="B691" s="47">
        <v>3</v>
      </c>
      <c r="C691" s="47">
        <v>3</v>
      </c>
      <c r="D691" s="47">
        <v>19</v>
      </c>
      <c r="E691" s="37">
        <v>24.145600000000002</v>
      </c>
      <c r="F6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1"/>
      <c r="H691"/>
      <c r="I691"/>
    </row>
    <row r="692" spans="1:9" x14ac:dyDescent="0.25">
      <c r="A692" s="29">
        <v>46106</v>
      </c>
      <c r="B692" s="47">
        <v>3</v>
      </c>
      <c r="C692" s="47">
        <v>3</v>
      </c>
      <c r="D692" s="47">
        <v>20</v>
      </c>
      <c r="E692" s="37">
        <v>18.075600000000001</v>
      </c>
      <c r="F6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2"/>
      <c r="H692"/>
      <c r="I692"/>
    </row>
    <row r="693" spans="1:9" x14ac:dyDescent="0.25">
      <c r="A693" s="29">
        <v>46106</v>
      </c>
      <c r="B693" s="47">
        <v>3</v>
      </c>
      <c r="C693" s="47">
        <v>3</v>
      </c>
      <c r="D693" s="47">
        <v>21</v>
      </c>
      <c r="E693" s="37">
        <v>21.221</v>
      </c>
      <c r="F6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3"/>
      <c r="H693"/>
      <c r="I693"/>
    </row>
    <row r="694" spans="1:9" x14ac:dyDescent="0.25">
      <c r="A694" s="29">
        <v>46106</v>
      </c>
      <c r="B694" s="47">
        <v>3</v>
      </c>
      <c r="C694" s="47">
        <v>3</v>
      </c>
      <c r="D694" s="47">
        <v>22</v>
      </c>
      <c r="E694" s="37">
        <v>20.341799999999999</v>
      </c>
      <c r="F6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4"/>
      <c r="H694"/>
      <c r="I694"/>
    </row>
    <row r="695" spans="1:9" x14ac:dyDescent="0.25">
      <c r="A695" s="29">
        <v>46106</v>
      </c>
      <c r="B695" s="47">
        <v>3</v>
      </c>
      <c r="C695" s="47">
        <v>3</v>
      </c>
      <c r="D695" s="47">
        <v>23</v>
      </c>
      <c r="E695" s="37">
        <v>21.529199999999999</v>
      </c>
      <c r="F6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5"/>
      <c r="H695"/>
      <c r="I695"/>
    </row>
    <row r="696" spans="1:9" x14ac:dyDescent="0.25">
      <c r="A696" s="29">
        <v>46106</v>
      </c>
      <c r="B696" s="47">
        <v>3</v>
      </c>
      <c r="C696" s="47">
        <v>3</v>
      </c>
      <c r="D696" s="47">
        <v>24</v>
      </c>
      <c r="E696" s="37">
        <v>18.809899999999999</v>
      </c>
      <c r="F6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6"/>
      <c r="H696"/>
      <c r="I696"/>
    </row>
    <row r="697" spans="1:9" x14ac:dyDescent="0.25">
      <c r="A697" s="29">
        <v>46107</v>
      </c>
      <c r="B697" s="47">
        <v>3</v>
      </c>
      <c r="C697" s="47">
        <v>4</v>
      </c>
      <c r="D697" s="47">
        <v>1</v>
      </c>
      <c r="E697" s="37">
        <v>24.341000000000001</v>
      </c>
      <c r="F6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7"/>
      <c r="H697"/>
      <c r="I697"/>
    </row>
    <row r="698" spans="1:9" x14ac:dyDescent="0.25">
      <c r="A698" s="29">
        <v>46107</v>
      </c>
      <c r="B698" s="47">
        <v>3</v>
      </c>
      <c r="C698" s="47">
        <v>4</v>
      </c>
      <c r="D698" s="47">
        <v>2</v>
      </c>
      <c r="E698" s="37">
        <v>21.895</v>
      </c>
      <c r="F6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8"/>
      <c r="H698"/>
      <c r="I698"/>
    </row>
    <row r="699" spans="1:9" x14ac:dyDescent="0.25">
      <c r="A699" s="29">
        <v>46107</v>
      </c>
      <c r="B699" s="47">
        <v>3</v>
      </c>
      <c r="C699" s="47">
        <v>4</v>
      </c>
      <c r="D699" s="47">
        <v>3</v>
      </c>
      <c r="E699" s="37">
        <v>12.4033</v>
      </c>
      <c r="F6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9"/>
      <c r="H699"/>
      <c r="I699"/>
    </row>
    <row r="700" spans="1:9" x14ac:dyDescent="0.25">
      <c r="A700" s="29">
        <v>46107</v>
      </c>
      <c r="B700" s="47">
        <v>3</v>
      </c>
      <c r="C700" s="47">
        <v>4</v>
      </c>
      <c r="D700" s="47">
        <v>4</v>
      </c>
      <c r="E700" s="37">
        <v>12.346500000000001</v>
      </c>
      <c r="F7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0"/>
      <c r="H700"/>
      <c r="I700"/>
    </row>
    <row r="701" spans="1:9" x14ac:dyDescent="0.25">
      <c r="A701" s="29">
        <v>46107</v>
      </c>
      <c r="B701" s="47">
        <v>3</v>
      </c>
      <c r="C701" s="47">
        <v>4</v>
      </c>
      <c r="D701" s="47">
        <v>5</v>
      </c>
      <c r="E701" s="37">
        <v>13.9717</v>
      </c>
      <c r="F7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1"/>
      <c r="H701"/>
      <c r="I701"/>
    </row>
    <row r="702" spans="1:9" x14ac:dyDescent="0.25">
      <c r="A702" s="29">
        <v>46107</v>
      </c>
      <c r="B702" s="47">
        <v>3</v>
      </c>
      <c r="C702" s="47">
        <v>4</v>
      </c>
      <c r="D702" s="47">
        <v>6</v>
      </c>
      <c r="E702" s="37">
        <v>15.544499999999999</v>
      </c>
      <c r="F7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2"/>
      <c r="H702"/>
      <c r="I702"/>
    </row>
    <row r="703" spans="1:9" x14ac:dyDescent="0.25">
      <c r="A703" s="29">
        <v>46107</v>
      </c>
      <c r="B703" s="47">
        <v>3</v>
      </c>
      <c r="C703" s="47">
        <v>4</v>
      </c>
      <c r="D703" s="47">
        <v>7</v>
      </c>
      <c r="E703" s="37">
        <v>19.5764</v>
      </c>
      <c r="F7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3"/>
      <c r="H703"/>
      <c r="I703"/>
    </row>
    <row r="704" spans="1:9" x14ac:dyDescent="0.25">
      <c r="A704" s="29">
        <v>46107</v>
      </c>
      <c r="B704" s="47">
        <v>3</v>
      </c>
      <c r="C704" s="47">
        <v>4</v>
      </c>
      <c r="D704" s="47">
        <v>8</v>
      </c>
      <c r="E704" s="37">
        <v>13.5298</v>
      </c>
      <c r="F7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4"/>
      <c r="H704"/>
      <c r="I704"/>
    </row>
    <row r="705" spans="1:9" x14ac:dyDescent="0.25">
      <c r="A705" s="29">
        <v>46107</v>
      </c>
      <c r="B705" s="47">
        <v>3</v>
      </c>
      <c r="C705" s="47">
        <v>4</v>
      </c>
      <c r="D705" s="47">
        <v>9</v>
      </c>
      <c r="E705" s="37">
        <v>-1.0692999999999999</v>
      </c>
      <c r="F7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5"/>
      <c r="H705"/>
      <c r="I705"/>
    </row>
    <row r="706" spans="1:9" x14ac:dyDescent="0.25">
      <c r="A706" s="29">
        <v>46107</v>
      </c>
      <c r="B706" s="47">
        <v>3</v>
      </c>
      <c r="C706" s="47">
        <v>4</v>
      </c>
      <c r="D706" s="47">
        <v>10</v>
      </c>
      <c r="E706" s="37">
        <v>-0.54320000000000002</v>
      </c>
      <c r="F7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6"/>
      <c r="H706"/>
      <c r="I706"/>
    </row>
    <row r="707" spans="1:9" x14ac:dyDescent="0.25">
      <c r="A707" s="29">
        <v>46107</v>
      </c>
      <c r="B707" s="47">
        <v>3</v>
      </c>
      <c r="C707" s="47">
        <v>4</v>
      </c>
      <c r="D707" s="47">
        <v>11</v>
      </c>
      <c r="E707" s="37">
        <v>-3.101</v>
      </c>
      <c r="F7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7"/>
      <c r="H707"/>
      <c r="I707"/>
    </row>
    <row r="708" spans="1:9" x14ac:dyDescent="0.25">
      <c r="A708" s="29">
        <v>46107</v>
      </c>
      <c r="B708" s="47">
        <v>3</v>
      </c>
      <c r="C708" s="47">
        <v>4</v>
      </c>
      <c r="D708" s="47">
        <v>12</v>
      </c>
      <c r="E708" s="37">
        <v>-1.6374</v>
      </c>
      <c r="F7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8"/>
      <c r="H708"/>
      <c r="I708"/>
    </row>
    <row r="709" spans="1:9" x14ac:dyDescent="0.25">
      <c r="A709" s="29">
        <v>46107</v>
      </c>
      <c r="B709" s="47">
        <v>3</v>
      </c>
      <c r="C709" s="47">
        <v>4</v>
      </c>
      <c r="D709" s="47">
        <v>13</v>
      </c>
      <c r="E709" s="37">
        <v>-2.7955999999999999</v>
      </c>
      <c r="F7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9"/>
      <c r="H709"/>
      <c r="I709"/>
    </row>
    <row r="710" spans="1:9" x14ac:dyDescent="0.25">
      <c r="A710" s="29">
        <v>46107</v>
      </c>
      <c r="B710" s="47">
        <v>3</v>
      </c>
      <c r="C710" s="47">
        <v>4</v>
      </c>
      <c r="D710" s="47">
        <v>14</v>
      </c>
      <c r="E710" s="37">
        <v>-6.6574</v>
      </c>
      <c r="F7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0"/>
      <c r="H710"/>
      <c r="I710"/>
    </row>
    <row r="711" spans="1:9" x14ac:dyDescent="0.25">
      <c r="A711" s="29">
        <v>46107</v>
      </c>
      <c r="B711" s="47">
        <v>3</v>
      </c>
      <c r="C711" s="47">
        <v>4</v>
      </c>
      <c r="D711" s="47">
        <v>15</v>
      </c>
      <c r="E711" s="37">
        <v>-4.8749000000000002</v>
      </c>
      <c r="F7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1"/>
      <c r="H711"/>
      <c r="I711"/>
    </row>
    <row r="712" spans="1:9" x14ac:dyDescent="0.25">
      <c r="A712" s="29">
        <v>46107</v>
      </c>
      <c r="B712" s="47">
        <v>3</v>
      </c>
      <c r="C712" s="47">
        <v>4</v>
      </c>
      <c r="D712" s="47">
        <v>16</v>
      </c>
      <c r="E712" s="37">
        <v>-7.3659999999999997</v>
      </c>
      <c r="F7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2"/>
      <c r="H712"/>
      <c r="I712"/>
    </row>
    <row r="713" spans="1:9" x14ac:dyDescent="0.25">
      <c r="A713" s="29">
        <v>46107</v>
      </c>
      <c r="B713" s="47">
        <v>3</v>
      </c>
      <c r="C713" s="47">
        <v>4</v>
      </c>
      <c r="D713" s="47">
        <v>17</v>
      </c>
      <c r="E713" s="37">
        <v>-4.9776999999999996</v>
      </c>
      <c r="F7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3"/>
      <c r="H713"/>
      <c r="I713"/>
    </row>
    <row r="714" spans="1:9" x14ac:dyDescent="0.25">
      <c r="A714" s="29">
        <v>46107</v>
      </c>
      <c r="B714" s="47">
        <v>3</v>
      </c>
      <c r="C714" s="47">
        <v>4</v>
      </c>
      <c r="D714" s="47">
        <v>18</v>
      </c>
      <c r="E714" s="37">
        <v>359.95</v>
      </c>
      <c r="F7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4"/>
      <c r="H714"/>
      <c r="I714"/>
    </row>
    <row r="715" spans="1:9" x14ac:dyDescent="0.25">
      <c r="A715" s="29">
        <v>46107</v>
      </c>
      <c r="B715" s="47">
        <v>3</v>
      </c>
      <c r="C715" s="47">
        <v>4</v>
      </c>
      <c r="D715" s="47">
        <v>19</v>
      </c>
      <c r="E715" s="37">
        <v>38.242800000000003</v>
      </c>
      <c r="F7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5"/>
      <c r="H715"/>
      <c r="I715"/>
    </row>
    <row r="716" spans="1:9" x14ac:dyDescent="0.25">
      <c r="A716" s="29">
        <v>46107</v>
      </c>
      <c r="B716" s="47">
        <v>3</v>
      </c>
      <c r="C716" s="47">
        <v>4</v>
      </c>
      <c r="D716" s="47">
        <v>20</v>
      </c>
      <c r="E716" s="37">
        <v>15.3132</v>
      </c>
      <c r="F7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6"/>
      <c r="H716"/>
      <c r="I716"/>
    </row>
    <row r="717" spans="1:9" x14ac:dyDescent="0.25">
      <c r="A717" s="29">
        <v>46107</v>
      </c>
      <c r="B717" s="47">
        <v>3</v>
      </c>
      <c r="C717" s="47">
        <v>4</v>
      </c>
      <c r="D717" s="47">
        <v>21</v>
      </c>
      <c r="E717" s="37">
        <v>27.299900000000001</v>
      </c>
      <c r="F7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7"/>
      <c r="H717"/>
      <c r="I717"/>
    </row>
    <row r="718" spans="1:9" x14ac:dyDescent="0.25">
      <c r="A718" s="29">
        <v>46107</v>
      </c>
      <c r="B718" s="47">
        <v>3</v>
      </c>
      <c r="C718" s="47">
        <v>4</v>
      </c>
      <c r="D718" s="47">
        <v>22</v>
      </c>
      <c r="E718" s="37">
        <v>32.382100000000001</v>
      </c>
      <c r="F7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8"/>
      <c r="H718"/>
      <c r="I718"/>
    </row>
    <row r="719" spans="1:9" x14ac:dyDescent="0.25">
      <c r="A719" s="29">
        <v>46107</v>
      </c>
      <c r="B719" s="47">
        <v>3</v>
      </c>
      <c r="C719" s="47">
        <v>4</v>
      </c>
      <c r="D719" s="47">
        <v>23</v>
      </c>
      <c r="E719" s="37">
        <v>30.509399999999999</v>
      </c>
      <c r="F7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9"/>
      <c r="H719"/>
      <c r="I719"/>
    </row>
    <row r="720" spans="1:9" x14ac:dyDescent="0.25">
      <c r="A720" s="29">
        <v>46107</v>
      </c>
      <c r="B720" s="47">
        <v>3</v>
      </c>
      <c r="C720" s="47">
        <v>4</v>
      </c>
      <c r="D720" s="47">
        <v>24</v>
      </c>
      <c r="E720" s="37">
        <v>33.827199999999998</v>
      </c>
      <c r="F7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20"/>
      <c r="H720"/>
      <c r="I720"/>
    </row>
    <row r="721" spans="7:9" x14ac:dyDescent="0.25"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AFB5E-9795-481F-9D7D-931E27172E7C}">
  <dimension ref="A1:AE64"/>
  <sheetViews>
    <sheetView workbookViewId="0">
      <selection activeCell="H13" sqref="H13"/>
    </sheetView>
  </sheetViews>
  <sheetFormatPr defaultColWidth="9.140625" defaultRowHeight="15" x14ac:dyDescent="0.25"/>
  <cols>
    <col min="1" max="1" width="2.42578125" customWidth="1"/>
    <col min="2" max="2" width="36.140625" bestFit="1" customWidth="1"/>
    <col min="3" max="9" width="5.5703125" bestFit="1" customWidth="1"/>
    <col min="10" max="10" width="6.28515625" bestFit="1" customWidth="1"/>
    <col min="11" max="11" width="6.5703125" bestFit="1" customWidth="1"/>
    <col min="12" max="19" width="6.28515625" bestFit="1" customWidth="1"/>
    <col min="20" max="22" width="6.5703125" bestFit="1" customWidth="1"/>
    <col min="23" max="26" width="5.5703125" bestFit="1" customWidth="1"/>
    <col min="27" max="27" width="8.140625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1" x14ac:dyDescent="0.25">
      <c r="A3" s="32"/>
      <c r="B3" s="54">
        <v>46078</v>
      </c>
      <c r="C3" s="33">
        <v>14.7822</v>
      </c>
      <c r="D3" s="33">
        <v>16.0504</v>
      </c>
      <c r="E3" s="33">
        <v>16.835599999999999</v>
      </c>
      <c r="F3" s="33">
        <v>14.6571</v>
      </c>
      <c r="G3" s="33">
        <v>14.166399999999999</v>
      </c>
      <c r="H3" s="33">
        <v>12.1958</v>
      </c>
      <c r="I3" s="33">
        <v>15.6784</v>
      </c>
      <c r="J3" s="33">
        <v>-18.48</v>
      </c>
      <c r="K3" s="33">
        <v>6.5197000000000003</v>
      </c>
      <c r="L3" s="33">
        <v>-3.9782000000000002</v>
      </c>
      <c r="M3" s="33">
        <v>-11.0877</v>
      </c>
      <c r="N3" s="33">
        <v>-6.7873999999999999</v>
      </c>
      <c r="O3" s="33">
        <v>-2.4300000000000002</v>
      </c>
      <c r="P3" s="33">
        <v>-3.5640999999999998</v>
      </c>
      <c r="Q3" s="33">
        <v>-3.7896000000000001</v>
      </c>
      <c r="R3" s="33">
        <v>-4.1651999999999996</v>
      </c>
      <c r="S3" s="33">
        <v>-10.1106</v>
      </c>
      <c r="T3" s="33">
        <v>-1.0568</v>
      </c>
      <c r="U3" s="33">
        <v>24.264800000000001</v>
      </c>
      <c r="V3" s="33">
        <v>21.569900000000001</v>
      </c>
      <c r="W3" s="33">
        <v>21.359400000000001</v>
      </c>
      <c r="X3" s="33">
        <v>16.937899999999999</v>
      </c>
      <c r="Y3" s="33">
        <v>14.5436</v>
      </c>
      <c r="Z3" s="33">
        <v>12.400399999999999</v>
      </c>
    </row>
    <row r="4" spans="1:31" x14ac:dyDescent="0.25">
      <c r="A4" s="32"/>
      <c r="B4" s="54">
        <v>46079</v>
      </c>
      <c r="C4" s="33">
        <v>14.6067</v>
      </c>
      <c r="D4" s="33">
        <v>12.147500000000001</v>
      </c>
      <c r="E4" s="33">
        <v>10.1828</v>
      </c>
      <c r="F4" s="33">
        <v>9.9627999999999997</v>
      </c>
      <c r="G4" s="33">
        <v>10.6698</v>
      </c>
      <c r="H4" s="33">
        <v>9.7645</v>
      </c>
      <c r="I4" s="33">
        <v>12.29</v>
      </c>
      <c r="J4" s="33">
        <v>-31.422999999999998</v>
      </c>
      <c r="K4" s="33">
        <v>7.0789</v>
      </c>
      <c r="L4" s="33">
        <v>-0.159</v>
      </c>
      <c r="M4" s="33">
        <v>-5.3563000000000001</v>
      </c>
      <c r="N4" s="33">
        <v>-4.5392000000000001</v>
      </c>
      <c r="O4" s="33">
        <v>-7.5724999999999998</v>
      </c>
      <c r="P4" s="33">
        <v>-6.8086000000000002</v>
      </c>
      <c r="Q4" s="33">
        <v>-10.2774</v>
      </c>
      <c r="R4" s="33">
        <v>-11.884</v>
      </c>
      <c r="S4" s="33">
        <v>-4.5439999999999996</v>
      </c>
      <c r="T4" s="33">
        <v>222.34440000000001</v>
      </c>
      <c r="U4" s="33">
        <v>103.87139999999999</v>
      </c>
      <c r="V4" s="33">
        <v>232.8279</v>
      </c>
      <c r="W4" s="33">
        <v>4.7923</v>
      </c>
      <c r="X4" s="33">
        <v>8.8202999999999996</v>
      </c>
      <c r="Y4" s="33">
        <v>15.9056</v>
      </c>
      <c r="Z4" s="33">
        <v>13.398300000000001</v>
      </c>
    </row>
    <row r="5" spans="1:31" x14ac:dyDescent="0.25">
      <c r="A5" s="32"/>
      <c r="B5" s="54">
        <v>46080</v>
      </c>
      <c r="C5" s="33">
        <v>13.284700000000001</v>
      </c>
      <c r="D5" s="33">
        <v>15.326700000000001</v>
      </c>
      <c r="E5" s="33">
        <v>11.4932</v>
      </c>
      <c r="F5" s="33">
        <v>11.6988</v>
      </c>
      <c r="G5" s="33">
        <v>11.7392</v>
      </c>
      <c r="H5" s="33">
        <v>10.657500000000001</v>
      </c>
      <c r="I5" s="33">
        <v>14.362</v>
      </c>
      <c r="J5" s="33">
        <v>16.945499999999999</v>
      </c>
      <c r="K5" s="33">
        <v>48.368400000000001</v>
      </c>
      <c r="L5" s="33">
        <v>-3.9965999999999999</v>
      </c>
      <c r="M5" s="33">
        <v>-3.6976</v>
      </c>
      <c r="N5" s="33">
        <v>-1.8184</v>
      </c>
      <c r="O5" s="33">
        <v>-1.7592000000000001</v>
      </c>
      <c r="P5" s="33">
        <v>-1.4637</v>
      </c>
      <c r="Q5" s="33">
        <v>-4.5654000000000003</v>
      </c>
      <c r="R5" s="33">
        <v>0.87739999999999996</v>
      </c>
      <c r="S5" s="33">
        <v>71.470399999999998</v>
      </c>
      <c r="T5" s="33">
        <v>80.5749</v>
      </c>
      <c r="U5" s="33">
        <v>16.944299999999998</v>
      </c>
      <c r="V5" s="33">
        <v>15.7498</v>
      </c>
      <c r="W5" s="33">
        <v>15.408899999999999</v>
      </c>
      <c r="X5" s="33">
        <v>13.8947</v>
      </c>
      <c r="Y5" s="33">
        <v>14.6778</v>
      </c>
      <c r="Z5" s="33">
        <v>14.847899999999999</v>
      </c>
    </row>
    <row r="6" spans="1:31" x14ac:dyDescent="0.25">
      <c r="A6" s="32"/>
      <c r="B6" s="54">
        <v>46081</v>
      </c>
      <c r="C6" s="33">
        <v>27.165600000000001</v>
      </c>
      <c r="D6" s="33">
        <v>12.1204</v>
      </c>
      <c r="E6" s="33">
        <v>10.8925</v>
      </c>
      <c r="F6" s="33">
        <v>9.6202000000000005</v>
      </c>
      <c r="G6" s="33">
        <v>11.0215</v>
      </c>
      <c r="H6" s="33">
        <v>13.773300000000001</v>
      </c>
      <c r="I6" s="33">
        <v>17.973500000000001</v>
      </c>
      <c r="J6" s="33">
        <v>-9.0442999999999998</v>
      </c>
      <c r="K6" s="33">
        <v>2.7978000000000001</v>
      </c>
      <c r="L6" s="33">
        <v>-0.82079999999999997</v>
      </c>
      <c r="M6" s="33">
        <v>-2.3942000000000001</v>
      </c>
      <c r="N6" s="33">
        <v>3.915</v>
      </c>
      <c r="O6" s="33">
        <v>7.44</v>
      </c>
      <c r="P6" s="33">
        <v>7.6957000000000004</v>
      </c>
      <c r="Q6" s="33">
        <v>12.5129</v>
      </c>
      <c r="R6" s="33">
        <v>12.104699999999999</v>
      </c>
      <c r="S6" s="33">
        <v>17.638500000000001</v>
      </c>
      <c r="T6" s="33">
        <v>22.850999999999999</v>
      </c>
      <c r="U6" s="33">
        <v>28.693200000000001</v>
      </c>
      <c r="V6" s="33">
        <v>22.252800000000001</v>
      </c>
      <c r="W6" s="33">
        <v>22.504899999999999</v>
      </c>
      <c r="X6" s="33">
        <v>24.855</v>
      </c>
      <c r="Y6" s="33">
        <v>26.363199999999999</v>
      </c>
      <c r="Z6" s="33">
        <v>31.592600000000001</v>
      </c>
    </row>
    <row r="7" spans="1:31" x14ac:dyDescent="0.25">
      <c r="A7" s="32"/>
      <c r="B7" s="54">
        <v>46082</v>
      </c>
      <c r="C7" s="33">
        <v>25.321899999999999</v>
      </c>
      <c r="D7" s="33">
        <v>19.685300000000002</v>
      </c>
      <c r="E7" s="33">
        <v>19.089300000000001</v>
      </c>
      <c r="F7" s="33">
        <v>17.380600000000001</v>
      </c>
      <c r="G7" s="33">
        <v>17.097999999999999</v>
      </c>
      <c r="H7" s="33">
        <v>18.132200000000001</v>
      </c>
      <c r="I7" s="33">
        <v>23.765799999999999</v>
      </c>
      <c r="J7" s="33">
        <v>18.917100000000001</v>
      </c>
      <c r="K7" s="33">
        <v>0.12089999999999999</v>
      </c>
      <c r="L7" s="33">
        <v>-6.6128</v>
      </c>
      <c r="M7" s="33">
        <v>-4.9866000000000001</v>
      </c>
      <c r="N7" s="33">
        <v>-0.48459999999999998</v>
      </c>
      <c r="O7" s="33">
        <v>-1.2015</v>
      </c>
      <c r="P7" s="33">
        <v>0.38119999999999998</v>
      </c>
      <c r="Q7" s="33">
        <v>2.2629999999999999</v>
      </c>
      <c r="R7" s="33">
        <v>-3.1078999999999999</v>
      </c>
      <c r="S7" s="33">
        <v>7.5338000000000003</v>
      </c>
      <c r="T7" s="33">
        <v>19.0731</v>
      </c>
      <c r="U7" s="33">
        <v>28.6615</v>
      </c>
      <c r="V7" s="33">
        <v>27.555599999999998</v>
      </c>
      <c r="W7" s="33">
        <v>34.019599999999997</v>
      </c>
      <c r="X7" s="33">
        <v>35.3352</v>
      </c>
      <c r="Y7" s="33">
        <v>32.119999999999997</v>
      </c>
      <c r="Z7" s="33">
        <v>26.744299999999999</v>
      </c>
    </row>
    <row r="8" spans="1:31" x14ac:dyDescent="0.25">
      <c r="A8" s="32"/>
      <c r="B8" s="54">
        <v>46083</v>
      </c>
      <c r="C8" s="33">
        <v>19.254000000000001</v>
      </c>
      <c r="D8" s="33">
        <v>20.408000000000001</v>
      </c>
      <c r="E8" s="33">
        <v>22.0197</v>
      </c>
      <c r="F8" s="33">
        <v>22.271100000000001</v>
      </c>
      <c r="G8" s="33">
        <v>28.599</v>
      </c>
      <c r="H8" s="33">
        <v>29.613299999999999</v>
      </c>
      <c r="I8" s="33">
        <v>29.978999999999999</v>
      </c>
      <c r="J8" s="33">
        <v>30.601199999999999</v>
      </c>
      <c r="K8" s="33">
        <v>155.31020000000001</v>
      </c>
      <c r="L8" s="33">
        <v>3.7530999999999999</v>
      </c>
      <c r="M8" s="33">
        <v>1.5122</v>
      </c>
      <c r="N8" s="33">
        <v>0.82589999999999997</v>
      </c>
      <c r="O8" s="33">
        <v>-2.2696999999999998</v>
      </c>
      <c r="P8" s="33">
        <v>-1.1344000000000001</v>
      </c>
      <c r="Q8" s="33">
        <v>0.69579999999999997</v>
      </c>
      <c r="R8" s="33">
        <v>-0.73470000000000002</v>
      </c>
      <c r="S8" s="33">
        <v>-1.9048</v>
      </c>
      <c r="T8" s="33">
        <v>26.1874</v>
      </c>
      <c r="U8" s="33">
        <v>29.1449</v>
      </c>
      <c r="V8" s="33">
        <v>24.598700000000001</v>
      </c>
      <c r="W8" s="33">
        <v>24.8413</v>
      </c>
      <c r="X8" s="33">
        <v>24.138000000000002</v>
      </c>
      <c r="Y8" s="33">
        <v>21.361899999999999</v>
      </c>
      <c r="Z8" s="33">
        <v>21.63</v>
      </c>
    </row>
    <row r="9" spans="1:31" x14ac:dyDescent="0.25">
      <c r="A9" s="32"/>
      <c r="B9" s="54">
        <v>46084</v>
      </c>
      <c r="C9" s="33">
        <v>21.4222</v>
      </c>
      <c r="D9" s="33">
        <v>21.2118</v>
      </c>
      <c r="E9" s="33">
        <v>19.3794</v>
      </c>
      <c r="F9" s="33">
        <v>21.904299999999999</v>
      </c>
      <c r="G9" s="33">
        <v>20.480799999999999</v>
      </c>
      <c r="H9" s="33">
        <v>26.963999999999999</v>
      </c>
      <c r="I9" s="33">
        <v>34.504800000000003</v>
      </c>
      <c r="J9" s="33">
        <v>1.8087</v>
      </c>
      <c r="K9" s="33">
        <v>33.257800000000003</v>
      </c>
      <c r="L9" s="33">
        <v>-5.0061</v>
      </c>
      <c r="M9" s="33">
        <v>-1.2021999999999999</v>
      </c>
      <c r="N9" s="33">
        <v>-9.4100000000000003E-2</v>
      </c>
      <c r="O9" s="33">
        <v>-8.5924999999999994</v>
      </c>
      <c r="P9" s="33">
        <v>-18.7714</v>
      </c>
      <c r="Q9" s="33">
        <v>-18.123100000000001</v>
      </c>
      <c r="R9" s="33">
        <v>-2.3285999999999998</v>
      </c>
      <c r="S9" s="33">
        <v>-36.149799999999999</v>
      </c>
      <c r="T9" s="33">
        <v>29.2532</v>
      </c>
      <c r="U9" s="33">
        <v>32.640099999999997</v>
      </c>
      <c r="V9" s="33">
        <v>30.583400000000001</v>
      </c>
      <c r="W9" s="33">
        <v>29.2254</v>
      </c>
      <c r="X9" s="33">
        <v>27.6892</v>
      </c>
      <c r="Y9" s="33">
        <v>29.284800000000001</v>
      </c>
      <c r="Z9" s="33">
        <v>21.1463</v>
      </c>
    </row>
    <row r="10" spans="1:31" x14ac:dyDescent="0.25">
      <c r="A10" s="32"/>
      <c r="B10" s="54">
        <v>46085</v>
      </c>
      <c r="C10" s="33">
        <v>16.0733</v>
      </c>
      <c r="D10" s="33">
        <v>17.984999999999999</v>
      </c>
      <c r="E10" s="33">
        <v>17.598700000000001</v>
      </c>
      <c r="F10" s="33">
        <v>17.147300000000001</v>
      </c>
      <c r="G10" s="33">
        <v>17.555599999999998</v>
      </c>
      <c r="H10" s="33">
        <v>17.0349</v>
      </c>
      <c r="I10" s="33">
        <v>20.5276</v>
      </c>
      <c r="J10" s="33">
        <v>-20.518799999999999</v>
      </c>
      <c r="K10" s="33">
        <v>-4.6040000000000001</v>
      </c>
      <c r="L10" s="33">
        <v>-8.6074999999999999</v>
      </c>
      <c r="M10" s="33">
        <v>-6.8829000000000002</v>
      </c>
      <c r="N10" s="33">
        <v>-0.14019999999999999</v>
      </c>
      <c r="O10" s="33">
        <v>-6.0067000000000004</v>
      </c>
      <c r="P10" s="33">
        <v>-10.885199999999999</v>
      </c>
      <c r="Q10" s="33">
        <v>-13.3589</v>
      </c>
      <c r="R10" s="33">
        <v>-10.824999999999999</v>
      </c>
      <c r="S10" s="33">
        <v>-8.2208000000000006</v>
      </c>
      <c r="T10" s="33">
        <v>18.763500000000001</v>
      </c>
      <c r="U10" s="33">
        <v>23.9056</v>
      </c>
      <c r="V10" s="33">
        <v>18.003499999999999</v>
      </c>
      <c r="W10" s="33">
        <v>17.736000000000001</v>
      </c>
      <c r="X10" s="33">
        <v>17.640799999999999</v>
      </c>
      <c r="Y10" s="33">
        <v>15.257199999999999</v>
      </c>
      <c r="Z10" s="33">
        <v>16.3309</v>
      </c>
    </row>
    <row r="11" spans="1:31" x14ac:dyDescent="0.25">
      <c r="A11" s="32"/>
      <c r="B11" s="54">
        <v>46086</v>
      </c>
      <c r="C11" s="33">
        <v>16.260000000000002</v>
      </c>
      <c r="D11" s="33">
        <v>11.5893</v>
      </c>
      <c r="E11" s="33">
        <v>11.324999999999999</v>
      </c>
      <c r="F11" s="33">
        <v>14.219099999999999</v>
      </c>
      <c r="G11" s="33">
        <v>11.626200000000001</v>
      </c>
      <c r="H11" s="33">
        <v>13.0639</v>
      </c>
      <c r="I11" s="33">
        <v>15.4069</v>
      </c>
      <c r="J11" s="33">
        <v>10.360799999999999</v>
      </c>
      <c r="K11" s="33">
        <v>0.8871</v>
      </c>
      <c r="L11" s="33">
        <v>-13.3863</v>
      </c>
      <c r="M11" s="33">
        <v>-12.459899999999999</v>
      </c>
      <c r="N11" s="33">
        <v>-13.513199999999999</v>
      </c>
      <c r="O11" s="33">
        <v>-14.2508</v>
      </c>
      <c r="P11" s="33">
        <v>-13.9206</v>
      </c>
      <c r="Q11" s="33">
        <v>-13.8348</v>
      </c>
      <c r="R11" s="33">
        <v>-15.1671</v>
      </c>
      <c r="S11" s="33">
        <v>-17.715299999999999</v>
      </c>
      <c r="T11" s="33">
        <v>-8.8097999999999992</v>
      </c>
      <c r="U11" s="33">
        <v>20.943999999999999</v>
      </c>
      <c r="V11" s="33">
        <v>16.4297</v>
      </c>
      <c r="W11" s="33">
        <v>16.703299999999999</v>
      </c>
      <c r="X11" s="33">
        <v>17.078800000000001</v>
      </c>
      <c r="Y11" s="33">
        <v>16.781300000000002</v>
      </c>
      <c r="Z11" s="33">
        <v>16.113199999999999</v>
      </c>
    </row>
    <row r="12" spans="1:31" x14ac:dyDescent="0.25">
      <c r="A12" s="32"/>
      <c r="B12" s="54">
        <v>46087</v>
      </c>
      <c r="C12" s="33">
        <v>25.8111</v>
      </c>
      <c r="D12" s="33">
        <v>16.4434</v>
      </c>
      <c r="E12" s="33">
        <v>15.3942</v>
      </c>
      <c r="F12" s="33">
        <v>14.166499999999999</v>
      </c>
      <c r="G12" s="33">
        <v>13.2293</v>
      </c>
      <c r="H12" s="33">
        <v>15.334300000000001</v>
      </c>
      <c r="I12" s="33">
        <v>22.228000000000002</v>
      </c>
      <c r="J12" s="33">
        <v>15.039400000000001</v>
      </c>
      <c r="K12" s="33">
        <v>-10.589399999999999</v>
      </c>
      <c r="L12" s="33">
        <v>-8.17</v>
      </c>
      <c r="M12" s="33">
        <v>-21.136399999999998</v>
      </c>
      <c r="N12" s="33">
        <v>-24.757100000000001</v>
      </c>
      <c r="O12" s="33">
        <v>-24.4894</v>
      </c>
      <c r="P12" s="33">
        <v>-23.284099999999999</v>
      </c>
      <c r="Q12" s="33">
        <v>-25.781700000000001</v>
      </c>
      <c r="R12" s="33">
        <v>-25.400099999999998</v>
      </c>
      <c r="S12" s="33">
        <v>-14.469099999999999</v>
      </c>
      <c r="T12" s="33">
        <v>25.010300000000001</v>
      </c>
      <c r="U12" s="33">
        <v>20.340399999999999</v>
      </c>
      <c r="V12" s="33">
        <v>18.488</v>
      </c>
      <c r="W12" s="33">
        <v>20.7532</v>
      </c>
      <c r="X12" s="33">
        <v>23.607800000000001</v>
      </c>
      <c r="Y12" s="33">
        <v>24.3371</v>
      </c>
      <c r="Z12" s="33">
        <v>21.177099999999999</v>
      </c>
    </row>
    <row r="13" spans="1:31" x14ac:dyDescent="0.25">
      <c r="A13" s="32"/>
      <c r="B13" s="54">
        <v>46088</v>
      </c>
      <c r="C13" s="33">
        <v>12.327999999999999</v>
      </c>
      <c r="D13" s="33">
        <v>21.5809</v>
      </c>
      <c r="E13" s="33">
        <v>18.723400000000002</v>
      </c>
      <c r="F13" s="33">
        <v>9.7034000000000002</v>
      </c>
      <c r="G13" s="33">
        <v>8.4632000000000005</v>
      </c>
      <c r="H13" s="33">
        <v>10.553599999999999</v>
      </c>
      <c r="I13" s="33">
        <v>10.9764</v>
      </c>
      <c r="J13" s="33">
        <v>29.215599999999998</v>
      </c>
      <c r="K13" s="33">
        <v>-4.1074000000000002</v>
      </c>
      <c r="L13" s="33">
        <v>-15.2667</v>
      </c>
      <c r="M13" s="33">
        <v>-17.779499999999999</v>
      </c>
      <c r="N13" s="33">
        <v>-15.695</v>
      </c>
      <c r="O13" s="33">
        <v>-18.552099999999999</v>
      </c>
      <c r="P13" s="33">
        <v>-22.217199999999998</v>
      </c>
      <c r="Q13" s="33">
        <v>-26.586500000000001</v>
      </c>
      <c r="R13" s="33">
        <v>-24.372599999999998</v>
      </c>
      <c r="S13" s="33">
        <v>-22.7104</v>
      </c>
      <c r="T13" s="33">
        <v>-5.4935999999999998</v>
      </c>
      <c r="U13" s="33">
        <v>12.747299999999999</v>
      </c>
      <c r="V13" s="33">
        <v>9.2774999999999999</v>
      </c>
      <c r="W13" s="33">
        <v>7.8178999999999998</v>
      </c>
      <c r="X13" s="33">
        <v>9.4923999999999999</v>
      </c>
      <c r="Y13" s="33">
        <v>10.4724</v>
      </c>
      <c r="Z13" s="33">
        <v>12.3155</v>
      </c>
    </row>
    <row r="14" spans="1:31" x14ac:dyDescent="0.25">
      <c r="A14" s="32"/>
      <c r="B14" s="54">
        <v>46089</v>
      </c>
      <c r="C14" s="33">
        <v>16.668399999999998</v>
      </c>
      <c r="D14" s="33">
        <v>11.4306</v>
      </c>
      <c r="E14" s="33">
        <v>11.2127</v>
      </c>
      <c r="F14" s="33"/>
      <c r="G14" s="33">
        <v>12.1722</v>
      </c>
      <c r="H14" s="33">
        <v>8.7462</v>
      </c>
      <c r="I14" s="33">
        <v>8.3564000000000007</v>
      </c>
      <c r="J14" s="33">
        <v>12.1457</v>
      </c>
      <c r="K14" s="33">
        <v>10.9129</v>
      </c>
      <c r="L14" s="33">
        <v>-9.5500000000000007</v>
      </c>
      <c r="M14" s="33">
        <v>-15.2804</v>
      </c>
      <c r="N14" s="33">
        <v>-16.407900000000001</v>
      </c>
      <c r="O14" s="33">
        <v>-14.9558</v>
      </c>
      <c r="P14" s="33">
        <v>-15.5861</v>
      </c>
      <c r="Q14" s="33">
        <v>-17.553799999999999</v>
      </c>
      <c r="R14" s="33">
        <v>-20.267099999999999</v>
      </c>
      <c r="S14" s="33">
        <v>-15.6853</v>
      </c>
      <c r="T14" s="33">
        <v>-19.866499999999998</v>
      </c>
      <c r="U14" s="33">
        <v>-5.2946</v>
      </c>
      <c r="V14" s="33">
        <v>13.293200000000001</v>
      </c>
      <c r="W14" s="33">
        <v>18.286000000000001</v>
      </c>
      <c r="X14" s="33">
        <v>19.857399999999998</v>
      </c>
      <c r="Y14" s="33">
        <v>16.422599999999999</v>
      </c>
      <c r="Z14" s="33">
        <v>19.248100000000001</v>
      </c>
    </row>
    <row r="15" spans="1:31" x14ac:dyDescent="0.25">
      <c r="A15" s="32"/>
      <c r="B15" s="54">
        <v>46090</v>
      </c>
      <c r="C15" s="33">
        <v>16.204499999999999</v>
      </c>
      <c r="D15" s="33">
        <v>17.2468</v>
      </c>
      <c r="E15" s="33">
        <v>19.602</v>
      </c>
      <c r="F15" s="33">
        <v>19.553000000000001</v>
      </c>
      <c r="G15" s="33">
        <v>20.363199999999999</v>
      </c>
      <c r="H15" s="33">
        <v>25.440899999999999</v>
      </c>
      <c r="I15" s="33">
        <v>17.742799999999999</v>
      </c>
      <c r="J15" s="33">
        <v>65.927999999999997</v>
      </c>
      <c r="K15" s="33">
        <v>124.5013</v>
      </c>
      <c r="L15" s="33">
        <v>9.4466999999999999</v>
      </c>
      <c r="M15" s="33">
        <v>-0.48580000000000001</v>
      </c>
      <c r="N15" s="33">
        <v>-3.6454</v>
      </c>
      <c r="O15" s="33">
        <v>-7.9648000000000003</v>
      </c>
      <c r="P15" s="33">
        <v>-7.7828999999999997</v>
      </c>
      <c r="Q15" s="33">
        <v>-7.3331999999999997</v>
      </c>
      <c r="R15" s="33">
        <v>-7.2746000000000004</v>
      </c>
      <c r="S15" s="33">
        <v>-8.5516000000000005</v>
      </c>
      <c r="T15" s="33">
        <v>-11.141400000000001</v>
      </c>
      <c r="U15" s="33">
        <v>18.221399999999999</v>
      </c>
      <c r="V15" s="33">
        <v>28.054099999999998</v>
      </c>
      <c r="W15" s="33">
        <v>21.642700000000001</v>
      </c>
      <c r="X15" s="33">
        <v>22.705200000000001</v>
      </c>
      <c r="Y15" s="33">
        <v>18.190300000000001</v>
      </c>
      <c r="Z15" s="33">
        <v>17.570900000000002</v>
      </c>
    </row>
    <row r="16" spans="1:31" x14ac:dyDescent="0.25">
      <c r="A16" s="32"/>
      <c r="B16" s="54">
        <v>46091</v>
      </c>
      <c r="C16" s="33">
        <v>31.404800000000002</v>
      </c>
      <c r="D16" s="33">
        <v>41.926600000000001</v>
      </c>
      <c r="E16" s="33">
        <v>16.710599999999999</v>
      </c>
      <c r="F16" s="33">
        <v>16.7254</v>
      </c>
      <c r="G16" s="33">
        <v>15.4232</v>
      </c>
      <c r="H16" s="33">
        <v>15.191599999999999</v>
      </c>
      <c r="I16" s="33">
        <v>14.541</v>
      </c>
      <c r="J16" s="33">
        <v>22.5547</v>
      </c>
      <c r="K16" s="33">
        <v>26.584900000000001</v>
      </c>
      <c r="L16" s="33">
        <v>32.735399999999998</v>
      </c>
      <c r="M16" s="33">
        <v>-6.1492000000000004</v>
      </c>
      <c r="N16" s="33">
        <v>-8.9039999999999999</v>
      </c>
      <c r="O16" s="33">
        <v>-9.8023000000000007</v>
      </c>
      <c r="P16" s="33">
        <v>-4.4036</v>
      </c>
      <c r="Q16" s="33">
        <v>-5.8864999999999998</v>
      </c>
      <c r="R16" s="33">
        <v>-8.0286000000000008</v>
      </c>
      <c r="S16" s="33">
        <v>-9.2447999999999997</v>
      </c>
      <c r="T16" s="33">
        <v>-12.224500000000001</v>
      </c>
      <c r="U16" s="33">
        <v>-4.2405999999999997</v>
      </c>
      <c r="V16" s="33">
        <v>16.6266</v>
      </c>
      <c r="W16" s="33">
        <v>23.182300000000001</v>
      </c>
      <c r="X16" s="33">
        <v>19.393599999999999</v>
      </c>
      <c r="Y16" s="33">
        <v>29.251200000000001</v>
      </c>
      <c r="Z16" s="33">
        <v>29.273399999999999</v>
      </c>
    </row>
    <row r="17" spans="1:26" x14ac:dyDescent="0.25">
      <c r="A17" s="32"/>
      <c r="B17" s="54">
        <v>46092</v>
      </c>
      <c r="C17" s="33">
        <v>16.404199999999999</v>
      </c>
      <c r="D17" s="33">
        <v>36.610500000000002</v>
      </c>
      <c r="E17" s="33">
        <v>27.5806</v>
      </c>
      <c r="F17" s="33">
        <v>26.269200000000001</v>
      </c>
      <c r="G17" s="33">
        <v>17.934799999999999</v>
      </c>
      <c r="H17" s="33">
        <v>7.5396999999999998</v>
      </c>
      <c r="I17" s="33">
        <v>17.0809</v>
      </c>
      <c r="J17" s="33">
        <v>37.697600000000001</v>
      </c>
      <c r="K17" s="33">
        <v>59.541699999999999</v>
      </c>
      <c r="L17" s="33">
        <v>24.486499999999999</v>
      </c>
      <c r="M17" s="33">
        <v>-7.8409000000000004</v>
      </c>
      <c r="N17" s="33">
        <v>-13.980399999999999</v>
      </c>
      <c r="O17" s="33">
        <v>-15.4488</v>
      </c>
      <c r="P17" s="33">
        <v>-13.6874</v>
      </c>
      <c r="Q17" s="33">
        <v>-13.8408</v>
      </c>
      <c r="R17" s="33">
        <v>-15.622199999999999</v>
      </c>
      <c r="S17" s="33">
        <v>-13.162800000000001</v>
      </c>
      <c r="T17" s="33">
        <v>-13.6572</v>
      </c>
      <c r="U17" s="33">
        <v>-0.50619999999999998</v>
      </c>
      <c r="V17" s="33">
        <v>20.613299999999999</v>
      </c>
      <c r="W17" s="33">
        <v>16.5928</v>
      </c>
      <c r="X17" s="33">
        <v>14.442500000000001</v>
      </c>
      <c r="Y17" s="33">
        <v>14.397</v>
      </c>
      <c r="Z17" s="33">
        <v>13.604799999999999</v>
      </c>
    </row>
    <row r="18" spans="1:26" x14ac:dyDescent="0.25">
      <c r="A18" s="32"/>
      <c r="B18" s="54">
        <v>46093</v>
      </c>
      <c r="C18" s="33">
        <v>22.233599999999999</v>
      </c>
      <c r="D18" s="33">
        <v>17.09</v>
      </c>
      <c r="E18" s="33">
        <v>15.116199999999999</v>
      </c>
      <c r="F18" s="33">
        <v>14.221399999999999</v>
      </c>
      <c r="G18" s="33">
        <v>13.4674</v>
      </c>
      <c r="H18" s="33">
        <v>13.892099999999999</v>
      </c>
      <c r="I18" s="33">
        <v>14.7875</v>
      </c>
      <c r="J18" s="33">
        <v>17.9742</v>
      </c>
      <c r="K18" s="33">
        <v>24.786000000000001</v>
      </c>
      <c r="L18" s="33">
        <v>-5.4695</v>
      </c>
      <c r="M18" s="33">
        <v>-11.5101</v>
      </c>
      <c r="N18" s="33">
        <v>-9.7729999999999997</v>
      </c>
      <c r="O18" s="33">
        <v>-11.5358</v>
      </c>
      <c r="P18" s="33">
        <v>-10.2033</v>
      </c>
      <c r="Q18" s="33">
        <v>-10.145</v>
      </c>
      <c r="R18" s="33">
        <v>-11.085699999999999</v>
      </c>
      <c r="S18" s="33">
        <v>-10.021599999999999</v>
      </c>
      <c r="T18" s="33">
        <v>-10.803800000000001</v>
      </c>
      <c r="U18" s="33">
        <v>22.846800000000002</v>
      </c>
      <c r="V18" s="33">
        <v>26.145900000000001</v>
      </c>
      <c r="W18" s="33">
        <v>28.073799999999999</v>
      </c>
      <c r="X18" s="33">
        <v>20.390599999999999</v>
      </c>
      <c r="Y18" s="33">
        <v>29.349</v>
      </c>
      <c r="Z18" s="33">
        <v>26.101700000000001</v>
      </c>
    </row>
    <row r="19" spans="1:26" x14ac:dyDescent="0.25">
      <c r="A19" s="32"/>
      <c r="B19" s="54">
        <v>46094</v>
      </c>
      <c r="C19" s="33">
        <v>19.635200000000001</v>
      </c>
      <c r="D19" s="33">
        <v>20.163799999999998</v>
      </c>
      <c r="E19" s="33">
        <v>19.3323</v>
      </c>
      <c r="F19" s="33">
        <v>16.8538</v>
      </c>
      <c r="G19" s="33">
        <v>18.190899999999999</v>
      </c>
      <c r="H19" s="33">
        <v>21.7074</v>
      </c>
      <c r="I19" s="33">
        <v>22.8918</v>
      </c>
      <c r="J19" s="33">
        <v>42.860999999999997</v>
      </c>
      <c r="K19" s="33">
        <v>6.6192000000000002</v>
      </c>
      <c r="L19" s="33">
        <v>-19.6678</v>
      </c>
      <c r="M19" s="33">
        <v>-11.661799999999999</v>
      </c>
      <c r="N19" s="33">
        <v>-8.7912999999999997</v>
      </c>
      <c r="O19" s="33">
        <v>-8.0690000000000008</v>
      </c>
      <c r="P19" s="33">
        <v>-4.3468999999999998</v>
      </c>
      <c r="Q19" s="33">
        <v>-1.3722000000000001</v>
      </c>
      <c r="R19" s="33">
        <v>0.97709999999999997</v>
      </c>
      <c r="S19" s="33">
        <v>-0.98019999999999996</v>
      </c>
      <c r="T19" s="33">
        <v>1.5298</v>
      </c>
      <c r="U19" s="33">
        <v>78.543199999999999</v>
      </c>
      <c r="V19" s="33">
        <v>29.194199999999999</v>
      </c>
      <c r="W19" s="33">
        <v>26.8979</v>
      </c>
      <c r="X19" s="33">
        <v>22.942799999999998</v>
      </c>
      <c r="Y19" s="33">
        <v>20.412400000000002</v>
      </c>
      <c r="Z19" s="33">
        <v>22.347000000000001</v>
      </c>
    </row>
    <row r="20" spans="1:26" x14ac:dyDescent="0.25">
      <c r="A20" s="32"/>
      <c r="B20" s="54">
        <v>46095</v>
      </c>
      <c r="C20" s="33">
        <v>9.0234000000000005</v>
      </c>
      <c r="D20" s="33">
        <v>15.979100000000001</v>
      </c>
      <c r="E20" s="33">
        <v>14.7906</v>
      </c>
      <c r="F20" s="33">
        <v>11.703099999999999</v>
      </c>
      <c r="G20" s="33">
        <v>9.3292999999999999</v>
      </c>
      <c r="H20" s="33">
        <v>9.1914999999999996</v>
      </c>
      <c r="I20" s="33">
        <v>7.1684999999999999</v>
      </c>
      <c r="J20" s="33">
        <v>10.120100000000001</v>
      </c>
      <c r="K20" s="33">
        <v>5.1028000000000002</v>
      </c>
      <c r="L20" s="33">
        <v>-2.3704000000000001</v>
      </c>
      <c r="M20" s="33">
        <v>-10.6012</v>
      </c>
      <c r="N20" s="33">
        <v>-12.042299999999999</v>
      </c>
      <c r="O20" s="33">
        <v>-8.3582000000000001</v>
      </c>
      <c r="P20" s="33">
        <v>-10.0534</v>
      </c>
      <c r="Q20" s="33">
        <v>-13.395300000000001</v>
      </c>
      <c r="R20" s="33">
        <v>-13.653600000000001</v>
      </c>
      <c r="S20" s="33">
        <v>-13.914300000000001</v>
      </c>
      <c r="T20" s="33">
        <v>-13.9214</v>
      </c>
      <c r="U20" s="33">
        <v>-3.141</v>
      </c>
      <c r="V20" s="33">
        <v>14.988799999999999</v>
      </c>
      <c r="W20" s="33">
        <v>17.434699999999999</v>
      </c>
      <c r="X20" s="33">
        <v>15.9602</v>
      </c>
      <c r="Y20" s="33">
        <v>16.5608</v>
      </c>
      <c r="Z20" s="33">
        <v>9.4428999999999998</v>
      </c>
    </row>
    <row r="21" spans="1:26" x14ac:dyDescent="0.25">
      <c r="A21" s="32"/>
      <c r="B21" s="54">
        <v>46096</v>
      </c>
      <c r="C21" s="33">
        <v>38.243400000000001</v>
      </c>
      <c r="D21" s="33">
        <v>10.7317</v>
      </c>
      <c r="E21" s="33">
        <v>14.1769</v>
      </c>
      <c r="F21" s="33">
        <v>15.611700000000001</v>
      </c>
      <c r="G21" s="33">
        <v>17.037299999999998</v>
      </c>
      <c r="H21" s="33">
        <v>13.7798</v>
      </c>
      <c r="I21" s="33">
        <v>13.111599999999999</v>
      </c>
      <c r="J21" s="33">
        <v>14.8043</v>
      </c>
      <c r="K21" s="33">
        <v>41.445599999999999</v>
      </c>
      <c r="L21" s="33">
        <v>-9.6365999999999996</v>
      </c>
      <c r="M21" s="33">
        <v>-12.0166</v>
      </c>
      <c r="N21" s="33">
        <v>-16.538799999999998</v>
      </c>
      <c r="O21" s="33">
        <v>-15.103</v>
      </c>
      <c r="P21" s="33">
        <v>-13.273199999999999</v>
      </c>
      <c r="Q21" s="33">
        <v>-12.0662</v>
      </c>
      <c r="R21" s="33">
        <v>-13.398999999999999</v>
      </c>
      <c r="S21" s="33">
        <v>-13.8637</v>
      </c>
      <c r="T21" s="33">
        <v>-13.103999999999999</v>
      </c>
      <c r="U21" s="33">
        <v>57.008699999999997</v>
      </c>
      <c r="V21" s="33">
        <v>32.015999999999998</v>
      </c>
      <c r="W21" s="33">
        <v>29.667300000000001</v>
      </c>
      <c r="X21" s="33">
        <v>31.837700000000002</v>
      </c>
      <c r="Y21" s="33">
        <v>25.979700000000001</v>
      </c>
      <c r="Z21" s="33">
        <v>30.116599999999998</v>
      </c>
    </row>
    <row r="22" spans="1:26" x14ac:dyDescent="0.25">
      <c r="A22" s="32"/>
      <c r="B22" s="54">
        <v>46097</v>
      </c>
      <c r="C22" s="33">
        <v>19.2469</v>
      </c>
      <c r="D22" s="33">
        <v>33.444600000000001</v>
      </c>
      <c r="E22" s="33">
        <v>26.748100000000001</v>
      </c>
      <c r="F22" s="33">
        <v>24.584499999999998</v>
      </c>
      <c r="G22" s="33">
        <v>23.8218</v>
      </c>
      <c r="H22" s="33">
        <v>18.998000000000001</v>
      </c>
      <c r="I22" s="33">
        <v>17.677900000000001</v>
      </c>
      <c r="J22" s="33">
        <v>24.854099999999999</v>
      </c>
      <c r="K22" s="33">
        <v>26.927199999999999</v>
      </c>
      <c r="L22" s="33">
        <v>7.9286000000000003</v>
      </c>
      <c r="M22" s="33">
        <v>3.2572000000000001</v>
      </c>
      <c r="N22" s="33">
        <v>-2.7829999999999999</v>
      </c>
      <c r="O22" s="33">
        <v>6.7012</v>
      </c>
      <c r="P22" s="33">
        <v>4.7134999999999998</v>
      </c>
      <c r="Q22" s="33">
        <v>6.0937999999999999</v>
      </c>
      <c r="R22" s="33">
        <v>-6.8460999999999999</v>
      </c>
      <c r="S22" s="33">
        <v>-10.5433</v>
      </c>
      <c r="T22" s="33">
        <v>-3.2303999999999999</v>
      </c>
      <c r="U22" s="33">
        <v>25.0778</v>
      </c>
      <c r="V22" s="33">
        <v>26.0976</v>
      </c>
      <c r="W22" s="33">
        <v>24.9314</v>
      </c>
      <c r="X22" s="33">
        <v>19.6112</v>
      </c>
      <c r="Y22" s="33">
        <v>17.827999999999999</v>
      </c>
      <c r="Z22" s="33">
        <v>25.2834</v>
      </c>
    </row>
    <row r="23" spans="1:26" x14ac:dyDescent="0.25">
      <c r="A23" s="32"/>
      <c r="B23" s="54">
        <v>46098</v>
      </c>
      <c r="C23" s="33">
        <v>24.982399999999998</v>
      </c>
      <c r="D23" s="33">
        <v>9.9769000000000005</v>
      </c>
      <c r="E23" s="33">
        <v>12.5306</v>
      </c>
      <c r="F23" s="33">
        <v>10.934200000000001</v>
      </c>
      <c r="G23" s="33">
        <v>10.4495</v>
      </c>
      <c r="H23" s="33">
        <v>6.5144000000000002</v>
      </c>
      <c r="I23" s="33">
        <v>10.031499999999999</v>
      </c>
      <c r="J23" s="33">
        <v>20.496300000000002</v>
      </c>
      <c r="K23" s="33">
        <v>13.315099999999999</v>
      </c>
      <c r="L23" s="33">
        <v>2.2063999999999999</v>
      </c>
      <c r="M23" s="33">
        <v>-12.6419</v>
      </c>
      <c r="N23" s="33">
        <v>-9.2150999999999996</v>
      </c>
      <c r="O23" s="33">
        <v>-24.655200000000001</v>
      </c>
      <c r="P23" s="33">
        <v>-18.728000000000002</v>
      </c>
      <c r="Q23" s="33">
        <v>-18.281700000000001</v>
      </c>
      <c r="R23" s="33">
        <v>-13.212199999999999</v>
      </c>
      <c r="S23" s="33">
        <v>-13.9313</v>
      </c>
      <c r="T23" s="33">
        <v>-8.2705000000000002</v>
      </c>
      <c r="U23" s="33">
        <v>40.256300000000003</v>
      </c>
      <c r="V23" s="33">
        <v>37.8658</v>
      </c>
      <c r="W23" s="33">
        <v>29.9343</v>
      </c>
      <c r="X23" s="33">
        <v>32.1828</v>
      </c>
      <c r="Y23" s="33">
        <v>26.4282</v>
      </c>
      <c r="Z23" s="33">
        <v>21.431000000000001</v>
      </c>
    </row>
    <row r="24" spans="1:26" x14ac:dyDescent="0.25">
      <c r="A24" s="32"/>
      <c r="B24" s="54">
        <v>46099</v>
      </c>
      <c r="C24" s="33">
        <v>20.970800000000001</v>
      </c>
      <c r="D24" s="33">
        <v>37.9392</v>
      </c>
      <c r="E24" s="33">
        <v>41.626100000000001</v>
      </c>
      <c r="F24" s="33">
        <v>23.2029</v>
      </c>
      <c r="G24" s="33">
        <v>15.863899999999999</v>
      </c>
      <c r="H24" s="33">
        <v>18.848600000000001</v>
      </c>
      <c r="I24" s="33">
        <v>32.088500000000003</v>
      </c>
      <c r="J24" s="33">
        <v>37.646299999999997</v>
      </c>
      <c r="K24" s="33">
        <v>76.279499999999999</v>
      </c>
      <c r="L24" s="33">
        <v>-7.4657999999999998</v>
      </c>
      <c r="M24" s="33">
        <v>2.0853999999999999</v>
      </c>
      <c r="N24" s="33">
        <v>1.3481000000000001</v>
      </c>
      <c r="O24" s="33">
        <v>2.8988999999999998</v>
      </c>
      <c r="P24" s="33">
        <v>8.8861000000000008</v>
      </c>
      <c r="Q24" s="33">
        <v>5.4001999999999999</v>
      </c>
      <c r="R24" s="33">
        <v>9.8973999999999993</v>
      </c>
      <c r="S24" s="33">
        <v>7.7823000000000002</v>
      </c>
      <c r="T24" s="33">
        <v>8.7171000000000003</v>
      </c>
      <c r="U24" s="33">
        <v>58.761200000000002</v>
      </c>
      <c r="V24" s="33">
        <v>82.941900000000004</v>
      </c>
      <c r="W24" s="33">
        <v>45.1477</v>
      </c>
      <c r="X24" s="33">
        <v>32.934399999999997</v>
      </c>
      <c r="Y24" s="33">
        <v>30.232299999999999</v>
      </c>
      <c r="Z24" s="33">
        <v>46.264400000000002</v>
      </c>
    </row>
    <row r="25" spans="1:26" x14ac:dyDescent="0.25">
      <c r="A25" s="32"/>
      <c r="B25" s="54">
        <v>46100</v>
      </c>
      <c r="C25" s="33">
        <v>39.842799999999997</v>
      </c>
      <c r="D25" s="33">
        <v>19.738900000000001</v>
      </c>
      <c r="E25" s="33">
        <v>17.9101</v>
      </c>
      <c r="F25" s="33">
        <v>17.260999999999999</v>
      </c>
      <c r="G25" s="33">
        <v>15.865399999999999</v>
      </c>
      <c r="H25" s="33">
        <v>19.113199999999999</v>
      </c>
      <c r="I25" s="33">
        <v>15.626099999999999</v>
      </c>
      <c r="J25" s="33">
        <v>18.4771</v>
      </c>
      <c r="K25" s="33">
        <v>-3.8130000000000002</v>
      </c>
      <c r="L25" s="33">
        <v>-7.2568999999999999</v>
      </c>
      <c r="M25" s="33">
        <v>-5.1715</v>
      </c>
      <c r="N25" s="33">
        <v>1.8416999999999999</v>
      </c>
      <c r="O25" s="33">
        <v>8.7515000000000001</v>
      </c>
      <c r="P25" s="33">
        <v>13.2691</v>
      </c>
      <c r="Q25" s="33">
        <v>16.121700000000001</v>
      </c>
      <c r="R25" s="33">
        <v>19.4633</v>
      </c>
      <c r="S25" s="33">
        <v>13.9604</v>
      </c>
      <c r="T25" s="33">
        <v>98.059700000000007</v>
      </c>
      <c r="U25" s="33">
        <v>42.996200000000002</v>
      </c>
      <c r="V25" s="33">
        <v>63.112400000000001</v>
      </c>
      <c r="W25" s="33">
        <v>41.850999999999999</v>
      </c>
      <c r="X25" s="33">
        <v>46.676499999999997</v>
      </c>
      <c r="Y25" s="33">
        <v>44.648800000000001</v>
      </c>
      <c r="Z25" s="33">
        <v>57.609400000000001</v>
      </c>
    </row>
    <row r="26" spans="1:26" x14ac:dyDescent="0.25">
      <c r="A26" s="32"/>
      <c r="B26" s="54">
        <v>46101</v>
      </c>
      <c r="C26" s="33">
        <v>19.706199999999999</v>
      </c>
      <c r="D26" s="33">
        <v>58.384099999999997</v>
      </c>
      <c r="E26" s="33">
        <v>22.5672</v>
      </c>
      <c r="F26" s="33">
        <v>19.023099999999999</v>
      </c>
      <c r="G26" s="33">
        <v>23.0932</v>
      </c>
      <c r="H26" s="33">
        <v>18.700800000000001</v>
      </c>
      <c r="I26" s="33">
        <v>23.1357</v>
      </c>
      <c r="J26" s="33">
        <v>25.276</v>
      </c>
      <c r="K26" s="33">
        <v>10.065</v>
      </c>
      <c r="L26" s="33">
        <v>2.6802000000000001</v>
      </c>
      <c r="M26" s="33">
        <v>4.7622</v>
      </c>
      <c r="N26" s="33">
        <v>7.5381</v>
      </c>
      <c r="O26" s="33">
        <v>12.061400000000001</v>
      </c>
      <c r="P26" s="33">
        <v>19.9817</v>
      </c>
      <c r="Q26" s="33">
        <v>24.222999999999999</v>
      </c>
      <c r="R26" s="33">
        <v>23.4373</v>
      </c>
      <c r="S26" s="33">
        <v>26.235499999999998</v>
      </c>
      <c r="T26" s="33">
        <v>35.262999999999998</v>
      </c>
      <c r="U26" s="33">
        <v>48.661999999999999</v>
      </c>
      <c r="V26" s="33">
        <v>659.82299999999998</v>
      </c>
      <c r="W26" s="33">
        <v>58.134900000000002</v>
      </c>
      <c r="X26" s="33">
        <v>37.7498</v>
      </c>
      <c r="Y26" s="33">
        <v>98.457499999999996</v>
      </c>
      <c r="Z26" s="33">
        <v>36.810099999999998</v>
      </c>
    </row>
    <row r="27" spans="1:26" x14ac:dyDescent="0.25">
      <c r="A27" s="32"/>
      <c r="B27" s="54">
        <v>46102</v>
      </c>
      <c r="C27" s="33">
        <v>17.747199999999999</v>
      </c>
      <c r="D27" s="33">
        <v>20.8874</v>
      </c>
      <c r="E27" s="33">
        <v>19.925000000000001</v>
      </c>
      <c r="F27" s="33">
        <v>20.023900000000001</v>
      </c>
      <c r="G27" s="33">
        <v>19.5078</v>
      </c>
      <c r="H27" s="33">
        <v>21.337299999999999</v>
      </c>
      <c r="I27" s="33">
        <v>20.918900000000001</v>
      </c>
      <c r="J27" s="33">
        <v>25.302600000000002</v>
      </c>
      <c r="K27" s="33">
        <v>14.272600000000001</v>
      </c>
      <c r="L27" s="33">
        <v>3.0314999999999999</v>
      </c>
      <c r="M27" s="33">
        <v>1.5099</v>
      </c>
      <c r="N27" s="33">
        <v>1.9407000000000001</v>
      </c>
      <c r="O27" s="33">
        <v>1.355</v>
      </c>
      <c r="P27" s="33">
        <v>3.1869000000000001</v>
      </c>
      <c r="Q27" s="33">
        <v>1.6208</v>
      </c>
      <c r="R27" s="33">
        <v>-0.6583</v>
      </c>
      <c r="S27" s="33">
        <v>-6.6516999999999999</v>
      </c>
      <c r="T27" s="33">
        <v>2.8580999999999999</v>
      </c>
      <c r="U27" s="33">
        <v>26.193899999999999</v>
      </c>
      <c r="V27" s="33">
        <v>27.4758</v>
      </c>
      <c r="W27" s="33">
        <v>17.947399999999998</v>
      </c>
      <c r="X27" s="33">
        <v>13.1249</v>
      </c>
      <c r="Y27" s="33">
        <v>16.223800000000001</v>
      </c>
      <c r="Z27" s="33">
        <v>22.875499999999999</v>
      </c>
    </row>
    <row r="28" spans="1:26" x14ac:dyDescent="0.25">
      <c r="A28" s="32"/>
      <c r="B28" s="54">
        <v>46103</v>
      </c>
      <c r="C28" s="33">
        <v>20.835699999999999</v>
      </c>
      <c r="D28" s="33">
        <v>15.4818</v>
      </c>
      <c r="E28" s="33">
        <v>15.7037</v>
      </c>
      <c r="F28" s="33">
        <v>14.7433</v>
      </c>
      <c r="G28" s="33">
        <v>17.942699999999999</v>
      </c>
      <c r="H28" s="33">
        <v>18.046299999999999</v>
      </c>
      <c r="I28" s="33">
        <v>19.8445</v>
      </c>
      <c r="J28" s="33">
        <v>18.638999999999999</v>
      </c>
      <c r="K28" s="33">
        <v>14.255599999999999</v>
      </c>
      <c r="L28" s="33">
        <v>5.8654000000000002</v>
      </c>
      <c r="M28" s="33">
        <v>5.9867999999999997</v>
      </c>
      <c r="N28" s="33">
        <v>-0.71030000000000004</v>
      </c>
      <c r="O28" s="33">
        <v>1.5443</v>
      </c>
      <c r="P28" s="33">
        <v>6.4786000000000001</v>
      </c>
      <c r="Q28" s="33">
        <v>0.91649999999999998</v>
      </c>
      <c r="R28" s="33">
        <v>-0.74370000000000003</v>
      </c>
      <c r="S28" s="33">
        <v>0.74929999999999997</v>
      </c>
      <c r="T28" s="33">
        <v>3.7917000000000001</v>
      </c>
      <c r="U28" s="33">
        <v>366.089</v>
      </c>
      <c r="V28" s="33">
        <v>23.466200000000001</v>
      </c>
      <c r="W28" s="33">
        <v>25.247800000000002</v>
      </c>
      <c r="X28" s="33">
        <v>24.188199999999998</v>
      </c>
      <c r="Y28" s="33">
        <v>21.3536</v>
      </c>
      <c r="Z28" s="33">
        <v>19.1999</v>
      </c>
    </row>
    <row r="29" spans="1:26" x14ac:dyDescent="0.25">
      <c r="A29" s="32"/>
      <c r="B29" s="54">
        <v>46104</v>
      </c>
      <c r="C29" s="33">
        <v>27.222300000000001</v>
      </c>
      <c r="D29" s="33">
        <v>24.142600000000002</v>
      </c>
      <c r="E29" s="33">
        <v>21.376200000000001</v>
      </c>
      <c r="F29" s="33">
        <v>25.4603</v>
      </c>
      <c r="G29" s="33">
        <v>28.760100000000001</v>
      </c>
      <c r="H29" s="33">
        <v>31.6508</v>
      </c>
      <c r="I29" s="33">
        <v>29.205300000000001</v>
      </c>
      <c r="J29" s="33">
        <v>38.1096</v>
      </c>
      <c r="K29" s="33">
        <v>20.386099999999999</v>
      </c>
      <c r="L29" s="33">
        <v>11.9526</v>
      </c>
      <c r="M29" s="33">
        <v>9.0267999999999997</v>
      </c>
      <c r="N29" s="33">
        <v>11.6906</v>
      </c>
      <c r="O29" s="33">
        <v>13.259600000000001</v>
      </c>
      <c r="P29" s="33">
        <v>14.013199999999999</v>
      </c>
      <c r="Q29" s="33">
        <v>10.670999999999999</v>
      </c>
      <c r="R29" s="33">
        <v>2.7629999999999999</v>
      </c>
      <c r="S29" s="33">
        <v>8.5099</v>
      </c>
      <c r="T29" s="33">
        <v>18.938600000000001</v>
      </c>
      <c r="U29" s="33">
        <v>11.0496</v>
      </c>
      <c r="V29" s="33">
        <v>31.3918</v>
      </c>
      <c r="W29" s="33">
        <v>31.666</v>
      </c>
      <c r="X29" s="33">
        <v>25.963100000000001</v>
      </c>
      <c r="Y29" s="33">
        <v>22.1252</v>
      </c>
      <c r="Z29" s="33">
        <v>25.113399999999999</v>
      </c>
    </row>
    <row r="30" spans="1:26" x14ac:dyDescent="0.25">
      <c r="A30" s="32"/>
      <c r="B30" s="54">
        <v>46105</v>
      </c>
      <c r="C30" s="33">
        <v>23.839700000000001</v>
      </c>
      <c r="D30" s="33">
        <v>28.081800000000001</v>
      </c>
      <c r="E30" s="33">
        <v>18.311599999999999</v>
      </c>
      <c r="F30" s="33">
        <v>24.124300000000002</v>
      </c>
      <c r="G30" s="33">
        <v>15.929500000000001</v>
      </c>
      <c r="H30" s="33">
        <v>16.439</v>
      </c>
      <c r="I30" s="33">
        <v>17.759899999999998</v>
      </c>
      <c r="J30" s="33">
        <v>21.497900000000001</v>
      </c>
      <c r="K30" s="33">
        <v>-2.7212999999999998</v>
      </c>
      <c r="L30" s="33">
        <v>5.2504</v>
      </c>
      <c r="M30" s="33">
        <v>7.7411000000000003</v>
      </c>
      <c r="N30" s="33">
        <v>8.2021999999999995</v>
      </c>
      <c r="O30" s="33">
        <v>6.3484999999999996</v>
      </c>
      <c r="P30" s="33">
        <v>5.3082000000000003</v>
      </c>
      <c r="Q30" s="33">
        <v>5.8102999999999998</v>
      </c>
      <c r="R30" s="33">
        <v>3.3094000000000001</v>
      </c>
      <c r="S30" s="33">
        <v>0.62319999999999998</v>
      </c>
      <c r="T30" s="33">
        <v>2.9958999999999998</v>
      </c>
      <c r="U30" s="33">
        <v>15.4237</v>
      </c>
      <c r="V30" s="33">
        <v>46.300600000000003</v>
      </c>
      <c r="W30" s="33">
        <v>31.884399999999999</v>
      </c>
      <c r="X30" s="33">
        <v>25.159300000000002</v>
      </c>
      <c r="Y30" s="33">
        <v>23.933</v>
      </c>
      <c r="Z30" s="33">
        <v>23.153099999999998</v>
      </c>
    </row>
    <row r="31" spans="1:26" x14ac:dyDescent="0.25">
      <c r="A31" s="32"/>
      <c r="B31" s="54">
        <v>46106</v>
      </c>
      <c r="C31" s="33">
        <v>18.809899999999999</v>
      </c>
      <c r="D31" s="33">
        <v>29.906700000000001</v>
      </c>
      <c r="E31" s="33">
        <v>21.717199999999998</v>
      </c>
      <c r="F31" s="33">
        <v>17.170500000000001</v>
      </c>
      <c r="G31" s="33">
        <v>18.339200000000002</v>
      </c>
      <c r="H31" s="33">
        <v>17.018699999999999</v>
      </c>
      <c r="I31" s="33">
        <v>17.5032</v>
      </c>
      <c r="J31" s="33">
        <v>21.6264</v>
      </c>
      <c r="K31" s="33">
        <v>9.6778999999999993</v>
      </c>
      <c r="L31" s="33">
        <v>-1.6387</v>
      </c>
      <c r="M31" s="33">
        <v>-11.036099999999999</v>
      </c>
      <c r="N31" s="33">
        <v>-12.5642</v>
      </c>
      <c r="O31" s="33">
        <v>-14.0518</v>
      </c>
      <c r="P31" s="33">
        <v>-13.0457</v>
      </c>
      <c r="Q31" s="33">
        <v>-13.8253</v>
      </c>
      <c r="R31" s="33">
        <v>-13.2323</v>
      </c>
      <c r="S31" s="33">
        <v>-13.443300000000001</v>
      </c>
      <c r="T31" s="33">
        <v>-8.8015000000000008</v>
      </c>
      <c r="U31" s="33">
        <v>27.750900000000001</v>
      </c>
      <c r="V31" s="33">
        <v>24.145600000000002</v>
      </c>
      <c r="W31" s="33">
        <v>18.075600000000001</v>
      </c>
      <c r="X31" s="33">
        <v>21.221</v>
      </c>
      <c r="Y31" s="33">
        <v>20.341799999999999</v>
      </c>
      <c r="Z31" s="33">
        <v>21.529199999999999</v>
      </c>
    </row>
    <row r="32" spans="1:26" x14ac:dyDescent="0.25">
      <c r="A32" s="32"/>
      <c r="B32" s="54">
        <v>46107</v>
      </c>
      <c r="C32" s="33">
        <v>33.827199999999998</v>
      </c>
      <c r="D32" s="33">
        <v>24.341000000000001</v>
      </c>
      <c r="E32" s="33">
        <v>21.895</v>
      </c>
      <c r="F32" s="33">
        <v>12.4033</v>
      </c>
      <c r="G32" s="33">
        <v>12.346500000000001</v>
      </c>
      <c r="H32" s="33">
        <v>13.9717</v>
      </c>
      <c r="I32" s="33">
        <v>15.544499999999999</v>
      </c>
      <c r="J32" s="33">
        <v>19.5764</v>
      </c>
      <c r="K32" s="33">
        <v>13.5298</v>
      </c>
      <c r="L32" s="33">
        <v>-1.0692999999999999</v>
      </c>
      <c r="M32" s="33">
        <v>-0.54320000000000002</v>
      </c>
      <c r="N32" s="33">
        <v>-3.101</v>
      </c>
      <c r="O32" s="33">
        <v>-1.6374</v>
      </c>
      <c r="P32" s="33">
        <v>-2.7955999999999999</v>
      </c>
      <c r="Q32" s="33">
        <v>-6.6574</v>
      </c>
      <c r="R32" s="33">
        <v>-4.8749000000000002</v>
      </c>
      <c r="S32" s="33">
        <v>-7.3659999999999997</v>
      </c>
      <c r="T32" s="33">
        <v>-4.9776999999999996</v>
      </c>
      <c r="U32" s="33">
        <v>359.95</v>
      </c>
      <c r="V32" s="33">
        <v>38.242800000000003</v>
      </c>
      <c r="W32" s="33">
        <v>15.3132</v>
      </c>
      <c r="X32" s="33">
        <v>27.299900000000001</v>
      </c>
      <c r="Y32" s="33">
        <v>32.382100000000001</v>
      </c>
      <c r="Z32" s="33">
        <v>30.509399999999999</v>
      </c>
    </row>
    <row r="34" spans="2:29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B262-0AB1-4094-A7F8-FE89CACC0A37}">
  <dimension ref="A1:U35"/>
  <sheetViews>
    <sheetView workbookViewId="0">
      <selection activeCell="G12" sqref="G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79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3.2696784583333381E-2</v>
      </c>
      <c r="H10" s="42"/>
      <c r="I10" s="8">
        <v>0</v>
      </c>
      <c r="J10" s="42"/>
      <c r="K10" s="8">
        <v>3.2696784583333381E-2</v>
      </c>
      <c r="L10" s="42"/>
      <c r="M10" s="8">
        <v>3.2696999999999997E-2</v>
      </c>
      <c r="N10" s="8"/>
      <c r="O10" s="8">
        <v>0</v>
      </c>
      <c r="P10" s="17"/>
      <c r="Q10" s="8">
        <v>3.2696999999999997E-2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3.2696784583333381E-2</v>
      </c>
      <c r="H12" s="43"/>
      <c r="I12" s="8">
        <v>0</v>
      </c>
      <c r="J12" s="43"/>
      <c r="K12" s="8">
        <v>3.2696784583333381E-2</v>
      </c>
      <c r="L12" s="43"/>
      <c r="M12" s="8">
        <v>3.2870000000000003E-2</v>
      </c>
      <c r="N12" s="8"/>
      <c r="O12" s="8">
        <v>0</v>
      </c>
      <c r="P12" s="17"/>
      <c r="Q12" s="8">
        <v>3.2870000000000003E-2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3.2696784583333381E-2</v>
      </c>
      <c r="H14" s="8"/>
      <c r="I14" s="8">
        <v>0</v>
      </c>
      <c r="J14" s="8"/>
      <c r="K14" s="8">
        <v>3.2696784583333381E-2</v>
      </c>
      <c r="L14" s="8"/>
      <c r="M14" s="8">
        <v>3.2038999999999998E-2</v>
      </c>
      <c r="N14" s="8"/>
      <c r="O14" s="8">
        <v>0</v>
      </c>
      <c r="P14" s="17"/>
      <c r="Q14" s="8">
        <v>3.2038999999999998E-2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3.2696784583333381E-2</v>
      </c>
      <c r="H16" s="8"/>
      <c r="I16" s="8">
        <v>0</v>
      </c>
      <c r="J16" s="8"/>
      <c r="K16" s="8">
        <v>3.2696784583333381E-2</v>
      </c>
      <c r="L16" s="8"/>
      <c r="M16" s="8">
        <v>3.1365999999999998E-2</v>
      </c>
      <c r="N16" s="8"/>
      <c r="O16" s="8">
        <v>0</v>
      </c>
      <c r="P16" s="17"/>
      <c r="Q16" s="8">
        <v>3.1365999999999998E-2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3.2696784583333381E-2</v>
      </c>
      <c r="H18" s="8"/>
      <c r="I18" s="8">
        <v>0</v>
      </c>
      <c r="J18" s="8"/>
      <c r="K18" s="8">
        <v>3.2696784583333381E-2</v>
      </c>
      <c r="L18" s="8"/>
      <c r="M18" s="8">
        <v>3.1290999999999999E-2</v>
      </c>
      <c r="N18" s="8"/>
      <c r="O18" s="8">
        <v>0</v>
      </c>
      <c r="P18" s="17"/>
      <c r="Q18" s="8">
        <v>3.1290999999999999E-2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3DB6-7A28-4F93-9380-284A2276AF69}">
  <dimension ref="A1:O721"/>
  <sheetViews>
    <sheetView workbookViewId="0">
      <selection activeCell="L10" sqref="L10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46046</v>
      </c>
      <c r="B2" s="47">
        <v>1</v>
      </c>
      <c r="C2" s="47">
        <v>6</v>
      </c>
      <c r="D2" s="47">
        <v>24</v>
      </c>
      <c r="E2" s="37">
        <v>113.4128</v>
      </c>
      <c r="F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"/>
      <c r="H2" s="45" t="s">
        <v>55</v>
      </c>
      <c r="I2" s="39">
        <f>AVERAGE(RTO__314[Pricing])</f>
        <v>32.696784583333383</v>
      </c>
      <c r="J2" s="30">
        <f>I2/1000</f>
        <v>3.2696784583333381E-2</v>
      </c>
      <c r="L2" s="45" t="str">
        <f>UPPER(TEXT(EDATE(A721,1),"MMMM"))</f>
        <v>MARCH</v>
      </c>
    </row>
    <row r="3" spans="1:15" x14ac:dyDescent="0.25">
      <c r="A3" s="29">
        <v>46047</v>
      </c>
      <c r="B3" s="47">
        <v>1</v>
      </c>
      <c r="C3" s="47">
        <v>7</v>
      </c>
      <c r="D3" s="47">
        <v>1</v>
      </c>
      <c r="E3" s="37">
        <v>109.6507</v>
      </c>
      <c r="F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"/>
      <c r="H3" s="45" t="s">
        <v>61</v>
      </c>
      <c r="I3" s="40">
        <f>IFERROR(AVERAGEIF(RTO__314[On / Off-Peak],"ON",RTO__314[Pricing]),0)</f>
        <v>0</v>
      </c>
      <c r="J3" s="30">
        <f>IFERROR(I3/1000,0)</f>
        <v>0</v>
      </c>
      <c r="L3" s="45" t="str">
        <f>TEXT(EDATE(A721,1),"YYYY")</f>
        <v>2026</v>
      </c>
    </row>
    <row r="4" spans="1:15" x14ac:dyDescent="0.25">
      <c r="A4" s="29">
        <v>46047</v>
      </c>
      <c r="B4" s="47">
        <v>1</v>
      </c>
      <c r="C4" s="47">
        <v>7</v>
      </c>
      <c r="D4" s="47">
        <v>2</v>
      </c>
      <c r="E4" s="37">
        <v>109.0305</v>
      </c>
      <c r="F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"/>
      <c r="H4" s="45" t="s">
        <v>58</v>
      </c>
      <c r="I4" s="40">
        <f>IFERROR(AVERAGEIF(RTO__314[On / Off-Peak],"OFF",RTO__314[Pricing]),0)</f>
        <v>32.696784583333383</v>
      </c>
      <c r="J4" s="30">
        <f>IFERROR(I4/1000,0)</f>
        <v>3.2696784583333381E-2</v>
      </c>
      <c r="L4" s="28"/>
    </row>
    <row r="5" spans="1:15" x14ac:dyDescent="0.25">
      <c r="A5" s="29">
        <v>46047</v>
      </c>
      <c r="B5" s="47">
        <v>1</v>
      </c>
      <c r="C5" s="47">
        <v>7</v>
      </c>
      <c r="D5" s="47">
        <v>3</v>
      </c>
      <c r="E5" s="37">
        <v>108.32040000000001</v>
      </c>
      <c r="F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46047</v>
      </c>
      <c r="B6" s="47">
        <v>1</v>
      </c>
      <c r="C6" s="47">
        <v>7</v>
      </c>
      <c r="D6" s="47">
        <v>4</v>
      </c>
      <c r="E6" s="37">
        <v>108.0671</v>
      </c>
      <c r="F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"/>
      <c r="H6" s="47"/>
      <c r="I6"/>
      <c r="L6" s="50" t="str">
        <f>TEXT(A2,"MMMM")</f>
        <v>January</v>
      </c>
      <c r="M6" s="50" t="str">
        <f>TEXT(A2,"dd")</f>
        <v>24</v>
      </c>
    </row>
    <row r="7" spans="1:15" x14ac:dyDescent="0.25">
      <c r="A7" s="29">
        <v>46047</v>
      </c>
      <c r="B7" s="47">
        <v>1</v>
      </c>
      <c r="C7" s="47">
        <v>7</v>
      </c>
      <c r="D7" s="47">
        <v>5</v>
      </c>
      <c r="E7" s="37">
        <v>109.2127</v>
      </c>
      <c r="F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"/>
      <c r="H7" s="47"/>
      <c r="I7" s="29"/>
      <c r="L7" s="50" t="str">
        <f>TEXT(A721,"MMMM")</f>
        <v>February</v>
      </c>
      <c r="M7" s="45" t="str">
        <f>TEXT(A721,"dd")</f>
        <v>23</v>
      </c>
    </row>
    <row r="8" spans="1:15" x14ac:dyDescent="0.25">
      <c r="A8" s="29">
        <v>46047</v>
      </c>
      <c r="B8" s="47">
        <v>1</v>
      </c>
      <c r="C8" s="47">
        <v>7</v>
      </c>
      <c r="D8" s="47">
        <v>6</v>
      </c>
      <c r="E8" s="37">
        <v>114.77800000000001</v>
      </c>
      <c r="F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46047</v>
      </c>
      <c r="B9" s="47">
        <v>1</v>
      </c>
      <c r="C9" s="47">
        <v>7</v>
      </c>
      <c r="D9" s="47">
        <v>7</v>
      </c>
      <c r="E9" s="37">
        <v>117.8116</v>
      </c>
      <c r="F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46047</v>
      </c>
      <c r="B10" s="47">
        <v>1</v>
      </c>
      <c r="C10" s="47">
        <v>7</v>
      </c>
      <c r="D10" s="47">
        <v>8</v>
      </c>
      <c r="E10" s="37">
        <v>203.58199999999999</v>
      </c>
      <c r="F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46047</v>
      </c>
      <c r="B11" s="47">
        <v>1</v>
      </c>
      <c r="C11" s="47">
        <v>7</v>
      </c>
      <c r="D11" s="47">
        <v>9</v>
      </c>
      <c r="E11" s="37">
        <v>108.53870000000001</v>
      </c>
      <c r="F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"/>
      <c r="H11" s="47"/>
      <c r="I11"/>
    </row>
    <row r="12" spans="1:15" x14ac:dyDescent="0.25">
      <c r="A12" s="29">
        <v>46047</v>
      </c>
      <c r="B12" s="47">
        <v>1</v>
      </c>
      <c r="C12" s="47">
        <v>7</v>
      </c>
      <c r="D12" s="47">
        <v>10</v>
      </c>
      <c r="E12" s="37">
        <v>106.8206</v>
      </c>
      <c r="F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"/>
      <c r="H12" s="47"/>
      <c r="I12"/>
    </row>
    <row r="13" spans="1:15" x14ac:dyDescent="0.25">
      <c r="A13" s="29">
        <v>46047</v>
      </c>
      <c r="B13" s="47">
        <v>1</v>
      </c>
      <c r="C13" s="47">
        <v>7</v>
      </c>
      <c r="D13" s="47">
        <v>11</v>
      </c>
      <c r="E13" s="37">
        <v>75.872200000000007</v>
      </c>
      <c r="F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"/>
      <c r="H13" s="47"/>
      <c r="I13"/>
    </row>
    <row r="14" spans="1:15" x14ac:dyDescent="0.25">
      <c r="A14" s="29">
        <v>46047</v>
      </c>
      <c r="B14" s="47">
        <v>1</v>
      </c>
      <c r="C14" s="47">
        <v>7</v>
      </c>
      <c r="D14" s="47">
        <v>12</v>
      </c>
      <c r="E14" s="37">
        <v>54.636499999999998</v>
      </c>
      <c r="F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"/>
      <c r="H14" s="47"/>
      <c r="I14"/>
    </row>
    <row r="15" spans="1:15" x14ac:dyDescent="0.25">
      <c r="A15" s="29">
        <v>46047</v>
      </c>
      <c r="B15" s="47">
        <v>1</v>
      </c>
      <c r="C15" s="47">
        <v>7</v>
      </c>
      <c r="D15" s="47">
        <v>13</v>
      </c>
      <c r="E15" s="37">
        <v>32.9373</v>
      </c>
      <c r="F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"/>
      <c r="H15"/>
      <c r="I15"/>
    </row>
    <row r="16" spans="1:15" x14ac:dyDescent="0.25">
      <c r="A16" s="29">
        <v>46047</v>
      </c>
      <c r="B16" s="47">
        <v>1</v>
      </c>
      <c r="C16" s="47">
        <v>7</v>
      </c>
      <c r="D16" s="47">
        <v>14</v>
      </c>
      <c r="E16" s="37">
        <v>9.3064999999999998</v>
      </c>
      <c r="F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"/>
      <c r="H16"/>
      <c r="I16"/>
    </row>
    <row r="17" spans="1:9" x14ac:dyDescent="0.25">
      <c r="A17" s="29">
        <v>46047</v>
      </c>
      <c r="B17" s="47">
        <v>1</v>
      </c>
      <c r="C17" s="47">
        <v>7</v>
      </c>
      <c r="D17" s="47">
        <v>15</v>
      </c>
      <c r="E17" s="37">
        <v>-46.201700000000002</v>
      </c>
      <c r="F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"/>
      <c r="H17"/>
      <c r="I17"/>
    </row>
    <row r="18" spans="1:9" x14ac:dyDescent="0.25">
      <c r="A18" s="29">
        <v>46047</v>
      </c>
      <c r="B18" s="47">
        <v>1</v>
      </c>
      <c r="C18" s="47">
        <v>7</v>
      </c>
      <c r="D18" s="47">
        <v>16</v>
      </c>
      <c r="E18" s="37">
        <v>13.843</v>
      </c>
      <c r="F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"/>
      <c r="H18"/>
      <c r="I18"/>
    </row>
    <row r="19" spans="1:9" x14ac:dyDescent="0.25">
      <c r="A19" s="29">
        <v>46047</v>
      </c>
      <c r="B19" s="47">
        <v>1</v>
      </c>
      <c r="C19" s="47">
        <v>7</v>
      </c>
      <c r="D19" s="47">
        <v>17</v>
      </c>
      <c r="E19" s="37">
        <v>122.845</v>
      </c>
      <c r="F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"/>
      <c r="H19"/>
      <c r="I19"/>
    </row>
    <row r="20" spans="1:9" x14ac:dyDescent="0.25">
      <c r="A20" s="29">
        <v>46047</v>
      </c>
      <c r="B20" s="47">
        <v>1</v>
      </c>
      <c r="C20" s="47">
        <v>7</v>
      </c>
      <c r="D20" s="47">
        <v>18</v>
      </c>
      <c r="E20" s="37">
        <v>128.43129999999999</v>
      </c>
      <c r="F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"/>
      <c r="H20"/>
      <c r="I20"/>
    </row>
    <row r="21" spans="1:9" x14ac:dyDescent="0.25">
      <c r="A21" s="29">
        <v>46047</v>
      </c>
      <c r="B21" s="47">
        <v>1</v>
      </c>
      <c r="C21" s="47">
        <v>7</v>
      </c>
      <c r="D21" s="47">
        <v>19</v>
      </c>
      <c r="E21" s="37">
        <v>277.03809999999999</v>
      </c>
      <c r="F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"/>
      <c r="H21"/>
      <c r="I21"/>
    </row>
    <row r="22" spans="1:9" x14ac:dyDescent="0.25">
      <c r="A22" s="29">
        <v>46047</v>
      </c>
      <c r="B22" s="47">
        <v>1</v>
      </c>
      <c r="C22" s="47">
        <v>7</v>
      </c>
      <c r="D22" s="47">
        <v>20</v>
      </c>
      <c r="E22" s="37">
        <v>125.973</v>
      </c>
      <c r="F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"/>
      <c r="H22"/>
      <c r="I22"/>
    </row>
    <row r="23" spans="1:9" x14ac:dyDescent="0.25">
      <c r="A23" s="29">
        <v>46047</v>
      </c>
      <c r="B23" s="47">
        <v>1</v>
      </c>
      <c r="C23" s="47">
        <v>7</v>
      </c>
      <c r="D23" s="47">
        <v>21</v>
      </c>
      <c r="E23" s="37">
        <v>141.73660000000001</v>
      </c>
      <c r="F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"/>
      <c r="H23"/>
      <c r="I23"/>
    </row>
    <row r="24" spans="1:9" x14ac:dyDescent="0.25">
      <c r="A24" s="29">
        <v>46047</v>
      </c>
      <c r="B24" s="47">
        <v>1</v>
      </c>
      <c r="C24" s="47">
        <v>7</v>
      </c>
      <c r="D24" s="47">
        <v>22</v>
      </c>
      <c r="E24" s="37">
        <v>142.04060000000001</v>
      </c>
      <c r="F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"/>
      <c r="H24"/>
      <c r="I24"/>
    </row>
    <row r="25" spans="1:9" x14ac:dyDescent="0.25">
      <c r="A25" s="29">
        <v>46047</v>
      </c>
      <c r="B25" s="47">
        <v>1</v>
      </c>
      <c r="C25" s="47">
        <v>7</v>
      </c>
      <c r="D25" s="47">
        <v>23</v>
      </c>
      <c r="E25" s="37">
        <v>140.93100000000001</v>
      </c>
      <c r="F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"/>
      <c r="H25"/>
      <c r="I25"/>
    </row>
    <row r="26" spans="1:9" x14ac:dyDescent="0.25">
      <c r="A26" s="29">
        <v>46047</v>
      </c>
      <c r="B26" s="47">
        <v>1</v>
      </c>
      <c r="C26" s="47">
        <v>7</v>
      </c>
      <c r="D26" s="47">
        <v>24</v>
      </c>
      <c r="E26" s="37">
        <v>150.10980000000001</v>
      </c>
      <c r="F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"/>
      <c r="H26"/>
      <c r="I26"/>
    </row>
    <row r="27" spans="1:9" x14ac:dyDescent="0.25">
      <c r="A27" s="29">
        <v>46048</v>
      </c>
      <c r="B27" s="47">
        <v>1</v>
      </c>
      <c r="C27" s="47">
        <v>1</v>
      </c>
      <c r="D27" s="47">
        <v>1</v>
      </c>
      <c r="E27" s="37">
        <v>114.6833</v>
      </c>
      <c r="F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"/>
      <c r="H27"/>
      <c r="I27"/>
    </row>
    <row r="28" spans="1:9" x14ac:dyDescent="0.25">
      <c r="A28" s="29">
        <v>46048</v>
      </c>
      <c r="B28" s="47">
        <v>1</v>
      </c>
      <c r="C28" s="47">
        <v>1</v>
      </c>
      <c r="D28" s="47">
        <v>2</v>
      </c>
      <c r="E28" s="37">
        <v>115.7</v>
      </c>
      <c r="F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"/>
      <c r="H28"/>
      <c r="I28"/>
    </row>
    <row r="29" spans="1:9" x14ac:dyDescent="0.25">
      <c r="A29" s="29">
        <v>46048</v>
      </c>
      <c r="B29" s="47">
        <v>1</v>
      </c>
      <c r="C29" s="47">
        <v>1</v>
      </c>
      <c r="D29" s="47">
        <v>3</v>
      </c>
      <c r="E29" s="37">
        <v>142.16409999999999</v>
      </c>
      <c r="F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"/>
      <c r="H29"/>
      <c r="I29"/>
    </row>
    <row r="30" spans="1:9" x14ac:dyDescent="0.25">
      <c r="A30" s="29">
        <v>46048</v>
      </c>
      <c r="B30" s="47">
        <v>1</v>
      </c>
      <c r="C30" s="47">
        <v>1</v>
      </c>
      <c r="D30" s="47">
        <v>4</v>
      </c>
      <c r="E30" s="37">
        <v>266.91180000000003</v>
      </c>
      <c r="F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"/>
      <c r="H30"/>
      <c r="I30"/>
    </row>
    <row r="31" spans="1:9" x14ac:dyDescent="0.25">
      <c r="A31" s="29">
        <v>46048</v>
      </c>
      <c r="B31" s="47">
        <v>1</v>
      </c>
      <c r="C31" s="47">
        <v>1</v>
      </c>
      <c r="D31" s="47">
        <v>5</v>
      </c>
      <c r="E31" s="37">
        <v>249.43770000000001</v>
      </c>
      <c r="F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"/>
      <c r="H31"/>
      <c r="I31"/>
    </row>
    <row r="32" spans="1:9" x14ac:dyDescent="0.25">
      <c r="A32" s="29">
        <v>46048</v>
      </c>
      <c r="B32" s="47">
        <v>1</v>
      </c>
      <c r="C32" s="47">
        <v>1</v>
      </c>
      <c r="D32" s="47">
        <v>6</v>
      </c>
      <c r="E32" s="37">
        <v>150.3612</v>
      </c>
      <c r="F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"/>
      <c r="H32"/>
      <c r="I32"/>
    </row>
    <row r="33" spans="1:9" x14ac:dyDescent="0.25">
      <c r="A33" s="29">
        <v>46048</v>
      </c>
      <c r="B33" s="47">
        <v>1</v>
      </c>
      <c r="C33" s="47">
        <v>1</v>
      </c>
      <c r="D33" s="47">
        <v>7</v>
      </c>
      <c r="E33" s="37">
        <v>134.2978</v>
      </c>
      <c r="F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"/>
      <c r="H33"/>
      <c r="I33"/>
    </row>
    <row r="34" spans="1:9" x14ac:dyDescent="0.25">
      <c r="A34" s="29">
        <v>46048</v>
      </c>
      <c r="B34" s="47">
        <v>1</v>
      </c>
      <c r="C34" s="47">
        <v>1</v>
      </c>
      <c r="D34" s="47">
        <v>8</v>
      </c>
      <c r="E34" s="37">
        <v>103.8875</v>
      </c>
      <c r="F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"/>
      <c r="H34"/>
      <c r="I34"/>
    </row>
    <row r="35" spans="1:9" x14ac:dyDescent="0.25">
      <c r="A35" s="29">
        <v>46048</v>
      </c>
      <c r="B35" s="47">
        <v>1</v>
      </c>
      <c r="C35" s="47">
        <v>1</v>
      </c>
      <c r="D35" s="47">
        <v>9</v>
      </c>
      <c r="E35" s="37">
        <v>73.118899999999996</v>
      </c>
      <c r="F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"/>
      <c r="H35"/>
      <c r="I35"/>
    </row>
    <row r="36" spans="1:9" x14ac:dyDescent="0.25">
      <c r="A36" s="29">
        <v>46048</v>
      </c>
      <c r="B36" s="47">
        <v>1</v>
      </c>
      <c r="C36" s="47">
        <v>1</v>
      </c>
      <c r="D36" s="47">
        <v>10</v>
      </c>
      <c r="E36" s="37">
        <v>61.744900000000001</v>
      </c>
      <c r="F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"/>
      <c r="H36"/>
      <c r="I36"/>
    </row>
    <row r="37" spans="1:9" x14ac:dyDescent="0.25">
      <c r="A37" s="29">
        <v>46048</v>
      </c>
      <c r="B37" s="47">
        <v>1</v>
      </c>
      <c r="C37" s="47">
        <v>1</v>
      </c>
      <c r="D37" s="47">
        <v>11</v>
      </c>
      <c r="E37" s="37">
        <v>70.407899999999998</v>
      </c>
      <c r="F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"/>
      <c r="H37"/>
      <c r="I37"/>
    </row>
    <row r="38" spans="1:9" x14ac:dyDescent="0.25">
      <c r="A38" s="29">
        <v>46048</v>
      </c>
      <c r="B38" s="47">
        <v>1</v>
      </c>
      <c r="C38" s="47">
        <v>1</v>
      </c>
      <c r="D38" s="47">
        <v>12</v>
      </c>
      <c r="E38" s="37">
        <v>39.579099999999997</v>
      </c>
      <c r="F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"/>
      <c r="H38"/>
      <c r="I38"/>
    </row>
    <row r="39" spans="1:9" x14ac:dyDescent="0.25">
      <c r="A39" s="29">
        <v>46048</v>
      </c>
      <c r="B39" s="47">
        <v>1</v>
      </c>
      <c r="C39" s="47">
        <v>1</v>
      </c>
      <c r="D39" s="47">
        <v>13</v>
      </c>
      <c r="E39" s="37">
        <v>46.328299999999999</v>
      </c>
      <c r="F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"/>
      <c r="H39"/>
      <c r="I39"/>
    </row>
    <row r="40" spans="1:9" x14ac:dyDescent="0.25">
      <c r="A40" s="29">
        <v>46048</v>
      </c>
      <c r="B40" s="47">
        <v>1</v>
      </c>
      <c r="C40" s="47">
        <v>1</v>
      </c>
      <c r="D40" s="47">
        <v>14</v>
      </c>
      <c r="E40" s="37">
        <v>0.45879999999999999</v>
      </c>
      <c r="F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"/>
      <c r="H40"/>
      <c r="I40"/>
    </row>
    <row r="41" spans="1:9" x14ac:dyDescent="0.25">
      <c r="A41" s="29">
        <v>46048</v>
      </c>
      <c r="B41" s="47">
        <v>1</v>
      </c>
      <c r="C41" s="47">
        <v>1</v>
      </c>
      <c r="D41" s="47">
        <v>15</v>
      </c>
      <c r="E41" s="37">
        <v>4.2096</v>
      </c>
      <c r="F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"/>
      <c r="H41"/>
      <c r="I41"/>
    </row>
    <row r="42" spans="1:9" x14ac:dyDescent="0.25">
      <c r="A42" s="29">
        <v>46048</v>
      </c>
      <c r="B42" s="47">
        <v>1</v>
      </c>
      <c r="C42" s="47">
        <v>1</v>
      </c>
      <c r="D42" s="47">
        <v>16</v>
      </c>
      <c r="E42" s="37">
        <v>101.35680000000001</v>
      </c>
      <c r="F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"/>
      <c r="H42"/>
      <c r="I42"/>
    </row>
    <row r="43" spans="1:9" x14ac:dyDescent="0.25">
      <c r="A43" s="29">
        <v>46048</v>
      </c>
      <c r="B43" s="47">
        <v>1</v>
      </c>
      <c r="C43" s="47">
        <v>1</v>
      </c>
      <c r="D43" s="47">
        <v>17</v>
      </c>
      <c r="E43" s="37">
        <v>292.82299999999998</v>
      </c>
      <c r="F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"/>
      <c r="H43"/>
      <c r="I43"/>
    </row>
    <row r="44" spans="1:9" x14ac:dyDescent="0.25">
      <c r="A44" s="29">
        <v>46048</v>
      </c>
      <c r="B44" s="47">
        <v>1</v>
      </c>
      <c r="C44" s="47">
        <v>1</v>
      </c>
      <c r="D44" s="47">
        <v>18</v>
      </c>
      <c r="E44" s="37">
        <v>110.6554</v>
      </c>
      <c r="F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"/>
      <c r="H44"/>
      <c r="I44"/>
    </row>
    <row r="45" spans="1:9" x14ac:dyDescent="0.25">
      <c r="A45" s="29">
        <v>46048</v>
      </c>
      <c r="B45" s="47">
        <v>1</v>
      </c>
      <c r="C45" s="47">
        <v>1</v>
      </c>
      <c r="D45" s="47">
        <v>19</v>
      </c>
      <c r="E45" s="37">
        <v>113.0316</v>
      </c>
      <c r="F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"/>
      <c r="H45"/>
      <c r="I45"/>
    </row>
    <row r="46" spans="1:9" x14ac:dyDescent="0.25">
      <c r="A46" s="29">
        <v>46048</v>
      </c>
      <c r="B46" s="47">
        <v>1</v>
      </c>
      <c r="C46" s="47">
        <v>1</v>
      </c>
      <c r="D46" s="47">
        <v>20</v>
      </c>
      <c r="E46" s="37">
        <v>109.983</v>
      </c>
      <c r="F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"/>
      <c r="H46"/>
      <c r="I46"/>
    </row>
    <row r="47" spans="1:9" x14ac:dyDescent="0.25">
      <c r="A47" s="29">
        <v>46048</v>
      </c>
      <c r="B47" s="47">
        <v>1</v>
      </c>
      <c r="C47" s="47">
        <v>1</v>
      </c>
      <c r="D47" s="47">
        <v>21</v>
      </c>
      <c r="E47" s="37">
        <v>116.84820000000001</v>
      </c>
      <c r="F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"/>
      <c r="H47"/>
      <c r="I47"/>
    </row>
    <row r="48" spans="1:9" x14ac:dyDescent="0.25">
      <c r="A48" s="29">
        <v>46048</v>
      </c>
      <c r="B48" s="47">
        <v>1</v>
      </c>
      <c r="C48" s="47">
        <v>1</v>
      </c>
      <c r="D48" s="47">
        <v>22</v>
      </c>
      <c r="E48" s="37">
        <v>108.9813</v>
      </c>
      <c r="F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"/>
      <c r="H48"/>
      <c r="I48"/>
    </row>
    <row r="49" spans="1:9" x14ac:dyDescent="0.25">
      <c r="A49" s="29">
        <v>46048</v>
      </c>
      <c r="B49" s="47">
        <v>1</v>
      </c>
      <c r="C49" s="47">
        <v>1</v>
      </c>
      <c r="D49" s="47">
        <v>23</v>
      </c>
      <c r="E49" s="37">
        <v>108.71729999999999</v>
      </c>
      <c r="F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"/>
      <c r="H49"/>
      <c r="I49"/>
    </row>
    <row r="50" spans="1:9" x14ac:dyDescent="0.25">
      <c r="A50" s="29">
        <v>46048</v>
      </c>
      <c r="B50" s="47">
        <v>1</v>
      </c>
      <c r="C50" s="47">
        <v>1</v>
      </c>
      <c r="D50" s="47">
        <v>24</v>
      </c>
      <c r="E50" s="37">
        <v>108.7959</v>
      </c>
      <c r="F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"/>
      <c r="H50"/>
      <c r="I50"/>
    </row>
    <row r="51" spans="1:9" x14ac:dyDescent="0.25">
      <c r="A51" s="29">
        <v>46049</v>
      </c>
      <c r="B51" s="47">
        <v>1</v>
      </c>
      <c r="C51" s="47">
        <v>2</v>
      </c>
      <c r="D51" s="47">
        <v>1</v>
      </c>
      <c r="E51" s="37">
        <v>89.612399999999994</v>
      </c>
      <c r="F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"/>
      <c r="H51"/>
      <c r="I51"/>
    </row>
    <row r="52" spans="1:9" x14ac:dyDescent="0.25">
      <c r="A52" s="29">
        <v>46049</v>
      </c>
      <c r="B52" s="47">
        <v>1</v>
      </c>
      <c r="C52" s="47">
        <v>2</v>
      </c>
      <c r="D52" s="47">
        <v>2</v>
      </c>
      <c r="E52" s="37">
        <v>89.614800000000002</v>
      </c>
      <c r="F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"/>
      <c r="H52"/>
      <c r="I52"/>
    </row>
    <row r="53" spans="1:9" x14ac:dyDescent="0.25">
      <c r="A53" s="29">
        <v>46049</v>
      </c>
      <c r="B53" s="47">
        <v>1</v>
      </c>
      <c r="C53" s="47">
        <v>2</v>
      </c>
      <c r="D53" s="47">
        <v>3</v>
      </c>
      <c r="E53" s="37">
        <v>89.829300000000003</v>
      </c>
      <c r="F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"/>
      <c r="H53"/>
      <c r="I53"/>
    </row>
    <row r="54" spans="1:9" x14ac:dyDescent="0.25">
      <c r="A54" s="29">
        <v>46049</v>
      </c>
      <c r="B54" s="47">
        <v>1</v>
      </c>
      <c r="C54" s="47">
        <v>2</v>
      </c>
      <c r="D54" s="47">
        <v>4</v>
      </c>
      <c r="E54" s="37">
        <v>99.535300000000007</v>
      </c>
      <c r="F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"/>
      <c r="H54"/>
      <c r="I54"/>
    </row>
    <row r="55" spans="1:9" x14ac:dyDescent="0.25">
      <c r="A55" s="29">
        <v>46049</v>
      </c>
      <c r="B55" s="47">
        <v>1</v>
      </c>
      <c r="C55" s="47">
        <v>2</v>
      </c>
      <c r="D55" s="47">
        <v>5</v>
      </c>
      <c r="E55" s="37">
        <v>104.9854</v>
      </c>
      <c r="F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"/>
      <c r="H55"/>
      <c r="I55"/>
    </row>
    <row r="56" spans="1:9" x14ac:dyDescent="0.25">
      <c r="A56" s="29">
        <v>46049</v>
      </c>
      <c r="B56" s="47">
        <v>1</v>
      </c>
      <c r="C56" s="47">
        <v>2</v>
      </c>
      <c r="D56" s="47">
        <v>6</v>
      </c>
      <c r="E56" s="37">
        <v>99.518299999999996</v>
      </c>
      <c r="F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"/>
      <c r="H56"/>
      <c r="I56"/>
    </row>
    <row r="57" spans="1:9" x14ac:dyDescent="0.25">
      <c r="A57" s="29">
        <v>46049</v>
      </c>
      <c r="B57" s="47">
        <v>1</v>
      </c>
      <c r="C57" s="47">
        <v>2</v>
      </c>
      <c r="D57" s="47">
        <v>7</v>
      </c>
      <c r="E57" s="37">
        <v>96.384200000000007</v>
      </c>
      <c r="F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"/>
      <c r="H57"/>
      <c r="I57"/>
    </row>
    <row r="58" spans="1:9" x14ac:dyDescent="0.25">
      <c r="A58" s="29">
        <v>46049</v>
      </c>
      <c r="B58" s="47">
        <v>1</v>
      </c>
      <c r="C58" s="47">
        <v>2</v>
      </c>
      <c r="D58" s="47">
        <v>8</v>
      </c>
      <c r="E58" s="37">
        <v>21.664200000000001</v>
      </c>
      <c r="F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"/>
      <c r="H58"/>
      <c r="I58"/>
    </row>
    <row r="59" spans="1:9" x14ac:dyDescent="0.25">
      <c r="A59" s="29">
        <v>46049</v>
      </c>
      <c r="B59" s="47">
        <v>1</v>
      </c>
      <c r="C59" s="47">
        <v>2</v>
      </c>
      <c r="D59" s="47">
        <v>9</v>
      </c>
      <c r="E59" s="37">
        <v>6.2797999999999998</v>
      </c>
      <c r="F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"/>
      <c r="H59"/>
      <c r="I59"/>
    </row>
    <row r="60" spans="1:9" x14ac:dyDescent="0.25">
      <c r="A60" s="29">
        <v>46049</v>
      </c>
      <c r="B60" s="47">
        <v>1</v>
      </c>
      <c r="C60" s="47">
        <v>2</v>
      </c>
      <c r="D60" s="47">
        <v>10</v>
      </c>
      <c r="E60" s="37">
        <v>28.6692</v>
      </c>
      <c r="F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"/>
      <c r="H60"/>
      <c r="I60"/>
    </row>
    <row r="61" spans="1:9" x14ac:dyDescent="0.25">
      <c r="A61" s="29">
        <v>46049</v>
      </c>
      <c r="B61" s="47">
        <v>1</v>
      </c>
      <c r="C61" s="47">
        <v>2</v>
      </c>
      <c r="D61" s="47">
        <v>11</v>
      </c>
      <c r="E61" s="37">
        <v>29.628900000000002</v>
      </c>
      <c r="F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"/>
      <c r="H61"/>
      <c r="I61"/>
    </row>
    <row r="62" spans="1:9" x14ac:dyDescent="0.25">
      <c r="A62" s="29">
        <v>46049</v>
      </c>
      <c r="B62" s="47">
        <v>1</v>
      </c>
      <c r="C62" s="47">
        <v>2</v>
      </c>
      <c r="D62" s="47">
        <v>12</v>
      </c>
      <c r="E62" s="37">
        <v>89.786299999999997</v>
      </c>
      <c r="F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"/>
      <c r="H62"/>
      <c r="I62"/>
    </row>
    <row r="63" spans="1:9" x14ac:dyDescent="0.25">
      <c r="A63" s="29">
        <v>46049</v>
      </c>
      <c r="B63" s="47">
        <v>1</v>
      </c>
      <c r="C63" s="47">
        <v>2</v>
      </c>
      <c r="D63" s="47">
        <v>13</v>
      </c>
      <c r="E63" s="37">
        <v>25.488299999999999</v>
      </c>
      <c r="F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"/>
      <c r="H63"/>
      <c r="I63"/>
    </row>
    <row r="64" spans="1:9" x14ac:dyDescent="0.25">
      <c r="A64" s="29">
        <v>46049</v>
      </c>
      <c r="B64" s="47">
        <v>1</v>
      </c>
      <c r="C64" s="47">
        <v>2</v>
      </c>
      <c r="D64" s="47">
        <v>14</v>
      </c>
      <c r="E64" s="37">
        <v>22.582000000000001</v>
      </c>
      <c r="F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"/>
      <c r="H64"/>
      <c r="I64"/>
    </row>
    <row r="65" spans="1:9" x14ac:dyDescent="0.25">
      <c r="A65" s="29">
        <v>46049</v>
      </c>
      <c r="B65" s="47">
        <v>1</v>
      </c>
      <c r="C65" s="47">
        <v>2</v>
      </c>
      <c r="D65" s="47">
        <v>15</v>
      </c>
      <c r="E65" s="37">
        <v>8.6722000000000001</v>
      </c>
      <c r="F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"/>
      <c r="H65"/>
      <c r="I65"/>
    </row>
    <row r="66" spans="1:9" x14ac:dyDescent="0.25">
      <c r="A66" s="29">
        <v>46049</v>
      </c>
      <c r="B66" s="47">
        <v>1</v>
      </c>
      <c r="C66" s="47">
        <v>2</v>
      </c>
      <c r="D66" s="47">
        <v>16</v>
      </c>
      <c r="E66" s="37">
        <v>20.230799999999999</v>
      </c>
      <c r="F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"/>
      <c r="H66"/>
      <c r="I66"/>
    </row>
    <row r="67" spans="1:9" x14ac:dyDescent="0.25">
      <c r="A67" s="29">
        <v>46049</v>
      </c>
      <c r="B67" s="47">
        <v>1</v>
      </c>
      <c r="C67" s="47">
        <v>2</v>
      </c>
      <c r="D67" s="47">
        <v>17</v>
      </c>
      <c r="E67" s="37">
        <v>125.5843</v>
      </c>
      <c r="F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"/>
      <c r="H67"/>
      <c r="I67"/>
    </row>
    <row r="68" spans="1:9" x14ac:dyDescent="0.25">
      <c r="A68" s="29">
        <v>46049</v>
      </c>
      <c r="B68" s="47">
        <v>1</v>
      </c>
      <c r="C68" s="47">
        <v>2</v>
      </c>
      <c r="D68" s="47">
        <v>18</v>
      </c>
      <c r="E68" s="37">
        <v>99.889799999999994</v>
      </c>
      <c r="F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"/>
      <c r="H68"/>
      <c r="I68"/>
    </row>
    <row r="69" spans="1:9" x14ac:dyDescent="0.25">
      <c r="A69" s="29">
        <v>46049</v>
      </c>
      <c r="B69" s="47">
        <v>1</v>
      </c>
      <c r="C69" s="47">
        <v>2</v>
      </c>
      <c r="D69" s="47">
        <v>19</v>
      </c>
      <c r="E69" s="37">
        <v>97.502899999999997</v>
      </c>
      <c r="F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"/>
      <c r="H69"/>
      <c r="I69"/>
    </row>
    <row r="70" spans="1:9" x14ac:dyDescent="0.25">
      <c r="A70" s="29">
        <v>46049</v>
      </c>
      <c r="B70" s="47">
        <v>1</v>
      </c>
      <c r="C70" s="47">
        <v>2</v>
      </c>
      <c r="D70" s="47">
        <v>20</v>
      </c>
      <c r="E70" s="37">
        <v>99.608599999999996</v>
      </c>
      <c r="F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"/>
      <c r="H70"/>
      <c r="I70"/>
    </row>
    <row r="71" spans="1:9" x14ac:dyDescent="0.25">
      <c r="A71" s="29">
        <v>46049</v>
      </c>
      <c r="B71" s="47">
        <v>1</v>
      </c>
      <c r="C71" s="47">
        <v>2</v>
      </c>
      <c r="D71" s="47">
        <v>21</v>
      </c>
      <c r="E71" s="37">
        <v>76.691900000000004</v>
      </c>
      <c r="F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"/>
      <c r="H71"/>
      <c r="I71"/>
    </row>
    <row r="72" spans="1:9" x14ac:dyDescent="0.25">
      <c r="A72" s="29">
        <v>46049</v>
      </c>
      <c r="B72" s="47">
        <v>1</v>
      </c>
      <c r="C72" s="47">
        <v>2</v>
      </c>
      <c r="D72" s="47">
        <v>22</v>
      </c>
      <c r="E72" s="37">
        <v>82.663499999999999</v>
      </c>
      <c r="F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2"/>
      <c r="H72"/>
      <c r="I72"/>
    </row>
    <row r="73" spans="1:9" x14ac:dyDescent="0.25">
      <c r="A73" s="29">
        <v>46049</v>
      </c>
      <c r="B73" s="47">
        <v>1</v>
      </c>
      <c r="C73" s="47">
        <v>2</v>
      </c>
      <c r="D73" s="47">
        <v>23</v>
      </c>
      <c r="E73" s="37">
        <v>83.2958</v>
      </c>
      <c r="F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3"/>
      <c r="H73"/>
      <c r="I73"/>
    </row>
    <row r="74" spans="1:9" x14ac:dyDescent="0.25">
      <c r="A74" s="29">
        <v>46049</v>
      </c>
      <c r="B74" s="47">
        <v>1</v>
      </c>
      <c r="C74" s="47">
        <v>2</v>
      </c>
      <c r="D74" s="47">
        <v>24</v>
      </c>
      <c r="E74" s="37">
        <v>77.228999999999999</v>
      </c>
      <c r="F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4"/>
      <c r="H74"/>
      <c r="I74"/>
    </row>
    <row r="75" spans="1:9" x14ac:dyDescent="0.25">
      <c r="A75" s="29">
        <v>46050</v>
      </c>
      <c r="B75" s="47">
        <v>1</v>
      </c>
      <c r="C75" s="47">
        <v>3</v>
      </c>
      <c r="D75" s="47">
        <v>1</v>
      </c>
      <c r="E75" s="37">
        <v>72.178299999999993</v>
      </c>
      <c r="F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5"/>
      <c r="H75"/>
      <c r="I75"/>
    </row>
    <row r="76" spans="1:9" x14ac:dyDescent="0.25">
      <c r="A76" s="29">
        <v>46050</v>
      </c>
      <c r="B76" s="47">
        <v>1</v>
      </c>
      <c r="C76" s="47">
        <v>3</v>
      </c>
      <c r="D76" s="47">
        <v>2</v>
      </c>
      <c r="E76" s="37">
        <v>70.159599999999998</v>
      </c>
      <c r="F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6"/>
      <c r="H76"/>
      <c r="I76"/>
    </row>
    <row r="77" spans="1:9" x14ac:dyDescent="0.25">
      <c r="A77" s="29">
        <v>46050</v>
      </c>
      <c r="B77" s="47">
        <v>1</v>
      </c>
      <c r="C77" s="47">
        <v>3</v>
      </c>
      <c r="D77" s="47">
        <v>3</v>
      </c>
      <c r="E77" s="37">
        <v>70.667400000000001</v>
      </c>
      <c r="F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7"/>
      <c r="H77"/>
      <c r="I77"/>
    </row>
    <row r="78" spans="1:9" x14ac:dyDescent="0.25">
      <c r="A78" s="29">
        <v>46050</v>
      </c>
      <c r="B78" s="47">
        <v>1</v>
      </c>
      <c r="C78" s="47">
        <v>3</v>
      </c>
      <c r="D78" s="47">
        <v>4</v>
      </c>
      <c r="E78" s="37">
        <v>70.582899999999995</v>
      </c>
      <c r="F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8"/>
      <c r="H78"/>
      <c r="I78"/>
    </row>
    <row r="79" spans="1:9" x14ac:dyDescent="0.25">
      <c r="A79" s="29">
        <v>46050</v>
      </c>
      <c r="B79" s="47">
        <v>1</v>
      </c>
      <c r="C79" s="47">
        <v>3</v>
      </c>
      <c r="D79" s="47">
        <v>5</v>
      </c>
      <c r="E79" s="37">
        <v>71.8626</v>
      </c>
      <c r="F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9"/>
      <c r="H79"/>
      <c r="I79"/>
    </row>
    <row r="80" spans="1:9" x14ac:dyDescent="0.25">
      <c r="A80" s="29">
        <v>46050</v>
      </c>
      <c r="B80" s="47">
        <v>1</v>
      </c>
      <c r="C80" s="47">
        <v>3</v>
      </c>
      <c r="D80" s="47">
        <v>6</v>
      </c>
      <c r="E80" s="37">
        <v>83.895600000000002</v>
      </c>
      <c r="F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0"/>
      <c r="H80"/>
      <c r="I80"/>
    </row>
    <row r="81" spans="1:9" x14ac:dyDescent="0.25">
      <c r="A81" s="29">
        <v>46050</v>
      </c>
      <c r="B81" s="47">
        <v>1</v>
      </c>
      <c r="C81" s="47">
        <v>3</v>
      </c>
      <c r="D81" s="47">
        <v>7</v>
      </c>
      <c r="E81" s="37">
        <v>95.382300000000001</v>
      </c>
      <c r="F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1"/>
      <c r="H81"/>
      <c r="I81"/>
    </row>
    <row r="82" spans="1:9" x14ac:dyDescent="0.25">
      <c r="A82" s="29">
        <v>46050</v>
      </c>
      <c r="B82" s="47">
        <v>1</v>
      </c>
      <c r="C82" s="47">
        <v>3</v>
      </c>
      <c r="D82" s="47">
        <v>8</v>
      </c>
      <c r="E82" s="37">
        <v>105.50060000000001</v>
      </c>
      <c r="F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2"/>
      <c r="H82"/>
      <c r="I82"/>
    </row>
    <row r="83" spans="1:9" x14ac:dyDescent="0.25">
      <c r="A83" s="29">
        <v>46050</v>
      </c>
      <c r="B83" s="47">
        <v>1</v>
      </c>
      <c r="C83" s="47">
        <v>3</v>
      </c>
      <c r="D83" s="47">
        <v>9</v>
      </c>
      <c r="E83" s="37">
        <v>37.957900000000002</v>
      </c>
      <c r="F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3"/>
      <c r="H83"/>
      <c r="I83"/>
    </row>
    <row r="84" spans="1:9" x14ac:dyDescent="0.25">
      <c r="A84" s="29">
        <v>46050</v>
      </c>
      <c r="B84" s="47">
        <v>1</v>
      </c>
      <c r="C84" s="47">
        <v>3</v>
      </c>
      <c r="D84" s="47">
        <v>10</v>
      </c>
      <c r="E84" s="37">
        <v>32.878</v>
      </c>
      <c r="F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4"/>
      <c r="H84"/>
      <c r="I84"/>
    </row>
    <row r="85" spans="1:9" x14ac:dyDescent="0.25">
      <c r="A85" s="29">
        <v>46050</v>
      </c>
      <c r="B85" s="47">
        <v>1</v>
      </c>
      <c r="C85" s="47">
        <v>3</v>
      </c>
      <c r="D85" s="47">
        <v>11</v>
      </c>
      <c r="E85" s="37">
        <v>29.527200000000001</v>
      </c>
      <c r="F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5"/>
      <c r="H85"/>
      <c r="I85"/>
    </row>
    <row r="86" spans="1:9" x14ac:dyDescent="0.25">
      <c r="A86" s="29">
        <v>46050</v>
      </c>
      <c r="B86" s="47">
        <v>1</v>
      </c>
      <c r="C86" s="47">
        <v>3</v>
      </c>
      <c r="D86" s="47">
        <v>12</v>
      </c>
      <c r="E86" s="37">
        <v>30.2349</v>
      </c>
      <c r="F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6"/>
      <c r="H86"/>
      <c r="I86"/>
    </row>
    <row r="87" spans="1:9" x14ac:dyDescent="0.25">
      <c r="A87" s="29">
        <v>46050</v>
      </c>
      <c r="B87" s="47">
        <v>1</v>
      </c>
      <c r="C87" s="47">
        <v>3</v>
      </c>
      <c r="D87" s="47">
        <v>13</v>
      </c>
      <c r="E87" s="37">
        <v>37.814599999999999</v>
      </c>
      <c r="F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7"/>
      <c r="H87"/>
      <c r="I87"/>
    </row>
    <row r="88" spans="1:9" x14ac:dyDescent="0.25">
      <c r="A88" s="29">
        <v>46050</v>
      </c>
      <c r="B88" s="47">
        <v>1</v>
      </c>
      <c r="C88" s="47">
        <v>3</v>
      </c>
      <c r="D88" s="47">
        <v>14</v>
      </c>
      <c r="E88" s="37">
        <v>37.371699999999997</v>
      </c>
      <c r="F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8"/>
      <c r="H88"/>
      <c r="I88"/>
    </row>
    <row r="89" spans="1:9" x14ac:dyDescent="0.25">
      <c r="A89" s="29">
        <v>46050</v>
      </c>
      <c r="B89" s="47">
        <v>1</v>
      </c>
      <c r="C89" s="47">
        <v>3</v>
      </c>
      <c r="D89" s="47">
        <v>15</v>
      </c>
      <c r="E89" s="37">
        <v>35.930399999999999</v>
      </c>
      <c r="F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9"/>
      <c r="H89"/>
      <c r="I89"/>
    </row>
    <row r="90" spans="1:9" x14ac:dyDescent="0.25">
      <c r="A90" s="29">
        <v>46050</v>
      </c>
      <c r="B90" s="47">
        <v>1</v>
      </c>
      <c r="C90" s="47">
        <v>3</v>
      </c>
      <c r="D90" s="47">
        <v>16</v>
      </c>
      <c r="E90" s="37">
        <v>171.60560000000001</v>
      </c>
      <c r="F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0"/>
      <c r="H90"/>
      <c r="I90"/>
    </row>
    <row r="91" spans="1:9" x14ac:dyDescent="0.25">
      <c r="A91" s="29">
        <v>46050</v>
      </c>
      <c r="B91" s="47">
        <v>1</v>
      </c>
      <c r="C91" s="47">
        <v>3</v>
      </c>
      <c r="D91" s="47">
        <v>17</v>
      </c>
      <c r="E91" s="37">
        <v>57.400300000000001</v>
      </c>
      <c r="F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1"/>
      <c r="H91"/>
      <c r="I91"/>
    </row>
    <row r="92" spans="1:9" x14ac:dyDescent="0.25">
      <c r="A92" s="29">
        <v>46050</v>
      </c>
      <c r="B92" s="47">
        <v>1</v>
      </c>
      <c r="C92" s="47">
        <v>3</v>
      </c>
      <c r="D92" s="47">
        <v>18</v>
      </c>
      <c r="E92" s="37">
        <v>68.783900000000003</v>
      </c>
      <c r="F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2"/>
      <c r="H92"/>
      <c r="I92"/>
    </row>
    <row r="93" spans="1:9" x14ac:dyDescent="0.25">
      <c r="A93" s="29">
        <v>46050</v>
      </c>
      <c r="B93" s="47">
        <v>1</v>
      </c>
      <c r="C93" s="47">
        <v>3</v>
      </c>
      <c r="D93" s="47">
        <v>19</v>
      </c>
      <c r="E93" s="37">
        <v>70.282700000000006</v>
      </c>
      <c r="F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3"/>
      <c r="H93"/>
      <c r="I93"/>
    </row>
    <row r="94" spans="1:9" x14ac:dyDescent="0.25">
      <c r="A94" s="29">
        <v>46050</v>
      </c>
      <c r="B94" s="47">
        <v>1</v>
      </c>
      <c r="C94" s="47">
        <v>3</v>
      </c>
      <c r="D94" s="47">
        <v>20</v>
      </c>
      <c r="E94" s="37">
        <v>325.56369999999998</v>
      </c>
      <c r="F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4"/>
      <c r="H94"/>
      <c r="I94"/>
    </row>
    <row r="95" spans="1:9" x14ac:dyDescent="0.25">
      <c r="A95" s="29">
        <v>46050</v>
      </c>
      <c r="B95" s="47">
        <v>1</v>
      </c>
      <c r="C95" s="47">
        <v>3</v>
      </c>
      <c r="D95" s="47">
        <v>21</v>
      </c>
      <c r="E95" s="37">
        <v>169.7663</v>
      </c>
      <c r="F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5"/>
      <c r="H95"/>
      <c r="I95"/>
    </row>
    <row r="96" spans="1:9" x14ac:dyDescent="0.25">
      <c r="A96" s="29">
        <v>46050</v>
      </c>
      <c r="B96" s="47">
        <v>1</v>
      </c>
      <c r="C96" s="47">
        <v>3</v>
      </c>
      <c r="D96" s="47">
        <v>22</v>
      </c>
      <c r="E96" s="37">
        <v>78.668599999999998</v>
      </c>
      <c r="F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6"/>
      <c r="H96"/>
      <c r="I96"/>
    </row>
    <row r="97" spans="1:9" x14ac:dyDescent="0.25">
      <c r="A97" s="29">
        <v>46050</v>
      </c>
      <c r="B97" s="47">
        <v>1</v>
      </c>
      <c r="C97" s="47">
        <v>3</v>
      </c>
      <c r="D97" s="47">
        <v>23</v>
      </c>
      <c r="E97" s="37">
        <v>60.627600000000001</v>
      </c>
      <c r="F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7"/>
      <c r="H97"/>
      <c r="I97"/>
    </row>
    <row r="98" spans="1:9" x14ac:dyDescent="0.25">
      <c r="A98" s="29">
        <v>46050</v>
      </c>
      <c r="B98" s="47">
        <v>1</v>
      </c>
      <c r="C98" s="47">
        <v>3</v>
      </c>
      <c r="D98" s="47">
        <v>24</v>
      </c>
      <c r="E98" s="37">
        <v>54.249699999999997</v>
      </c>
      <c r="F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8"/>
      <c r="H98"/>
      <c r="I98"/>
    </row>
    <row r="99" spans="1:9" x14ac:dyDescent="0.25">
      <c r="A99" s="29">
        <v>46051</v>
      </c>
      <c r="B99" s="47">
        <v>1</v>
      </c>
      <c r="C99" s="47">
        <v>4</v>
      </c>
      <c r="D99" s="47">
        <v>1</v>
      </c>
      <c r="E99" s="37">
        <v>32.051200000000001</v>
      </c>
      <c r="F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9"/>
      <c r="H99"/>
      <c r="I99"/>
    </row>
    <row r="100" spans="1:9" x14ac:dyDescent="0.25">
      <c r="A100" s="29">
        <v>46051</v>
      </c>
      <c r="B100" s="47">
        <v>1</v>
      </c>
      <c r="C100" s="47">
        <v>4</v>
      </c>
      <c r="D100" s="47">
        <v>2</v>
      </c>
      <c r="E100" s="37">
        <v>30.9527</v>
      </c>
      <c r="F1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0"/>
      <c r="H100"/>
      <c r="I100"/>
    </row>
    <row r="101" spans="1:9" x14ac:dyDescent="0.25">
      <c r="A101" s="29">
        <v>46051</v>
      </c>
      <c r="B101" s="47">
        <v>1</v>
      </c>
      <c r="C101" s="47">
        <v>4</v>
      </c>
      <c r="D101" s="47">
        <v>3</v>
      </c>
      <c r="E101" s="37">
        <v>31.138100000000001</v>
      </c>
      <c r="F1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1"/>
      <c r="H101"/>
      <c r="I101"/>
    </row>
    <row r="102" spans="1:9" x14ac:dyDescent="0.25">
      <c r="A102" s="29">
        <v>46051</v>
      </c>
      <c r="B102" s="47">
        <v>1</v>
      </c>
      <c r="C102" s="47">
        <v>4</v>
      </c>
      <c r="D102" s="47">
        <v>4</v>
      </c>
      <c r="E102" s="37">
        <v>31.751200000000001</v>
      </c>
      <c r="F1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2"/>
      <c r="H102"/>
      <c r="I102"/>
    </row>
    <row r="103" spans="1:9" x14ac:dyDescent="0.25">
      <c r="A103" s="29">
        <v>46051</v>
      </c>
      <c r="B103" s="47">
        <v>1</v>
      </c>
      <c r="C103" s="47">
        <v>4</v>
      </c>
      <c r="D103" s="47">
        <v>5</v>
      </c>
      <c r="E103" s="37">
        <v>32.093299999999999</v>
      </c>
      <c r="F1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3"/>
      <c r="H103"/>
      <c r="I103"/>
    </row>
    <row r="104" spans="1:9" x14ac:dyDescent="0.25">
      <c r="A104" s="29">
        <v>46051</v>
      </c>
      <c r="B104" s="47">
        <v>1</v>
      </c>
      <c r="C104" s="47">
        <v>4</v>
      </c>
      <c r="D104" s="47">
        <v>6</v>
      </c>
      <c r="E104" s="37">
        <v>42.180900000000001</v>
      </c>
      <c r="F1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4"/>
      <c r="H104"/>
      <c r="I104"/>
    </row>
    <row r="105" spans="1:9" x14ac:dyDescent="0.25">
      <c r="A105" s="29">
        <v>46051</v>
      </c>
      <c r="B105" s="47">
        <v>1</v>
      </c>
      <c r="C105" s="47">
        <v>4</v>
      </c>
      <c r="D105" s="47">
        <v>7</v>
      </c>
      <c r="E105" s="37">
        <v>95.658900000000003</v>
      </c>
      <c r="F1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5"/>
      <c r="H105"/>
      <c r="I105"/>
    </row>
    <row r="106" spans="1:9" x14ac:dyDescent="0.25">
      <c r="A106" s="29">
        <v>46051</v>
      </c>
      <c r="B106" s="47">
        <v>1</v>
      </c>
      <c r="C106" s="47">
        <v>4</v>
      </c>
      <c r="D106" s="47">
        <v>8</v>
      </c>
      <c r="E106" s="37">
        <v>44.695799999999998</v>
      </c>
      <c r="F1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6"/>
      <c r="H106"/>
      <c r="I106"/>
    </row>
    <row r="107" spans="1:9" x14ac:dyDescent="0.25">
      <c r="A107" s="29">
        <v>46051</v>
      </c>
      <c r="B107" s="47">
        <v>1</v>
      </c>
      <c r="C107" s="47">
        <v>4</v>
      </c>
      <c r="D107" s="47">
        <v>9</v>
      </c>
      <c r="E107" s="37">
        <v>21.961600000000001</v>
      </c>
      <c r="F1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7"/>
      <c r="H107"/>
      <c r="I107"/>
    </row>
    <row r="108" spans="1:9" x14ac:dyDescent="0.25">
      <c r="A108" s="29">
        <v>46051</v>
      </c>
      <c r="B108" s="47">
        <v>1</v>
      </c>
      <c r="C108" s="47">
        <v>4</v>
      </c>
      <c r="D108" s="47">
        <v>10</v>
      </c>
      <c r="E108" s="37">
        <v>21.3475</v>
      </c>
      <c r="F1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8"/>
      <c r="H108"/>
      <c r="I108"/>
    </row>
    <row r="109" spans="1:9" x14ac:dyDescent="0.25">
      <c r="A109" s="29">
        <v>46051</v>
      </c>
      <c r="B109" s="47">
        <v>1</v>
      </c>
      <c r="C109" s="47">
        <v>4</v>
      </c>
      <c r="D109" s="47">
        <v>11</v>
      </c>
      <c r="E109" s="37">
        <v>20.151</v>
      </c>
      <c r="F1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9"/>
      <c r="H109"/>
      <c r="I109"/>
    </row>
    <row r="110" spans="1:9" x14ac:dyDescent="0.25">
      <c r="A110" s="29">
        <v>46051</v>
      </c>
      <c r="B110" s="47">
        <v>1</v>
      </c>
      <c r="C110" s="47">
        <v>4</v>
      </c>
      <c r="D110" s="47">
        <v>12</v>
      </c>
      <c r="E110" s="37">
        <v>20.694800000000001</v>
      </c>
      <c r="F1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0"/>
      <c r="H110"/>
      <c r="I110"/>
    </row>
    <row r="111" spans="1:9" x14ac:dyDescent="0.25">
      <c r="A111" s="29">
        <v>46051</v>
      </c>
      <c r="B111" s="47">
        <v>1</v>
      </c>
      <c r="C111" s="47">
        <v>4</v>
      </c>
      <c r="D111" s="47">
        <v>13</v>
      </c>
      <c r="E111" s="37">
        <v>23.6295</v>
      </c>
      <c r="F1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1"/>
      <c r="H111"/>
      <c r="I111"/>
    </row>
    <row r="112" spans="1:9" x14ac:dyDescent="0.25">
      <c r="A112" s="29">
        <v>46051</v>
      </c>
      <c r="B112" s="47">
        <v>1</v>
      </c>
      <c r="C112" s="47">
        <v>4</v>
      </c>
      <c r="D112" s="47">
        <v>14</v>
      </c>
      <c r="E112" s="37">
        <v>23.729600000000001</v>
      </c>
      <c r="F1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2"/>
      <c r="H112"/>
      <c r="I112"/>
    </row>
    <row r="113" spans="1:9" x14ac:dyDescent="0.25">
      <c r="A113" s="29">
        <v>46051</v>
      </c>
      <c r="B113" s="47">
        <v>1</v>
      </c>
      <c r="C113" s="47">
        <v>4</v>
      </c>
      <c r="D113" s="47">
        <v>15</v>
      </c>
      <c r="E113" s="37">
        <v>17.9251</v>
      </c>
      <c r="F1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3"/>
      <c r="H113"/>
      <c r="I113"/>
    </row>
    <row r="114" spans="1:9" x14ac:dyDescent="0.25">
      <c r="A114" s="29">
        <v>46051</v>
      </c>
      <c r="B114" s="47">
        <v>1</v>
      </c>
      <c r="C114" s="47">
        <v>4</v>
      </c>
      <c r="D114" s="47">
        <v>16</v>
      </c>
      <c r="E114" s="37">
        <v>38.253100000000003</v>
      </c>
      <c r="F1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4"/>
      <c r="H114"/>
      <c r="I114"/>
    </row>
    <row r="115" spans="1:9" x14ac:dyDescent="0.25">
      <c r="A115" s="29">
        <v>46051</v>
      </c>
      <c r="B115" s="47">
        <v>1</v>
      </c>
      <c r="C115" s="47">
        <v>4</v>
      </c>
      <c r="D115" s="47">
        <v>17</v>
      </c>
      <c r="E115" s="37">
        <v>30.748699999999999</v>
      </c>
      <c r="F1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5"/>
      <c r="H115"/>
      <c r="I115"/>
    </row>
    <row r="116" spans="1:9" x14ac:dyDescent="0.25">
      <c r="A116" s="29">
        <v>46051</v>
      </c>
      <c r="B116" s="47">
        <v>1</v>
      </c>
      <c r="C116" s="47">
        <v>4</v>
      </c>
      <c r="D116" s="47">
        <v>18</v>
      </c>
      <c r="E116" s="37">
        <v>623.37239999999997</v>
      </c>
      <c r="F1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6"/>
      <c r="H116"/>
      <c r="I116"/>
    </row>
    <row r="117" spans="1:9" x14ac:dyDescent="0.25">
      <c r="A117" s="29">
        <v>46051</v>
      </c>
      <c r="B117" s="47">
        <v>1</v>
      </c>
      <c r="C117" s="47">
        <v>4</v>
      </c>
      <c r="D117" s="47">
        <v>19</v>
      </c>
      <c r="E117" s="37">
        <v>37.156599999999997</v>
      </c>
      <c r="F1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7"/>
      <c r="H117"/>
      <c r="I117"/>
    </row>
    <row r="118" spans="1:9" x14ac:dyDescent="0.25">
      <c r="A118" s="29">
        <v>46051</v>
      </c>
      <c r="B118" s="47">
        <v>1</v>
      </c>
      <c r="C118" s="47">
        <v>4</v>
      </c>
      <c r="D118" s="47">
        <v>20</v>
      </c>
      <c r="E118" s="37">
        <v>36.0246</v>
      </c>
      <c r="F1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8"/>
      <c r="H118"/>
      <c r="I118"/>
    </row>
    <row r="119" spans="1:9" x14ac:dyDescent="0.25">
      <c r="A119" s="29">
        <v>46051</v>
      </c>
      <c r="B119" s="47">
        <v>1</v>
      </c>
      <c r="C119" s="47">
        <v>4</v>
      </c>
      <c r="D119" s="47">
        <v>21</v>
      </c>
      <c r="E119" s="37">
        <v>36.241700000000002</v>
      </c>
      <c r="F1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9"/>
      <c r="H119"/>
      <c r="I119"/>
    </row>
    <row r="120" spans="1:9" x14ac:dyDescent="0.25">
      <c r="A120" s="29">
        <v>46051</v>
      </c>
      <c r="B120" s="47">
        <v>1</v>
      </c>
      <c r="C120" s="47">
        <v>4</v>
      </c>
      <c r="D120" s="47">
        <v>22</v>
      </c>
      <c r="E120" s="37">
        <v>33.180399999999999</v>
      </c>
      <c r="F1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0"/>
      <c r="H120"/>
      <c r="I120"/>
    </row>
    <row r="121" spans="1:9" x14ac:dyDescent="0.25">
      <c r="A121" s="29">
        <v>46051</v>
      </c>
      <c r="B121" s="47">
        <v>1</v>
      </c>
      <c r="C121" s="47">
        <v>4</v>
      </c>
      <c r="D121" s="47">
        <v>23</v>
      </c>
      <c r="E121" s="37">
        <v>36.508000000000003</v>
      </c>
      <c r="F1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1"/>
      <c r="H121"/>
      <c r="I121"/>
    </row>
    <row r="122" spans="1:9" x14ac:dyDescent="0.25">
      <c r="A122" s="29">
        <v>46051</v>
      </c>
      <c r="B122" s="47">
        <v>1</v>
      </c>
      <c r="C122" s="47">
        <v>4</v>
      </c>
      <c r="D122" s="47">
        <v>24</v>
      </c>
      <c r="E122" s="37">
        <v>32.230699999999999</v>
      </c>
      <c r="F1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2"/>
      <c r="H122"/>
      <c r="I122"/>
    </row>
    <row r="123" spans="1:9" x14ac:dyDescent="0.25">
      <c r="A123" s="29">
        <v>46052</v>
      </c>
      <c r="B123" s="47">
        <v>1</v>
      </c>
      <c r="C123" s="47">
        <v>5</v>
      </c>
      <c r="D123" s="47">
        <v>1</v>
      </c>
      <c r="E123" s="37">
        <v>27.237200000000001</v>
      </c>
      <c r="F1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3"/>
      <c r="H123"/>
      <c r="I123"/>
    </row>
    <row r="124" spans="1:9" x14ac:dyDescent="0.25">
      <c r="A124" s="29">
        <v>46052</v>
      </c>
      <c r="B124" s="47">
        <v>1</v>
      </c>
      <c r="C124" s="47">
        <v>5</v>
      </c>
      <c r="D124" s="47">
        <v>2</v>
      </c>
      <c r="E124" s="37">
        <v>26.039899999999999</v>
      </c>
      <c r="F1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4"/>
      <c r="H124"/>
      <c r="I124"/>
    </row>
    <row r="125" spans="1:9" x14ac:dyDescent="0.25">
      <c r="A125" s="29">
        <v>46052</v>
      </c>
      <c r="B125" s="47">
        <v>1</v>
      </c>
      <c r="C125" s="47">
        <v>5</v>
      </c>
      <c r="D125" s="47">
        <v>3</v>
      </c>
      <c r="E125" s="37">
        <v>25.033000000000001</v>
      </c>
      <c r="F1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5"/>
      <c r="H125"/>
      <c r="I125"/>
    </row>
    <row r="126" spans="1:9" x14ac:dyDescent="0.25">
      <c r="A126" s="29">
        <v>46052</v>
      </c>
      <c r="B126" s="47">
        <v>1</v>
      </c>
      <c r="C126" s="47">
        <v>5</v>
      </c>
      <c r="D126" s="47">
        <v>4</v>
      </c>
      <c r="E126" s="37">
        <v>30.356300000000001</v>
      </c>
      <c r="F1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6"/>
      <c r="H126"/>
      <c r="I126"/>
    </row>
    <row r="127" spans="1:9" x14ac:dyDescent="0.25">
      <c r="A127" s="29">
        <v>46052</v>
      </c>
      <c r="B127" s="47">
        <v>1</v>
      </c>
      <c r="C127" s="47">
        <v>5</v>
      </c>
      <c r="D127" s="47">
        <v>5</v>
      </c>
      <c r="E127" s="37">
        <v>36.423499999999997</v>
      </c>
      <c r="F1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7"/>
      <c r="H127"/>
      <c r="I127"/>
    </row>
    <row r="128" spans="1:9" x14ac:dyDescent="0.25">
      <c r="A128" s="29">
        <v>46052</v>
      </c>
      <c r="B128" s="47">
        <v>1</v>
      </c>
      <c r="C128" s="47">
        <v>5</v>
      </c>
      <c r="D128" s="47">
        <v>6</v>
      </c>
      <c r="E128" s="37">
        <v>32.238199999999999</v>
      </c>
      <c r="F1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8"/>
      <c r="H128"/>
      <c r="I128"/>
    </row>
    <row r="129" spans="1:9" x14ac:dyDescent="0.25">
      <c r="A129" s="29">
        <v>46052</v>
      </c>
      <c r="B129" s="47">
        <v>1</v>
      </c>
      <c r="C129" s="47">
        <v>5</v>
      </c>
      <c r="D129" s="47">
        <v>7</v>
      </c>
      <c r="E129" s="37">
        <v>540.25720000000001</v>
      </c>
      <c r="F1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9"/>
      <c r="H129"/>
      <c r="I129"/>
    </row>
    <row r="130" spans="1:9" x14ac:dyDescent="0.25">
      <c r="A130" s="29">
        <v>46052</v>
      </c>
      <c r="B130" s="47">
        <v>1</v>
      </c>
      <c r="C130" s="47">
        <v>5</v>
      </c>
      <c r="D130" s="47">
        <v>8</v>
      </c>
      <c r="E130" s="37">
        <v>303.75599999999997</v>
      </c>
      <c r="F1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0"/>
      <c r="H130"/>
      <c r="I130"/>
    </row>
    <row r="131" spans="1:9" x14ac:dyDescent="0.25">
      <c r="A131" s="29">
        <v>46052</v>
      </c>
      <c r="B131" s="47">
        <v>1</v>
      </c>
      <c r="C131" s="47">
        <v>5</v>
      </c>
      <c r="D131" s="47">
        <v>9</v>
      </c>
      <c r="E131" s="37">
        <v>11.5602</v>
      </c>
      <c r="F1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1"/>
      <c r="H131"/>
      <c r="I131"/>
    </row>
    <row r="132" spans="1:9" x14ac:dyDescent="0.25">
      <c r="A132" s="29">
        <v>46052</v>
      </c>
      <c r="B132" s="47">
        <v>1</v>
      </c>
      <c r="C132" s="47">
        <v>5</v>
      </c>
      <c r="D132" s="47">
        <v>10</v>
      </c>
      <c r="E132" s="37">
        <v>17.3508</v>
      </c>
      <c r="F1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2"/>
      <c r="H132"/>
      <c r="I132"/>
    </row>
    <row r="133" spans="1:9" x14ac:dyDescent="0.25">
      <c r="A133" s="29">
        <v>46052</v>
      </c>
      <c r="B133" s="47">
        <v>1</v>
      </c>
      <c r="C133" s="47">
        <v>5</v>
      </c>
      <c r="D133" s="47">
        <v>11</v>
      </c>
      <c r="E133" s="37">
        <v>18.263400000000001</v>
      </c>
      <c r="F1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3"/>
      <c r="H133"/>
      <c r="I133"/>
    </row>
    <row r="134" spans="1:9" x14ac:dyDescent="0.25">
      <c r="A134" s="29">
        <v>46052</v>
      </c>
      <c r="B134" s="47">
        <v>1</v>
      </c>
      <c r="C134" s="47">
        <v>5</v>
      </c>
      <c r="D134" s="47">
        <v>12</v>
      </c>
      <c r="E134" s="37">
        <v>21.620899999999999</v>
      </c>
      <c r="F1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4"/>
      <c r="H134"/>
      <c r="I134"/>
    </row>
    <row r="135" spans="1:9" x14ac:dyDescent="0.25">
      <c r="A135" s="29">
        <v>46052</v>
      </c>
      <c r="B135" s="47">
        <v>1</v>
      </c>
      <c r="C135" s="47">
        <v>5</v>
      </c>
      <c r="D135" s="47">
        <v>13</v>
      </c>
      <c r="E135" s="37">
        <v>22.535900000000002</v>
      </c>
      <c r="F1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5"/>
      <c r="H135"/>
      <c r="I135"/>
    </row>
    <row r="136" spans="1:9" x14ac:dyDescent="0.25">
      <c r="A136" s="29">
        <v>46052</v>
      </c>
      <c r="B136" s="47">
        <v>1</v>
      </c>
      <c r="C136" s="47">
        <v>5</v>
      </c>
      <c r="D136" s="47">
        <v>14</v>
      </c>
      <c r="E136" s="37">
        <v>23.455500000000001</v>
      </c>
      <c r="F1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6"/>
      <c r="H136"/>
      <c r="I136"/>
    </row>
    <row r="137" spans="1:9" x14ac:dyDescent="0.25">
      <c r="A137" s="29">
        <v>46052</v>
      </c>
      <c r="B137" s="47">
        <v>1</v>
      </c>
      <c r="C137" s="47">
        <v>5</v>
      </c>
      <c r="D137" s="47">
        <v>15</v>
      </c>
      <c r="E137" s="37">
        <v>19.918600000000001</v>
      </c>
      <c r="F1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7"/>
      <c r="H137"/>
      <c r="I137"/>
    </row>
    <row r="138" spans="1:9" x14ac:dyDescent="0.25">
      <c r="A138" s="29">
        <v>46052</v>
      </c>
      <c r="B138" s="47">
        <v>1</v>
      </c>
      <c r="C138" s="47">
        <v>5</v>
      </c>
      <c r="D138" s="47">
        <v>16</v>
      </c>
      <c r="E138" s="37">
        <v>11.6404</v>
      </c>
      <c r="F1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8"/>
      <c r="H138"/>
      <c r="I138"/>
    </row>
    <row r="139" spans="1:9" x14ac:dyDescent="0.25">
      <c r="A139" s="29">
        <v>46052</v>
      </c>
      <c r="B139" s="47">
        <v>1</v>
      </c>
      <c r="C139" s="47">
        <v>5</v>
      </c>
      <c r="D139" s="47">
        <v>17</v>
      </c>
      <c r="E139" s="37">
        <v>25.510899999999999</v>
      </c>
      <c r="F1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9"/>
      <c r="H139"/>
      <c r="I139"/>
    </row>
    <row r="140" spans="1:9" x14ac:dyDescent="0.25">
      <c r="A140" s="29">
        <v>46052</v>
      </c>
      <c r="B140" s="47">
        <v>1</v>
      </c>
      <c r="C140" s="47">
        <v>5</v>
      </c>
      <c r="D140" s="47">
        <v>18</v>
      </c>
      <c r="E140" s="37">
        <v>24.392900000000001</v>
      </c>
      <c r="F1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0"/>
      <c r="H140"/>
      <c r="I140"/>
    </row>
    <row r="141" spans="1:9" x14ac:dyDescent="0.25">
      <c r="A141" s="29">
        <v>46052</v>
      </c>
      <c r="B141" s="47">
        <v>1</v>
      </c>
      <c r="C141" s="47">
        <v>5</v>
      </c>
      <c r="D141" s="47">
        <v>19</v>
      </c>
      <c r="E141" s="37">
        <v>22.7547</v>
      </c>
      <c r="F1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1"/>
      <c r="H141"/>
      <c r="I141"/>
    </row>
    <row r="142" spans="1:9" x14ac:dyDescent="0.25">
      <c r="A142" s="29">
        <v>46052</v>
      </c>
      <c r="B142" s="47">
        <v>1</v>
      </c>
      <c r="C142" s="47">
        <v>5</v>
      </c>
      <c r="D142" s="47">
        <v>20</v>
      </c>
      <c r="E142" s="37">
        <v>22.772600000000001</v>
      </c>
      <c r="F1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2"/>
      <c r="H142"/>
      <c r="I142"/>
    </row>
    <row r="143" spans="1:9" x14ac:dyDescent="0.25">
      <c r="A143" s="29">
        <v>46052</v>
      </c>
      <c r="B143" s="47">
        <v>1</v>
      </c>
      <c r="C143" s="47">
        <v>5</v>
      </c>
      <c r="D143" s="47">
        <v>21</v>
      </c>
      <c r="E143" s="37">
        <v>24.753900000000002</v>
      </c>
      <c r="F1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3"/>
      <c r="H143"/>
      <c r="I143"/>
    </row>
    <row r="144" spans="1:9" x14ac:dyDescent="0.25">
      <c r="A144" s="29">
        <v>46052</v>
      </c>
      <c r="B144" s="47">
        <v>1</v>
      </c>
      <c r="C144" s="47">
        <v>5</v>
      </c>
      <c r="D144" s="47">
        <v>22</v>
      </c>
      <c r="E144" s="37">
        <v>20.4815</v>
      </c>
      <c r="F1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4"/>
      <c r="H144"/>
      <c r="I144"/>
    </row>
    <row r="145" spans="1:9" x14ac:dyDescent="0.25">
      <c r="A145" s="29">
        <v>46052</v>
      </c>
      <c r="B145" s="47">
        <v>1</v>
      </c>
      <c r="C145" s="47">
        <v>5</v>
      </c>
      <c r="D145" s="47">
        <v>23</v>
      </c>
      <c r="E145" s="37">
        <v>18.938600000000001</v>
      </c>
      <c r="F1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5"/>
      <c r="H145"/>
      <c r="I145"/>
    </row>
    <row r="146" spans="1:9" x14ac:dyDescent="0.25">
      <c r="A146" s="29">
        <v>46052</v>
      </c>
      <c r="B146" s="47">
        <v>1</v>
      </c>
      <c r="C146" s="47">
        <v>5</v>
      </c>
      <c r="D146" s="47">
        <v>24</v>
      </c>
      <c r="E146" s="37">
        <v>18.7315</v>
      </c>
      <c r="F1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6"/>
      <c r="H146"/>
      <c r="I146"/>
    </row>
    <row r="147" spans="1:9" x14ac:dyDescent="0.25">
      <c r="A147" s="29">
        <v>46053</v>
      </c>
      <c r="B147" s="47">
        <v>1</v>
      </c>
      <c r="C147" s="47">
        <v>6</v>
      </c>
      <c r="D147" s="47">
        <v>1</v>
      </c>
      <c r="E147" s="37">
        <v>16.6081</v>
      </c>
      <c r="F1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7"/>
      <c r="H147"/>
      <c r="I147"/>
    </row>
    <row r="148" spans="1:9" x14ac:dyDescent="0.25">
      <c r="A148" s="29">
        <v>46053</v>
      </c>
      <c r="B148" s="47">
        <v>1</v>
      </c>
      <c r="C148" s="47">
        <v>6</v>
      </c>
      <c r="D148" s="47">
        <v>2</v>
      </c>
      <c r="E148" s="37">
        <v>16.6282</v>
      </c>
      <c r="F1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8"/>
      <c r="H148"/>
      <c r="I148"/>
    </row>
    <row r="149" spans="1:9" x14ac:dyDescent="0.25">
      <c r="A149" s="29">
        <v>46053</v>
      </c>
      <c r="B149" s="47">
        <v>1</v>
      </c>
      <c r="C149" s="47">
        <v>6</v>
      </c>
      <c r="D149" s="47">
        <v>3</v>
      </c>
      <c r="E149" s="37">
        <v>16.942499999999999</v>
      </c>
      <c r="F1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9"/>
      <c r="H149"/>
      <c r="I149"/>
    </row>
    <row r="150" spans="1:9" x14ac:dyDescent="0.25">
      <c r="A150" s="29">
        <v>46053</v>
      </c>
      <c r="B150" s="47">
        <v>1</v>
      </c>
      <c r="C150" s="47">
        <v>6</v>
      </c>
      <c r="D150" s="47">
        <v>4</v>
      </c>
      <c r="E150" s="37">
        <v>16.9267</v>
      </c>
      <c r="F1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0"/>
      <c r="H150"/>
      <c r="I150"/>
    </row>
    <row r="151" spans="1:9" x14ac:dyDescent="0.25">
      <c r="A151" s="29">
        <v>46053</v>
      </c>
      <c r="B151" s="47">
        <v>1</v>
      </c>
      <c r="C151" s="47">
        <v>6</v>
      </c>
      <c r="D151" s="47">
        <v>5</v>
      </c>
      <c r="E151" s="37">
        <v>16.661200000000001</v>
      </c>
      <c r="F1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1"/>
      <c r="H151"/>
      <c r="I151"/>
    </row>
    <row r="152" spans="1:9" x14ac:dyDescent="0.25">
      <c r="A152" s="29">
        <v>46053</v>
      </c>
      <c r="B152" s="47">
        <v>1</v>
      </c>
      <c r="C152" s="47">
        <v>6</v>
      </c>
      <c r="D152" s="47">
        <v>6</v>
      </c>
      <c r="E152" s="37">
        <v>15.708399999999999</v>
      </c>
      <c r="F1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2"/>
      <c r="H152"/>
      <c r="I152"/>
    </row>
    <row r="153" spans="1:9" x14ac:dyDescent="0.25">
      <c r="A153" s="29">
        <v>46053</v>
      </c>
      <c r="B153" s="47">
        <v>1</v>
      </c>
      <c r="C153" s="47">
        <v>6</v>
      </c>
      <c r="D153" s="47">
        <v>7</v>
      </c>
      <c r="E153" s="37">
        <v>38.99</v>
      </c>
      <c r="F1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3"/>
      <c r="H153"/>
      <c r="I153"/>
    </row>
    <row r="154" spans="1:9" x14ac:dyDescent="0.25">
      <c r="A154" s="29">
        <v>46053</v>
      </c>
      <c r="B154" s="47">
        <v>1</v>
      </c>
      <c r="C154" s="47">
        <v>6</v>
      </c>
      <c r="D154" s="47">
        <v>8</v>
      </c>
      <c r="E154" s="37">
        <v>123.3073</v>
      </c>
      <c r="F1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4"/>
      <c r="H154"/>
      <c r="I154"/>
    </row>
    <row r="155" spans="1:9" x14ac:dyDescent="0.25">
      <c r="A155" s="29">
        <v>46053</v>
      </c>
      <c r="B155" s="47">
        <v>1</v>
      </c>
      <c r="C155" s="47">
        <v>6</v>
      </c>
      <c r="D155" s="47">
        <v>9</v>
      </c>
      <c r="E155" s="37">
        <v>7.6961000000000004</v>
      </c>
      <c r="F1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5"/>
      <c r="H155"/>
      <c r="I155"/>
    </row>
    <row r="156" spans="1:9" x14ac:dyDescent="0.25">
      <c r="A156" s="29">
        <v>46053</v>
      </c>
      <c r="B156" s="47">
        <v>1</v>
      </c>
      <c r="C156" s="47">
        <v>6</v>
      </c>
      <c r="D156" s="47">
        <v>10</v>
      </c>
      <c r="E156" s="37">
        <v>7.2127999999999997</v>
      </c>
      <c r="F1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6"/>
      <c r="H156"/>
      <c r="I156"/>
    </row>
    <row r="157" spans="1:9" x14ac:dyDescent="0.25">
      <c r="A157" s="29">
        <v>46053</v>
      </c>
      <c r="B157" s="47">
        <v>1</v>
      </c>
      <c r="C157" s="47">
        <v>6</v>
      </c>
      <c r="D157" s="47">
        <v>11</v>
      </c>
      <c r="E157" s="37">
        <v>7.6054000000000004</v>
      </c>
      <c r="F1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7"/>
      <c r="H157"/>
      <c r="I157"/>
    </row>
    <row r="158" spans="1:9" x14ac:dyDescent="0.25">
      <c r="A158" s="29">
        <v>46053</v>
      </c>
      <c r="B158" s="47">
        <v>1</v>
      </c>
      <c r="C158" s="47">
        <v>6</v>
      </c>
      <c r="D158" s="47">
        <v>12</v>
      </c>
      <c r="E158" s="37">
        <v>12.373699999999999</v>
      </c>
      <c r="F1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8"/>
      <c r="H158"/>
      <c r="I158"/>
    </row>
    <row r="159" spans="1:9" x14ac:dyDescent="0.25">
      <c r="A159" s="29">
        <v>46053</v>
      </c>
      <c r="B159" s="47">
        <v>1</v>
      </c>
      <c r="C159" s="47">
        <v>6</v>
      </c>
      <c r="D159" s="47">
        <v>13</v>
      </c>
      <c r="E159" s="37">
        <v>10.319599999999999</v>
      </c>
      <c r="F1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9"/>
      <c r="H159"/>
      <c r="I159"/>
    </row>
    <row r="160" spans="1:9" x14ac:dyDescent="0.25">
      <c r="A160" s="29">
        <v>46053</v>
      </c>
      <c r="B160" s="47">
        <v>1</v>
      </c>
      <c r="C160" s="47">
        <v>6</v>
      </c>
      <c r="D160" s="47">
        <v>14</v>
      </c>
      <c r="E160" s="37">
        <v>3.8064</v>
      </c>
      <c r="F1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0"/>
      <c r="H160"/>
      <c r="I160"/>
    </row>
    <row r="161" spans="1:9" x14ac:dyDescent="0.25">
      <c r="A161" s="29">
        <v>46053</v>
      </c>
      <c r="B161" s="47">
        <v>1</v>
      </c>
      <c r="C161" s="47">
        <v>6</v>
      </c>
      <c r="D161" s="47">
        <v>15</v>
      </c>
      <c r="E161" s="37">
        <v>-1.569</v>
      </c>
      <c r="F1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1"/>
      <c r="H161"/>
      <c r="I161"/>
    </row>
    <row r="162" spans="1:9" x14ac:dyDescent="0.25">
      <c r="A162" s="29">
        <v>46053</v>
      </c>
      <c r="B162" s="47">
        <v>1</v>
      </c>
      <c r="C162" s="47">
        <v>6</v>
      </c>
      <c r="D162" s="47">
        <v>16</v>
      </c>
      <c r="E162" s="37">
        <v>-30.444900000000001</v>
      </c>
      <c r="F1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2"/>
      <c r="H162"/>
      <c r="I162"/>
    </row>
    <row r="163" spans="1:9" x14ac:dyDescent="0.25">
      <c r="A163" s="29">
        <v>46053</v>
      </c>
      <c r="B163" s="47">
        <v>1</v>
      </c>
      <c r="C163" s="47">
        <v>6</v>
      </c>
      <c r="D163" s="47">
        <v>17</v>
      </c>
      <c r="E163" s="37">
        <v>139.5385</v>
      </c>
      <c r="F1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3"/>
      <c r="H163"/>
      <c r="I163"/>
    </row>
    <row r="164" spans="1:9" x14ac:dyDescent="0.25">
      <c r="A164" s="29">
        <v>46053</v>
      </c>
      <c r="B164" s="47">
        <v>1</v>
      </c>
      <c r="C164" s="47">
        <v>6</v>
      </c>
      <c r="D164" s="47">
        <v>18</v>
      </c>
      <c r="E164" s="37">
        <v>26.1919</v>
      </c>
      <c r="F1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4"/>
      <c r="H164"/>
      <c r="I164"/>
    </row>
    <row r="165" spans="1:9" x14ac:dyDescent="0.25">
      <c r="A165" s="29">
        <v>46053</v>
      </c>
      <c r="B165" s="47">
        <v>1</v>
      </c>
      <c r="C165" s="47">
        <v>6</v>
      </c>
      <c r="D165" s="47">
        <v>19</v>
      </c>
      <c r="E165" s="37">
        <v>22.448399999999999</v>
      </c>
      <c r="F1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5"/>
      <c r="H165"/>
      <c r="I165"/>
    </row>
    <row r="166" spans="1:9" x14ac:dyDescent="0.25">
      <c r="A166" s="29">
        <v>46053</v>
      </c>
      <c r="B166" s="47">
        <v>1</v>
      </c>
      <c r="C166" s="47">
        <v>6</v>
      </c>
      <c r="D166" s="47">
        <v>20</v>
      </c>
      <c r="E166" s="37">
        <v>20.7502</v>
      </c>
      <c r="F1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6"/>
      <c r="H166"/>
      <c r="I166"/>
    </row>
    <row r="167" spans="1:9" x14ac:dyDescent="0.25">
      <c r="A167" s="29">
        <v>46053</v>
      </c>
      <c r="B167" s="47">
        <v>1</v>
      </c>
      <c r="C167" s="47">
        <v>6</v>
      </c>
      <c r="D167" s="47">
        <v>21</v>
      </c>
      <c r="E167" s="37">
        <v>24.6204</v>
      </c>
      <c r="F1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7"/>
      <c r="H167"/>
      <c r="I167"/>
    </row>
    <row r="168" spans="1:9" x14ac:dyDescent="0.25">
      <c r="A168" s="29">
        <v>46053</v>
      </c>
      <c r="B168" s="47">
        <v>1</v>
      </c>
      <c r="C168" s="47">
        <v>6</v>
      </c>
      <c r="D168" s="47">
        <v>22</v>
      </c>
      <c r="E168" s="37">
        <v>20.505099999999999</v>
      </c>
      <c r="F1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8"/>
      <c r="H168"/>
      <c r="I168"/>
    </row>
    <row r="169" spans="1:9" x14ac:dyDescent="0.25">
      <c r="A169" s="29">
        <v>46053</v>
      </c>
      <c r="B169" s="47">
        <v>1</v>
      </c>
      <c r="C169" s="47">
        <v>6</v>
      </c>
      <c r="D169" s="47">
        <v>23</v>
      </c>
      <c r="E169" s="37">
        <v>18.268899999999999</v>
      </c>
      <c r="F1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9"/>
      <c r="H169"/>
      <c r="I169"/>
    </row>
    <row r="170" spans="1:9" x14ac:dyDescent="0.25">
      <c r="A170" s="29">
        <v>46053</v>
      </c>
      <c r="B170" s="47">
        <v>1</v>
      </c>
      <c r="C170" s="47">
        <v>6</v>
      </c>
      <c r="D170" s="47">
        <v>24</v>
      </c>
      <c r="E170" s="37">
        <v>17.134799999999998</v>
      </c>
      <c r="F1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0"/>
      <c r="H170"/>
      <c r="I170"/>
    </row>
    <row r="171" spans="1:9" x14ac:dyDescent="0.25">
      <c r="A171" s="29">
        <v>46054</v>
      </c>
      <c r="B171" s="47">
        <v>2</v>
      </c>
      <c r="C171" s="47">
        <v>7</v>
      </c>
      <c r="D171" s="47">
        <v>1</v>
      </c>
      <c r="E171" s="37">
        <v>17.930399999999999</v>
      </c>
      <c r="F1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1"/>
      <c r="H171"/>
      <c r="I171"/>
    </row>
    <row r="172" spans="1:9" x14ac:dyDescent="0.25">
      <c r="A172" s="29">
        <v>46054</v>
      </c>
      <c r="B172" s="47">
        <v>2</v>
      </c>
      <c r="C172" s="47">
        <v>7</v>
      </c>
      <c r="D172" s="47">
        <v>2</v>
      </c>
      <c r="E172" s="37">
        <v>20.1738</v>
      </c>
      <c r="F1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2"/>
      <c r="H172"/>
      <c r="I172"/>
    </row>
    <row r="173" spans="1:9" x14ac:dyDescent="0.25">
      <c r="A173" s="29">
        <v>46054</v>
      </c>
      <c r="B173" s="47">
        <v>2</v>
      </c>
      <c r="C173" s="47">
        <v>7</v>
      </c>
      <c r="D173" s="47">
        <v>3</v>
      </c>
      <c r="E173" s="37">
        <v>20.668099999999999</v>
      </c>
      <c r="F1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3"/>
      <c r="H173"/>
      <c r="I173"/>
    </row>
    <row r="174" spans="1:9" x14ac:dyDescent="0.25">
      <c r="A174" s="29">
        <v>46054</v>
      </c>
      <c r="B174" s="47">
        <v>2</v>
      </c>
      <c r="C174" s="47">
        <v>7</v>
      </c>
      <c r="D174" s="47">
        <v>4</v>
      </c>
      <c r="E174" s="37">
        <v>18.8734</v>
      </c>
      <c r="F1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4"/>
      <c r="H174"/>
      <c r="I174"/>
    </row>
    <row r="175" spans="1:9" x14ac:dyDescent="0.25">
      <c r="A175" s="29">
        <v>46054</v>
      </c>
      <c r="B175" s="47">
        <v>2</v>
      </c>
      <c r="C175" s="47">
        <v>7</v>
      </c>
      <c r="D175" s="47">
        <v>5</v>
      </c>
      <c r="E175" s="37">
        <v>17.559999999999999</v>
      </c>
      <c r="F1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5"/>
      <c r="H175"/>
      <c r="I175"/>
    </row>
    <row r="176" spans="1:9" x14ac:dyDescent="0.25">
      <c r="A176" s="29">
        <v>46054</v>
      </c>
      <c r="B176" s="47">
        <v>2</v>
      </c>
      <c r="C176" s="47">
        <v>7</v>
      </c>
      <c r="D176" s="47">
        <v>6</v>
      </c>
      <c r="E176" s="37">
        <v>20.163599999999999</v>
      </c>
      <c r="F1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6"/>
      <c r="H176"/>
      <c r="I176"/>
    </row>
    <row r="177" spans="1:9" x14ac:dyDescent="0.25">
      <c r="A177" s="29">
        <v>46054</v>
      </c>
      <c r="B177" s="47">
        <v>2</v>
      </c>
      <c r="C177" s="47">
        <v>7</v>
      </c>
      <c r="D177" s="47">
        <v>7</v>
      </c>
      <c r="E177" s="37">
        <v>23.9434</v>
      </c>
      <c r="F1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7"/>
      <c r="H177"/>
      <c r="I177"/>
    </row>
    <row r="178" spans="1:9" x14ac:dyDescent="0.25">
      <c r="A178" s="29">
        <v>46054</v>
      </c>
      <c r="B178" s="47">
        <v>2</v>
      </c>
      <c r="C178" s="47">
        <v>7</v>
      </c>
      <c r="D178" s="47">
        <v>8</v>
      </c>
      <c r="E178" s="37">
        <v>21.138999999999999</v>
      </c>
      <c r="F1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8"/>
      <c r="H178"/>
      <c r="I178"/>
    </row>
    <row r="179" spans="1:9" x14ac:dyDescent="0.25">
      <c r="A179" s="29">
        <v>46054</v>
      </c>
      <c r="B179" s="47">
        <v>2</v>
      </c>
      <c r="C179" s="47">
        <v>7</v>
      </c>
      <c r="D179" s="47">
        <v>9</v>
      </c>
      <c r="E179" s="37">
        <v>12.1914</v>
      </c>
      <c r="F1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9"/>
      <c r="H179"/>
      <c r="I179"/>
    </row>
    <row r="180" spans="1:9" x14ac:dyDescent="0.25">
      <c r="A180" s="29">
        <v>46054</v>
      </c>
      <c r="B180" s="47">
        <v>2</v>
      </c>
      <c r="C180" s="47">
        <v>7</v>
      </c>
      <c r="D180" s="47">
        <v>10</v>
      </c>
      <c r="E180" s="37">
        <v>11.0541</v>
      </c>
      <c r="F1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0"/>
      <c r="H180"/>
      <c r="I180"/>
    </row>
    <row r="181" spans="1:9" x14ac:dyDescent="0.25">
      <c r="A181" s="29">
        <v>46054</v>
      </c>
      <c r="B181" s="47">
        <v>2</v>
      </c>
      <c r="C181" s="47">
        <v>7</v>
      </c>
      <c r="D181" s="47">
        <v>11</v>
      </c>
      <c r="E181" s="37">
        <v>13.051500000000001</v>
      </c>
      <c r="F1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1"/>
      <c r="H181"/>
      <c r="I181"/>
    </row>
    <row r="182" spans="1:9" x14ac:dyDescent="0.25">
      <c r="A182" s="29">
        <v>46054</v>
      </c>
      <c r="B182" s="47">
        <v>2</v>
      </c>
      <c r="C182" s="47">
        <v>7</v>
      </c>
      <c r="D182" s="47">
        <v>12</v>
      </c>
      <c r="E182" s="37">
        <v>11.915699999999999</v>
      </c>
      <c r="F1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2"/>
      <c r="H182"/>
      <c r="I182"/>
    </row>
    <row r="183" spans="1:9" x14ac:dyDescent="0.25">
      <c r="A183" s="29">
        <v>46054</v>
      </c>
      <c r="B183" s="47">
        <v>2</v>
      </c>
      <c r="C183" s="47">
        <v>7</v>
      </c>
      <c r="D183" s="47">
        <v>13</v>
      </c>
      <c r="E183" s="37">
        <v>10.3316</v>
      </c>
      <c r="F1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3"/>
      <c r="H183"/>
      <c r="I183"/>
    </row>
    <row r="184" spans="1:9" x14ac:dyDescent="0.25">
      <c r="A184" s="29">
        <v>46054</v>
      </c>
      <c r="B184" s="47">
        <v>2</v>
      </c>
      <c r="C184" s="47">
        <v>7</v>
      </c>
      <c r="D184" s="47">
        <v>14</v>
      </c>
      <c r="E184" s="37">
        <v>3.4554</v>
      </c>
      <c r="F1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4"/>
      <c r="H184"/>
      <c r="I184"/>
    </row>
    <row r="185" spans="1:9" x14ac:dyDescent="0.25">
      <c r="A185" s="29">
        <v>46054</v>
      </c>
      <c r="B185" s="47">
        <v>2</v>
      </c>
      <c r="C185" s="47">
        <v>7</v>
      </c>
      <c r="D185" s="47">
        <v>15</v>
      </c>
      <c r="E185" s="37">
        <v>-4.7870999999999997</v>
      </c>
      <c r="F1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5"/>
      <c r="H185"/>
      <c r="I185"/>
    </row>
    <row r="186" spans="1:9" x14ac:dyDescent="0.25">
      <c r="A186" s="29">
        <v>46054</v>
      </c>
      <c r="B186" s="47">
        <v>2</v>
      </c>
      <c r="C186" s="47">
        <v>7</v>
      </c>
      <c r="D186" s="47">
        <v>16</v>
      </c>
      <c r="E186" s="37">
        <v>-0.69510000000000005</v>
      </c>
      <c r="F1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6"/>
      <c r="H186"/>
      <c r="I186"/>
    </row>
    <row r="187" spans="1:9" x14ac:dyDescent="0.25">
      <c r="A187" s="29">
        <v>46054</v>
      </c>
      <c r="B187" s="47">
        <v>2</v>
      </c>
      <c r="C187" s="47">
        <v>7</v>
      </c>
      <c r="D187" s="47">
        <v>17</v>
      </c>
      <c r="E187" s="37">
        <v>20.068100000000001</v>
      </c>
      <c r="F1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7"/>
      <c r="H187"/>
      <c r="I187"/>
    </row>
    <row r="188" spans="1:9" x14ac:dyDescent="0.25">
      <c r="A188" s="29">
        <v>46054</v>
      </c>
      <c r="B188" s="47">
        <v>2</v>
      </c>
      <c r="C188" s="47">
        <v>7</v>
      </c>
      <c r="D188" s="47">
        <v>18</v>
      </c>
      <c r="E188" s="37">
        <v>23.664899999999999</v>
      </c>
      <c r="F1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8"/>
      <c r="H188"/>
      <c r="I188"/>
    </row>
    <row r="189" spans="1:9" x14ac:dyDescent="0.25">
      <c r="A189" s="29">
        <v>46054</v>
      </c>
      <c r="B189" s="47">
        <v>2</v>
      </c>
      <c r="C189" s="47">
        <v>7</v>
      </c>
      <c r="D189" s="47">
        <v>19</v>
      </c>
      <c r="E189" s="37">
        <v>23.825199999999999</v>
      </c>
      <c r="F1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9"/>
      <c r="H189"/>
      <c r="I189"/>
    </row>
    <row r="190" spans="1:9" x14ac:dyDescent="0.25">
      <c r="A190" s="29">
        <v>46054</v>
      </c>
      <c r="B190" s="47">
        <v>2</v>
      </c>
      <c r="C190" s="47">
        <v>7</v>
      </c>
      <c r="D190" s="47">
        <v>20</v>
      </c>
      <c r="E190" s="37">
        <v>26.599900000000002</v>
      </c>
      <c r="F1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0"/>
      <c r="H190"/>
      <c r="I190"/>
    </row>
    <row r="191" spans="1:9" x14ac:dyDescent="0.25">
      <c r="A191" s="29">
        <v>46054</v>
      </c>
      <c r="B191" s="47">
        <v>2</v>
      </c>
      <c r="C191" s="47">
        <v>7</v>
      </c>
      <c r="D191" s="47">
        <v>21</v>
      </c>
      <c r="E191" s="37">
        <v>24.465800000000002</v>
      </c>
      <c r="F1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1"/>
      <c r="H191"/>
      <c r="I191"/>
    </row>
    <row r="192" spans="1:9" x14ac:dyDescent="0.25">
      <c r="A192" s="29">
        <v>46054</v>
      </c>
      <c r="B192" s="47">
        <v>2</v>
      </c>
      <c r="C192" s="47">
        <v>7</v>
      </c>
      <c r="D192" s="47">
        <v>22</v>
      </c>
      <c r="E192" s="37">
        <v>17.116599999999998</v>
      </c>
      <c r="F1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2"/>
      <c r="H192"/>
      <c r="I192"/>
    </row>
    <row r="193" spans="1:9" x14ac:dyDescent="0.25">
      <c r="A193" s="29">
        <v>46054</v>
      </c>
      <c r="B193" s="47">
        <v>2</v>
      </c>
      <c r="C193" s="47">
        <v>7</v>
      </c>
      <c r="D193" s="47">
        <v>23</v>
      </c>
      <c r="E193" s="37">
        <v>17.0976</v>
      </c>
      <c r="F1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3"/>
      <c r="H193"/>
      <c r="I193"/>
    </row>
    <row r="194" spans="1:9" x14ac:dyDescent="0.25">
      <c r="A194" s="29">
        <v>46054</v>
      </c>
      <c r="B194" s="47">
        <v>2</v>
      </c>
      <c r="C194" s="47">
        <v>7</v>
      </c>
      <c r="D194" s="47">
        <v>24</v>
      </c>
      <c r="E194" s="37">
        <v>16.316099999999999</v>
      </c>
      <c r="F1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4"/>
      <c r="H194"/>
      <c r="I194"/>
    </row>
    <row r="195" spans="1:9" x14ac:dyDescent="0.25">
      <c r="A195" s="29">
        <v>46055</v>
      </c>
      <c r="B195" s="47">
        <v>2</v>
      </c>
      <c r="C195" s="47">
        <v>1</v>
      </c>
      <c r="D195" s="47">
        <v>1</v>
      </c>
      <c r="E195" s="37">
        <v>15.329800000000001</v>
      </c>
      <c r="F1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5"/>
      <c r="H195"/>
      <c r="I195"/>
    </row>
    <row r="196" spans="1:9" x14ac:dyDescent="0.25">
      <c r="A196" s="29">
        <v>46055</v>
      </c>
      <c r="B196" s="47">
        <v>2</v>
      </c>
      <c r="C196" s="47">
        <v>1</v>
      </c>
      <c r="D196" s="47">
        <v>2</v>
      </c>
      <c r="E196" s="37">
        <v>15.451499999999999</v>
      </c>
      <c r="F1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6"/>
      <c r="H196"/>
      <c r="I196"/>
    </row>
    <row r="197" spans="1:9" x14ac:dyDescent="0.25">
      <c r="A197" s="29">
        <v>46055</v>
      </c>
      <c r="B197" s="47">
        <v>2</v>
      </c>
      <c r="C197" s="47">
        <v>1</v>
      </c>
      <c r="D197" s="47">
        <v>3</v>
      </c>
      <c r="E197" s="37">
        <v>16.2258</v>
      </c>
      <c r="F1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7"/>
      <c r="H197"/>
      <c r="I197"/>
    </row>
    <row r="198" spans="1:9" x14ac:dyDescent="0.25">
      <c r="A198" s="29">
        <v>46055</v>
      </c>
      <c r="B198" s="47">
        <v>2</v>
      </c>
      <c r="C198" s="47">
        <v>1</v>
      </c>
      <c r="D198" s="47">
        <v>4</v>
      </c>
      <c r="E198" s="37">
        <v>16.773599999999998</v>
      </c>
      <c r="F1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8"/>
      <c r="H198"/>
      <c r="I198"/>
    </row>
    <row r="199" spans="1:9" x14ac:dyDescent="0.25">
      <c r="A199" s="29">
        <v>46055</v>
      </c>
      <c r="B199" s="47">
        <v>2</v>
      </c>
      <c r="C199" s="47">
        <v>1</v>
      </c>
      <c r="D199" s="47">
        <v>5</v>
      </c>
      <c r="E199" s="37">
        <v>19.845099999999999</v>
      </c>
      <c r="F1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9"/>
      <c r="H199"/>
      <c r="I199"/>
    </row>
    <row r="200" spans="1:9" x14ac:dyDescent="0.25">
      <c r="A200" s="29">
        <v>46055</v>
      </c>
      <c r="B200" s="47">
        <v>2</v>
      </c>
      <c r="C200" s="47">
        <v>1</v>
      </c>
      <c r="D200" s="47">
        <v>6</v>
      </c>
      <c r="E200" s="37">
        <v>20.302199999999999</v>
      </c>
      <c r="F2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0"/>
      <c r="H200"/>
      <c r="I200"/>
    </row>
    <row r="201" spans="1:9" x14ac:dyDescent="0.25">
      <c r="A201" s="29">
        <v>46055</v>
      </c>
      <c r="B201" s="47">
        <v>2</v>
      </c>
      <c r="C201" s="47">
        <v>1</v>
      </c>
      <c r="D201" s="47">
        <v>7</v>
      </c>
      <c r="E201" s="37">
        <v>88.644199999999998</v>
      </c>
      <c r="F2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1"/>
      <c r="H201"/>
      <c r="I201"/>
    </row>
    <row r="202" spans="1:9" x14ac:dyDescent="0.25">
      <c r="A202" s="29">
        <v>46055</v>
      </c>
      <c r="B202" s="47">
        <v>2</v>
      </c>
      <c r="C202" s="47">
        <v>1</v>
      </c>
      <c r="D202" s="47">
        <v>8</v>
      </c>
      <c r="E202" s="37">
        <v>29.4236</v>
      </c>
      <c r="F2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2"/>
      <c r="H202"/>
      <c r="I202"/>
    </row>
    <row r="203" spans="1:9" x14ac:dyDescent="0.25">
      <c r="A203" s="29">
        <v>46055</v>
      </c>
      <c r="B203" s="47">
        <v>2</v>
      </c>
      <c r="C203" s="47">
        <v>1</v>
      </c>
      <c r="D203" s="47">
        <v>9</v>
      </c>
      <c r="E203" s="37">
        <v>15.8117</v>
      </c>
      <c r="F2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3"/>
      <c r="H203"/>
      <c r="I203"/>
    </row>
    <row r="204" spans="1:9" x14ac:dyDescent="0.25">
      <c r="A204" s="29">
        <v>46055</v>
      </c>
      <c r="B204" s="47">
        <v>2</v>
      </c>
      <c r="C204" s="47">
        <v>1</v>
      </c>
      <c r="D204" s="47">
        <v>10</v>
      </c>
      <c r="E204" s="37">
        <v>13.462300000000001</v>
      </c>
      <c r="F2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4"/>
      <c r="H204"/>
      <c r="I204"/>
    </row>
    <row r="205" spans="1:9" x14ac:dyDescent="0.25">
      <c r="A205" s="29">
        <v>46055</v>
      </c>
      <c r="B205" s="47">
        <v>2</v>
      </c>
      <c r="C205" s="47">
        <v>1</v>
      </c>
      <c r="D205" s="47">
        <v>11</v>
      </c>
      <c r="E205" s="37">
        <v>16.435600000000001</v>
      </c>
      <c r="F2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5"/>
      <c r="H205"/>
      <c r="I205"/>
    </row>
    <row r="206" spans="1:9" x14ac:dyDescent="0.25">
      <c r="A206" s="29">
        <v>46055</v>
      </c>
      <c r="B206" s="47">
        <v>2</v>
      </c>
      <c r="C206" s="47">
        <v>1</v>
      </c>
      <c r="D206" s="47">
        <v>12</v>
      </c>
      <c r="E206" s="37">
        <v>20.2486</v>
      </c>
      <c r="F2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6"/>
      <c r="H206"/>
      <c r="I206"/>
    </row>
    <row r="207" spans="1:9" x14ac:dyDescent="0.25">
      <c r="A207" s="29">
        <v>46055</v>
      </c>
      <c r="B207" s="47">
        <v>2</v>
      </c>
      <c r="C207" s="47">
        <v>1</v>
      </c>
      <c r="D207" s="47">
        <v>13</v>
      </c>
      <c r="E207" s="37">
        <v>20.690200000000001</v>
      </c>
      <c r="F2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7"/>
      <c r="H207"/>
      <c r="I207"/>
    </row>
    <row r="208" spans="1:9" x14ac:dyDescent="0.25">
      <c r="A208" s="29">
        <v>46055</v>
      </c>
      <c r="B208" s="47">
        <v>2</v>
      </c>
      <c r="C208" s="47">
        <v>1</v>
      </c>
      <c r="D208" s="47">
        <v>14</v>
      </c>
      <c r="E208" s="37">
        <v>21.420999999999999</v>
      </c>
      <c r="F2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8"/>
      <c r="H208"/>
      <c r="I208"/>
    </row>
    <row r="209" spans="1:9" x14ac:dyDescent="0.25">
      <c r="A209" s="29">
        <v>46055</v>
      </c>
      <c r="B209" s="47">
        <v>2</v>
      </c>
      <c r="C209" s="47">
        <v>1</v>
      </c>
      <c r="D209" s="47">
        <v>15</v>
      </c>
      <c r="E209" s="37">
        <v>14.791</v>
      </c>
      <c r="F2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9"/>
      <c r="H209"/>
      <c r="I209"/>
    </row>
    <row r="210" spans="1:9" x14ac:dyDescent="0.25">
      <c r="A210" s="29">
        <v>46055</v>
      </c>
      <c r="B210" s="47">
        <v>2</v>
      </c>
      <c r="C210" s="47">
        <v>1</v>
      </c>
      <c r="D210" s="47">
        <v>16</v>
      </c>
      <c r="E210" s="37">
        <v>13.321</v>
      </c>
      <c r="F2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0"/>
      <c r="H210"/>
      <c r="I210"/>
    </row>
    <row r="211" spans="1:9" x14ac:dyDescent="0.25">
      <c r="A211" s="29">
        <v>46055</v>
      </c>
      <c r="B211" s="47">
        <v>2</v>
      </c>
      <c r="C211" s="47">
        <v>1</v>
      </c>
      <c r="D211" s="47">
        <v>17</v>
      </c>
      <c r="E211" s="37">
        <v>25.482700000000001</v>
      </c>
      <c r="F2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1"/>
      <c r="H211"/>
      <c r="I211"/>
    </row>
    <row r="212" spans="1:9" x14ac:dyDescent="0.25">
      <c r="A212" s="29">
        <v>46055</v>
      </c>
      <c r="B212" s="47">
        <v>2</v>
      </c>
      <c r="C212" s="47">
        <v>1</v>
      </c>
      <c r="D212" s="47">
        <v>18</v>
      </c>
      <c r="E212" s="37">
        <v>30.261800000000001</v>
      </c>
      <c r="F2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2"/>
      <c r="H212"/>
      <c r="I212"/>
    </row>
    <row r="213" spans="1:9" x14ac:dyDescent="0.25">
      <c r="A213" s="29">
        <v>46055</v>
      </c>
      <c r="B213" s="47">
        <v>2</v>
      </c>
      <c r="C213" s="47">
        <v>1</v>
      </c>
      <c r="D213" s="47">
        <v>19</v>
      </c>
      <c r="E213" s="37">
        <v>29.4986</v>
      </c>
      <c r="F2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3"/>
      <c r="H213"/>
      <c r="I213"/>
    </row>
    <row r="214" spans="1:9" x14ac:dyDescent="0.25">
      <c r="A214" s="29">
        <v>46055</v>
      </c>
      <c r="B214" s="47">
        <v>2</v>
      </c>
      <c r="C214" s="47">
        <v>1</v>
      </c>
      <c r="D214" s="47">
        <v>20</v>
      </c>
      <c r="E214" s="37">
        <v>30.588200000000001</v>
      </c>
      <c r="F2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4"/>
      <c r="H214"/>
      <c r="I214"/>
    </row>
    <row r="215" spans="1:9" x14ac:dyDescent="0.25">
      <c r="A215" s="29">
        <v>46055</v>
      </c>
      <c r="B215" s="47">
        <v>2</v>
      </c>
      <c r="C215" s="47">
        <v>1</v>
      </c>
      <c r="D215" s="47">
        <v>21</v>
      </c>
      <c r="E215" s="37">
        <v>29.7272</v>
      </c>
      <c r="F2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5"/>
      <c r="H215"/>
      <c r="I215"/>
    </row>
    <row r="216" spans="1:9" x14ac:dyDescent="0.25">
      <c r="A216" s="29">
        <v>46055</v>
      </c>
      <c r="B216" s="47">
        <v>2</v>
      </c>
      <c r="C216" s="47">
        <v>1</v>
      </c>
      <c r="D216" s="47">
        <v>22</v>
      </c>
      <c r="E216" s="37">
        <v>30.414000000000001</v>
      </c>
      <c r="F2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6"/>
      <c r="H216"/>
      <c r="I216"/>
    </row>
    <row r="217" spans="1:9" x14ac:dyDescent="0.25">
      <c r="A217" s="29">
        <v>46055</v>
      </c>
      <c r="B217" s="47">
        <v>2</v>
      </c>
      <c r="C217" s="47">
        <v>1</v>
      </c>
      <c r="D217" s="47">
        <v>23</v>
      </c>
      <c r="E217" s="37">
        <v>27.4373</v>
      </c>
      <c r="F2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7"/>
      <c r="H217"/>
      <c r="I217"/>
    </row>
    <row r="218" spans="1:9" x14ac:dyDescent="0.25">
      <c r="A218" s="29">
        <v>46055</v>
      </c>
      <c r="B218" s="47">
        <v>2</v>
      </c>
      <c r="C218" s="47">
        <v>1</v>
      </c>
      <c r="D218" s="47">
        <v>24</v>
      </c>
      <c r="E218" s="37">
        <v>30.107700000000001</v>
      </c>
      <c r="F2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8"/>
      <c r="H218"/>
      <c r="I218"/>
    </row>
    <row r="219" spans="1:9" x14ac:dyDescent="0.25">
      <c r="A219" s="29">
        <v>46056</v>
      </c>
      <c r="B219" s="47">
        <v>2</v>
      </c>
      <c r="C219" s="47">
        <v>2</v>
      </c>
      <c r="D219" s="47">
        <v>1</v>
      </c>
      <c r="E219" s="37">
        <v>25.3749</v>
      </c>
      <c r="F2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9"/>
      <c r="H219"/>
      <c r="I219"/>
    </row>
    <row r="220" spans="1:9" x14ac:dyDescent="0.25">
      <c r="A220" s="29">
        <v>46056</v>
      </c>
      <c r="B220" s="47">
        <v>2</v>
      </c>
      <c r="C220" s="47">
        <v>2</v>
      </c>
      <c r="D220" s="47">
        <v>2</v>
      </c>
      <c r="E220" s="37">
        <v>24.750699999999998</v>
      </c>
      <c r="F2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0"/>
      <c r="H220"/>
      <c r="I220"/>
    </row>
    <row r="221" spans="1:9" x14ac:dyDescent="0.25">
      <c r="A221" s="29">
        <v>46056</v>
      </c>
      <c r="B221" s="47">
        <v>2</v>
      </c>
      <c r="C221" s="47">
        <v>2</v>
      </c>
      <c r="D221" s="47">
        <v>3</v>
      </c>
      <c r="E221" s="37">
        <v>22.2014</v>
      </c>
      <c r="F2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1"/>
      <c r="H221"/>
      <c r="I221"/>
    </row>
    <row r="222" spans="1:9" x14ac:dyDescent="0.25">
      <c r="A222" s="29">
        <v>46056</v>
      </c>
      <c r="B222" s="47">
        <v>2</v>
      </c>
      <c r="C222" s="47">
        <v>2</v>
      </c>
      <c r="D222" s="47">
        <v>4</v>
      </c>
      <c r="E222" s="37">
        <v>22.789400000000001</v>
      </c>
      <c r="F2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2"/>
      <c r="H222"/>
      <c r="I222"/>
    </row>
    <row r="223" spans="1:9" x14ac:dyDescent="0.25">
      <c r="A223" s="29">
        <v>46056</v>
      </c>
      <c r="B223" s="47">
        <v>2</v>
      </c>
      <c r="C223" s="47">
        <v>2</v>
      </c>
      <c r="D223" s="47">
        <v>5</v>
      </c>
      <c r="E223" s="37">
        <v>24.997499999999999</v>
      </c>
      <c r="F2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3"/>
      <c r="H223"/>
      <c r="I223"/>
    </row>
    <row r="224" spans="1:9" x14ac:dyDescent="0.25">
      <c r="A224" s="29">
        <v>46056</v>
      </c>
      <c r="B224" s="47">
        <v>2</v>
      </c>
      <c r="C224" s="47">
        <v>2</v>
      </c>
      <c r="D224" s="47">
        <v>6</v>
      </c>
      <c r="E224" s="37">
        <v>27.793099999999999</v>
      </c>
      <c r="F2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4"/>
      <c r="H224"/>
      <c r="I224"/>
    </row>
    <row r="225" spans="1:9" x14ac:dyDescent="0.25">
      <c r="A225" s="29">
        <v>46056</v>
      </c>
      <c r="B225" s="47">
        <v>2</v>
      </c>
      <c r="C225" s="47">
        <v>2</v>
      </c>
      <c r="D225" s="47">
        <v>7</v>
      </c>
      <c r="E225" s="37">
        <v>37.299799999999998</v>
      </c>
      <c r="F2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5"/>
      <c r="H225"/>
      <c r="I225"/>
    </row>
    <row r="226" spans="1:9" x14ac:dyDescent="0.25">
      <c r="A226" s="29">
        <v>46056</v>
      </c>
      <c r="B226" s="47">
        <v>2</v>
      </c>
      <c r="C226" s="47">
        <v>2</v>
      </c>
      <c r="D226" s="47">
        <v>8</v>
      </c>
      <c r="E226" s="37">
        <v>20.2453</v>
      </c>
      <c r="F2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6"/>
      <c r="H226"/>
      <c r="I226"/>
    </row>
    <row r="227" spans="1:9" x14ac:dyDescent="0.25">
      <c r="A227" s="29">
        <v>46056</v>
      </c>
      <c r="B227" s="47">
        <v>2</v>
      </c>
      <c r="C227" s="47">
        <v>2</v>
      </c>
      <c r="D227" s="47">
        <v>9</v>
      </c>
      <c r="E227" s="37">
        <v>8.9918999999999993</v>
      </c>
      <c r="F2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7"/>
      <c r="H227"/>
      <c r="I227"/>
    </row>
    <row r="228" spans="1:9" x14ac:dyDescent="0.25">
      <c r="A228" s="29">
        <v>46056</v>
      </c>
      <c r="B228" s="47">
        <v>2</v>
      </c>
      <c r="C228" s="47">
        <v>2</v>
      </c>
      <c r="D228" s="47">
        <v>10</v>
      </c>
      <c r="E228" s="37">
        <v>8.1807999999999996</v>
      </c>
      <c r="F2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8"/>
      <c r="H228"/>
      <c r="I228"/>
    </row>
    <row r="229" spans="1:9" x14ac:dyDescent="0.25">
      <c r="A229" s="29">
        <v>46056</v>
      </c>
      <c r="B229" s="47">
        <v>2</v>
      </c>
      <c r="C229" s="47">
        <v>2</v>
      </c>
      <c r="D229" s="47">
        <v>11</v>
      </c>
      <c r="E229" s="37">
        <v>11.5564</v>
      </c>
      <c r="F2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9"/>
      <c r="H229"/>
      <c r="I229"/>
    </row>
    <row r="230" spans="1:9" x14ac:dyDescent="0.25">
      <c r="A230" s="29">
        <v>46056</v>
      </c>
      <c r="B230" s="47">
        <v>2</v>
      </c>
      <c r="C230" s="47">
        <v>2</v>
      </c>
      <c r="D230" s="47">
        <v>12</v>
      </c>
      <c r="E230" s="37">
        <v>12.430999999999999</v>
      </c>
      <c r="F2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0"/>
      <c r="H230"/>
      <c r="I230"/>
    </row>
    <row r="231" spans="1:9" x14ac:dyDescent="0.25">
      <c r="A231" s="29">
        <v>46056</v>
      </c>
      <c r="B231" s="47">
        <v>2</v>
      </c>
      <c r="C231" s="47">
        <v>2</v>
      </c>
      <c r="D231" s="47">
        <v>13</v>
      </c>
      <c r="E231" s="37">
        <v>11.7706</v>
      </c>
      <c r="F2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1"/>
      <c r="H231"/>
      <c r="I231"/>
    </row>
    <row r="232" spans="1:9" x14ac:dyDescent="0.25">
      <c r="A232" s="29">
        <v>46056</v>
      </c>
      <c r="B232" s="47">
        <v>2</v>
      </c>
      <c r="C232" s="47">
        <v>2</v>
      </c>
      <c r="D232" s="47">
        <v>14</v>
      </c>
      <c r="E232" s="37">
        <v>6.4480000000000004</v>
      </c>
      <c r="F2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2"/>
      <c r="H232"/>
      <c r="I232"/>
    </row>
    <row r="233" spans="1:9" x14ac:dyDescent="0.25">
      <c r="A233" s="29">
        <v>46056</v>
      </c>
      <c r="B233" s="47">
        <v>2</v>
      </c>
      <c r="C233" s="47">
        <v>2</v>
      </c>
      <c r="D233" s="47">
        <v>15</v>
      </c>
      <c r="E233" s="37">
        <v>0.91600000000000004</v>
      </c>
      <c r="F2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3"/>
      <c r="H233"/>
      <c r="I233"/>
    </row>
    <row r="234" spans="1:9" x14ac:dyDescent="0.25">
      <c r="A234" s="29">
        <v>46056</v>
      </c>
      <c r="B234" s="47">
        <v>2</v>
      </c>
      <c r="C234" s="47">
        <v>2</v>
      </c>
      <c r="D234" s="47">
        <v>16</v>
      </c>
      <c r="E234" s="37">
        <v>7.9062999999999999</v>
      </c>
      <c r="F2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4"/>
      <c r="H234"/>
      <c r="I234"/>
    </row>
    <row r="235" spans="1:9" x14ac:dyDescent="0.25">
      <c r="A235" s="29">
        <v>46056</v>
      </c>
      <c r="B235" s="47">
        <v>2</v>
      </c>
      <c r="C235" s="47">
        <v>2</v>
      </c>
      <c r="D235" s="47">
        <v>17</v>
      </c>
      <c r="E235" s="37">
        <v>29.258600000000001</v>
      </c>
      <c r="F2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5"/>
      <c r="H235"/>
      <c r="I235"/>
    </row>
    <row r="236" spans="1:9" x14ac:dyDescent="0.25">
      <c r="A236" s="29">
        <v>46056</v>
      </c>
      <c r="B236" s="47">
        <v>2</v>
      </c>
      <c r="C236" s="47">
        <v>2</v>
      </c>
      <c r="D236" s="47">
        <v>18</v>
      </c>
      <c r="E236" s="37">
        <v>27.085999999999999</v>
      </c>
      <c r="F2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6"/>
      <c r="H236"/>
      <c r="I236"/>
    </row>
    <row r="237" spans="1:9" x14ac:dyDescent="0.25">
      <c r="A237" s="29">
        <v>46056</v>
      </c>
      <c r="B237" s="47">
        <v>2</v>
      </c>
      <c r="C237" s="47">
        <v>2</v>
      </c>
      <c r="D237" s="47">
        <v>19</v>
      </c>
      <c r="E237" s="37">
        <v>31.1769</v>
      </c>
      <c r="F2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7"/>
      <c r="H237"/>
      <c r="I237"/>
    </row>
    <row r="238" spans="1:9" x14ac:dyDescent="0.25">
      <c r="A238" s="29">
        <v>46056</v>
      </c>
      <c r="B238" s="47">
        <v>2</v>
      </c>
      <c r="C238" s="47">
        <v>2</v>
      </c>
      <c r="D238" s="47">
        <v>20</v>
      </c>
      <c r="E238" s="37">
        <v>29.6295</v>
      </c>
      <c r="F2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8"/>
      <c r="H238"/>
      <c r="I238"/>
    </row>
    <row r="239" spans="1:9" x14ac:dyDescent="0.25">
      <c r="A239" s="29">
        <v>46056</v>
      </c>
      <c r="B239" s="47">
        <v>2</v>
      </c>
      <c r="C239" s="47">
        <v>2</v>
      </c>
      <c r="D239" s="47">
        <v>21</v>
      </c>
      <c r="E239" s="37">
        <v>33.456600000000002</v>
      </c>
      <c r="F2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9"/>
      <c r="H239"/>
      <c r="I239"/>
    </row>
    <row r="240" spans="1:9" x14ac:dyDescent="0.25">
      <c r="A240" s="29">
        <v>46056</v>
      </c>
      <c r="B240" s="47">
        <v>2</v>
      </c>
      <c r="C240" s="47">
        <v>2</v>
      </c>
      <c r="D240" s="47">
        <v>22</v>
      </c>
      <c r="E240" s="37">
        <v>33.061799999999998</v>
      </c>
      <c r="F2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0"/>
      <c r="H240"/>
      <c r="I240"/>
    </row>
    <row r="241" spans="1:9" x14ac:dyDescent="0.25">
      <c r="A241" s="29">
        <v>46056</v>
      </c>
      <c r="B241" s="47">
        <v>2</v>
      </c>
      <c r="C241" s="47">
        <v>2</v>
      </c>
      <c r="D241" s="47">
        <v>23</v>
      </c>
      <c r="E241" s="37">
        <v>23.999300000000002</v>
      </c>
      <c r="F2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1"/>
      <c r="H241"/>
      <c r="I241"/>
    </row>
    <row r="242" spans="1:9" x14ac:dyDescent="0.25">
      <c r="A242" s="29">
        <v>46056</v>
      </c>
      <c r="B242" s="47">
        <v>2</v>
      </c>
      <c r="C242" s="47">
        <v>2</v>
      </c>
      <c r="D242" s="47">
        <v>24</v>
      </c>
      <c r="E242" s="37">
        <v>26.4694</v>
      </c>
      <c r="F2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2"/>
      <c r="H242"/>
      <c r="I242"/>
    </row>
    <row r="243" spans="1:9" x14ac:dyDescent="0.25">
      <c r="A243" s="29">
        <v>46057</v>
      </c>
      <c r="B243" s="47">
        <v>2</v>
      </c>
      <c r="C243" s="47">
        <v>3</v>
      </c>
      <c r="D243" s="47">
        <v>1</v>
      </c>
      <c r="E243" s="37">
        <v>28.520299999999999</v>
      </c>
      <c r="F2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3"/>
      <c r="H243"/>
      <c r="I243"/>
    </row>
    <row r="244" spans="1:9" x14ac:dyDescent="0.25">
      <c r="A244" s="29">
        <v>46057</v>
      </c>
      <c r="B244" s="47">
        <v>2</v>
      </c>
      <c r="C244" s="47">
        <v>3</v>
      </c>
      <c r="D244" s="47">
        <v>2</v>
      </c>
      <c r="E244" s="37">
        <v>30.2227</v>
      </c>
      <c r="F2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4"/>
      <c r="H244"/>
      <c r="I244"/>
    </row>
    <row r="245" spans="1:9" x14ac:dyDescent="0.25">
      <c r="A245" s="29">
        <v>46057</v>
      </c>
      <c r="B245" s="47">
        <v>2</v>
      </c>
      <c r="C245" s="47">
        <v>3</v>
      </c>
      <c r="D245" s="47">
        <v>3</v>
      </c>
      <c r="E245" s="37">
        <v>28.010899999999999</v>
      </c>
      <c r="F2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5"/>
      <c r="H245"/>
      <c r="I245"/>
    </row>
    <row r="246" spans="1:9" x14ac:dyDescent="0.25">
      <c r="A246" s="29">
        <v>46057</v>
      </c>
      <c r="B246" s="47">
        <v>2</v>
      </c>
      <c r="C246" s="47">
        <v>3</v>
      </c>
      <c r="D246" s="47">
        <v>4</v>
      </c>
      <c r="E246" s="37">
        <v>23.701699999999999</v>
      </c>
      <c r="F2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6"/>
      <c r="H246"/>
      <c r="I246"/>
    </row>
    <row r="247" spans="1:9" x14ac:dyDescent="0.25">
      <c r="A247" s="29">
        <v>46057</v>
      </c>
      <c r="B247" s="47">
        <v>2</v>
      </c>
      <c r="C247" s="47">
        <v>3</v>
      </c>
      <c r="D247" s="47">
        <v>5</v>
      </c>
      <c r="E247" s="37">
        <v>26.9069</v>
      </c>
      <c r="F2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7"/>
      <c r="H247"/>
      <c r="I247"/>
    </row>
    <row r="248" spans="1:9" x14ac:dyDescent="0.25">
      <c r="A248" s="29">
        <v>46057</v>
      </c>
      <c r="B248" s="47">
        <v>2</v>
      </c>
      <c r="C248" s="47">
        <v>3</v>
      </c>
      <c r="D248" s="47">
        <v>6</v>
      </c>
      <c r="E248" s="37">
        <v>21.630400000000002</v>
      </c>
      <c r="F2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8"/>
      <c r="H248"/>
      <c r="I248"/>
    </row>
    <row r="249" spans="1:9" x14ac:dyDescent="0.25">
      <c r="A249" s="29">
        <v>46057</v>
      </c>
      <c r="B249" s="47">
        <v>2</v>
      </c>
      <c r="C249" s="47">
        <v>3</v>
      </c>
      <c r="D249" s="47">
        <v>7</v>
      </c>
      <c r="E249" s="37">
        <v>29.764500000000002</v>
      </c>
      <c r="F2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9"/>
      <c r="H249"/>
      <c r="I249"/>
    </row>
    <row r="250" spans="1:9" x14ac:dyDescent="0.25">
      <c r="A250" s="29">
        <v>46057</v>
      </c>
      <c r="B250" s="47">
        <v>2</v>
      </c>
      <c r="C250" s="47">
        <v>3</v>
      </c>
      <c r="D250" s="47">
        <v>8</v>
      </c>
      <c r="E250" s="37">
        <v>8.8853000000000009</v>
      </c>
      <c r="F2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0"/>
      <c r="H250"/>
      <c r="I250"/>
    </row>
    <row r="251" spans="1:9" x14ac:dyDescent="0.25">
      <c r="A251" s="29">
        <v>46057</v>
      </c>
      <c r="B251" s="47">
        <v>2</v>
      </c>
      <c r="C251" s="47">
        <v>3</v>
      </c>
      <c r="D251" s="47">
        <v>9</v>
      </c>
      <c r="E251" s="37">
        <v>7.0452000000000004</v>
      </c>
      <c r="F2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1"/>
      <c r="H251"/>
      <c r="I251"/>
    </row>
    <row r="252" spans="1:9" x14ac:dyDescent="0.25">
      <c r="A252" s="29">
        <v>46057</v>
      </c>
      <c r="B252" s="47">
        <v>2</v>
      </c>
      <c r="C252" s="47">
        <v>3</v>
      </c>
      <c r="D252" s="47">
        <v>10</v>
      </c>
      <c r="E252" s="37">
        <v>7.1025999999999998</v>
      </c>
      <c r="F2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2"/>
      <c r="H252"/>
      <c r="I252"/>
    </row>
    <row r="253" spans="1:9" x14ac:dyDescent="0.25">
      <c r="A253" s="29">
        <v>46057</v>
      </c>
      <c r="B253" s="47">
        <v>2</v>
      </c>
      <c r="C253" s="47">
        <v>3</v>
      </c>
      <c r="D253" s="47">
        <v>11</v>
      </c>
      <c r="E253" s="37">
        <v>10.1867</v>
      </c>
      <c r="F2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3"/>
      <c r="H253"/>
      <c r="I253"/>
    </row>
    <row r="254" spans="1:9" x14ac:dyDescent="0.25">
      <c r="A254" s="29">
        <v>46057</v>
      </c>
      <c r="B254" s="47">
        <v>2</v>
      </c>
      <c r="C254" s="47">
        <v>3</v>
      </c>
      <c r="D254" s="47">
        <v>12</v>
      </c>
      <c r="E254" s="37">
        <v>13.0938</v>
      </c>
      <c r="F2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4"/>
      <c r="H254"/>
      <c r="I254"/>
    </row>
    <row r="255" spans="1:9" x14ac:dyDescent="0.25">
      <c r="A255" s="29">
        <v>46057</v>
      </c>
      <c r="B255" s="47">
        <v>2</v>
      </c>
      <c r="C255" s="47">
        <v>3</v>
      </c>
      <c r="D255" s="47">
        <v>13</v>
      </c>
      <c r="E255" s="37">
        <v>9.6646000000000001</v>
      </c>
      <c r="F2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5"/>
      <c r="H255"/>
      <c r="I255"/>
    </row>
    <row r="256" spans="1:9" x14ac:dyDescent="0.25">
      <c r="A256" s="29">
        <v>46057</v>
      </c>
      <c r="B256" s="47">
        <v>2</v>
      </c>
      <c r="C256" s="47">
        <v>3</v>
      </c>
      <c r="D256" s="47">
        <v>14</v>
      </c>
      <c r="E256" s="37">
        <v>1.8582000000000001</v>
      </c>
      <c r="F2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6"/>
      <c r="H256"/>
      <c r="I256"/>
    </row>
    <row r="257" spans="1:9" x14ac:dyDescent="0.25">
      <c r="A257" s="29">
        <v>46057</v>
      </c>
      <c r="B257" s="47">
        <v>2</v>
      </c>
      <c r="C257" s="47">
        <v>3</v>
      </c>
      <c r="D257" s="47">
        <v>15</v>
      </c>
      <c r="E257" s="37">
        <v>-1.3869</v>
      </c>
      <c r="F2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7"/>
      <c r="H257"/>
      <c r="I257"/>
    </row>
    <row r="258" spans="1:9" x14ac:dyDescent="0.25">
      <c r="A258" s="29">
        <v>46057</v>
      </c>
      <c r="B258" s="47">
        <v>2</v>
      </c>
      <c r="C258" s="47">
        <v>3</v>
      </c>
      <c r="D258" s="47">
        <v>16</v>
      </c>
      <c r="E258" s="37">
        <v>0.72899999999999998</v>
      </c>
      <c r="F2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8"/>
      <c r="H258"/>
      <c r="I258"/>
    </row>
    <row r="259" spans="1:9" x14ac:dyDescent="0.25">
      <c r="A259" s="29">
        <v>46057</v>
      </c>
      <c r="B259" s="47">
        <v>2</v>
      </c>
      <c r="C259" s="47">
        <v>3</v>
      </c>
      <c r="D259" s="47">
        <v>17</v>
      </c>
      <c r="E259" s="37">
        <v>33.323399999999999</v>
      </c>
      <c r="F2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9"/>
      <c r="H259"/>
      <c r="I259"/>
    </row>
    <row r="260" spans="1:9" x14ac:dyDescent="0.25">
      <c r="A260" s="29">
        <v>46057</v>
      </c>
      <c r="B260" s="47">
        <v>2</v>
      </c>
      <c r="C260" s="47">
        <v>3</v>
      </c>
      <c r="D260" s="47">
        <v>18</v>
      </c>
      <c r="E260" s="37">
        <v>30.775099999999998</v>
      </c>
      <c r="F2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0"/>
      <c r="H260"/>
      <c r="I260"/>
    </row>
    <row r="261" spans="1:9" x14ac:dyDescent="0.25">
      <c r="A261" s="29">
        <v>46057</v>
      </c>
      <c r="B261" s="47">
        <v>2</v>
      </c>
      <c r="C261" s="47">
        <v>3</v>
      </c>
      <c r="D261" s="47">
        <v>19</v>
      </c>
      <c r="E261" s="37">
        <v>29.979299999999999</v>
      </c>
      <c r="F2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1"/>
      <c r="H261"/>
      <c r="I261"/>
    </row>
    <row r="262" spans="1:9" x14ac:dyDescent="0.25">
      <c r="A262" s="29">
        <v>46057</v>
      </c>
      <c r="B262" s="47">
        <v>2</v>
      </c>
      <c r="C262" s="47">
        <v>3</v>
      </c>
      <c r="D262" s="47">
        <v>20</v>
      </c>
      <c r="E262" s="37">
        <v>30.1753</v>
      </c>
      <c r="F2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2"/>
      <c r="H262"/>
      <c r="I262"/>
    </row>
    <row r="263" spans="1:9" x14ac:dyDescent="0.25">
      <c r="A263" s="29">
        <v>46057</v>
      </c>
      <c r="B263" s="47">
        <v>2</v>
      </c>
      <c r="C263" s="47">
        <v>3</v>
      </c>
      <c r="D263" s="47">
        <v>21</v>
      </c>
      <c r="E263" s="37">
        <v>28.799900000000001</v>
      </c>
      <c r="F2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3"/>
      <c r="H263"/>
      <c r="I263"/>
    </row>
    <row r="264" spans="1:9" x14ac:dyDescent="0.25">
      <c r="A264" s="29">
        <v>46057</v>
      </c>
      <c r="B264" s="47">
        <v>2</v>
      </c>
      <c r="C264" s="47">
        <v>3</v>
      </c>
      <c r="D264" s="47">
        <v>22</v>
      </c>
      <c r="E264" s="37">
        <v>27.5395</v>
      </c>
      <c r="F2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4"/>
      <c r="H264"/>
      <c r="I264"/>
    </row>
    <row r="265" spans="1:9" x14ac:dyDescent="0.25">
      <c r="A265" s="29">
        <v>46057</v>
      </c>
      <c r="B265" s="47">
        <v>2</v>
      </c>
      <c r="C265" s="47">
        <v>3</v>
      </c>
      <c r="D265" s="47">
        <v>23</v>
      </c>
      <c r="E265" s="37">
        <v>23.995799999999999</v>
      </c>
      <c r="F2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5"/>
      <c r="H265"/>
      <c r="I265"/>
    </row>
    <row r="266" spans="1:9" x14ac:dyDescent="0.25">
      <c r="A266" s="29">
        <v>46057</v>
      </c>
      <c r="B266" s="47">
        <v>2</v>
      </c>
      <c r="C266" s="47">
        <v>3</v>
      </c>
      <c r="D266" s="47">
        <v>24</v>
      </c>
      <c r="E266" s="37">
        <v>23.3858</v>
      </c>
      <c r="F2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6"/>
      <c r="H266"/>
      <c r="I266"/>
    </row>
    <row r="267" spans="1:9" x14ac:dyDescent="0.25">
      <c r="A267" s="29">
        <v>46058</v>
      </c>
      <c r="B267" s="47">
        <v>2</v>
      </c>
      <c r="C267" s="47">
        <v>4</v>
      </c>
      <c r="D267" s="47">
        <v>1</v>
      </c>
      <c r="E267" s="37">
        <v>19.491700000000002</v>
      </c>
      <c r="F2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7"/>
      <c r="H267"/>
      <c r="I267"/>
    </row>
    <row r="268" spans="1:9" x14ac:dyDescent="0.25">
      <c r="A268" s="29">
        <v>46058</v>
      </c>
      <c r="B268" s="47">
        <v>2</v>
      </c>
      <c r="C268" s="47">
        <v>4</v>
      </c>
      <c r="D268" s="47">
        <v>2</v>
      </c>
      <c r="E268" s="37">
        <v>18.161100000000001</v>
      </c>
      <c r="F2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8"/>
      <c r="H268"/>
      <c r="I268"/>
    </row>
    <row r="269" spans="1:9" x14ac:dyDescent="0.25">
      <c r="A269" s="29">
        <v>46058</v>
      </c>
      <c r="B269" s="47">
        <v>2</v>
      </c>
      <c r="C269" s="47">
        <v>4</v>
      </c>
      <c r="D269" s="47">
        <v>3</v>
      </c>
      <c r="E269" s="37">
        <v>19.0426</v>
      </c>
      <c r="F2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9"/>
      <c r="H269"/>
      <c r="I269"/>
    </row>
    <row r="270" spans="1:9" x14ac:dyDescent="0.25">
      <c r="A270" s="29">
        <v>46058</v>
      </c>
      <c r="B270" s="47">
        <v>2</v>
      </c>
      <c r="C270" s="47">
        <v>4</v>
      </c>
      <c r="D270" s="47">
        <v>4</v>
      </c>
      <c r="E270" s="37">
        <v>19.7224</v>
      </c>
      <c r="F2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0"/>
      <c r="H270"/>
      <c r="I270"/>
    </row>
    <row r="271" spans="1:9" x14ac:dyDescent="0.25">
      <c r="A271" s="29">
        <v>46058</v>
      </c>
      <c r="B271" s="47">
        <v>2</v>
      </c>
      <c r="C271" s="47">
        <v>4</v>
      </c>
      <c r="D271" s="47">
        <v>5</v>
      </c>
      <c r="E271" s="37">
        <v>20.148</v>
      </c>
      <c r="F2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1"/>
      <c r="H271"/>
      <c r="I271"/>
    </row>
    <row r="272" spans="1:9" x14ac:dyDescent="0.25">
      <c r="A272" s="29">
        <v>46058</v>
      </c>
      <c r="B272" s="47">
        <v>2</v>
      </c>
      <c r="C272" s="47">
        <v>4</v>
      </c>
      <c r="D272" s="47">
        <v>6</v>
      </c>
      <c r="E272" s="37">
        <v>22.962599999999998</v>
      </c>
      <c r="F2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2"/>
      <c r="H272"/>
      <c r="I272"/>
    </row>
    <row r="273" spans="1:9" x14ac:dyDescent="0.25">
      <c r="A273" s="29">
        <v>46058</v>
      </c>
      <c r="B273" s="47">
        <v>2</v>
      </c>
      <c r="C273" s="47">
        <v>4</v>
      </c>
      <c r="D273" s="47">
        <v>7</v>
      </c>
      <c r="E273" s="37">
        <v>22.8276</v>
      </c>
      <c r="F2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3"/>
      <c r="H273"/>
      <c r="I273"/>
    </row>
    <row r="274" spans="1:9" x14ac:dyDescent="0.25">
      <c r="A274" s="29">
        <v>46058</v>
      </c>
      <c r="B274" s="47">
        <v>2</v>
      </c>
      <c r="C274" s="47">
        <v>4</v>
      </c>
      <c r="D274" s="47">
        <v>8</v>
      </c>
      <c r="E274" s="37">
        <v>17.4499</v>
      </c>
      <c r="F2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4"/>
      <c r="H274"/>
      <c r="I274"/>
    </row>
    <row r="275" spans="1:9" x14ac:dyDescent="0.25">
      <c r="A275" s="29">
        <v>46058</v>
      </c>
      <c r="B275" s="47">
        <v>2</v>
      </c>
      <c r="C275" s="47">
        <v>4</v>
      </c>
      <c r="D275" s="47">
        <v>9</v>
      </c>
      <c r="E275" s="37">
        <v>17.507300000000001</v>
      </c>
      <c r="F2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5"/>
      <c r="H275"/>
      <c r="I275"/>
    </row>
    <row r="276" spans="1:9" x14ac:dyDescent="0.25">
      <c r="A276" s="29">
        <v>46058</v>
      </c>
      <c r="B276" s="47">
        <v>2</v>
      </c>
      <c r="C276" s="47">
        <v>4</v>
      </c>
      <c r="D276" s="47">
        <v>10</v>
      </c>
      <c r="E276" s="37">
        <v>24.3386</v>
      </c>
      <c r="F2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6"/>
      <c r="H276"/>
      <c r="I276"/>
    </row>
    <row r="277" spans="1:9" x14ac:dyDescent="0.25">
      <c r="A277" s="29">
        <v>46058</v>
      </c>
      <c r="B277" s="47">
        <v>2</v>
      </c>
      <c r="C277" s="47">
        <v>4</v>
      </c>
      <c r="D277" s="47">
        <v>11</v>
      </c>
      <c r="E277" s="37">
        <v>26.780100000000001</v>
      </c>
      <c r="F2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7"/>
      <c r="H277"/>
      <c r="I277"/>
    </row>
    <row r="278" spans="1:9" x14ac:dyDescent="0.25">
      <c r="A278" s="29">
        <v>46058</v>
      </c>
      <c r="B278" s="47">
        <v>2</v>
      </c>
      <c r="C278" s="47">
        <v>4</v>
      </c>
      <c r="D278" s="47">
        <v>12</v>
      </c>
      <c r="E278" s="37">
        <v>24.598299999999998</v>
      </c>
      <c r="F2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8"/>
      <c r="H278"/>
      <c r="I278"/>
    </row>
    <row r="279" spans="1:9" x14ac:dyDescent="0.25">
      <c r="A279" s="29">
        <v>46058</v>
      </c>
      <c r="B279" s="47">
        <v>2</v>
      </c>
      <c r="C279" s="47">
        <v>4</v>
      </c>
      <c r="D279" s="47">
        <v>13</v>
      </c>
      <c r="E279" s="37">
        <v>21.244399999999999</v>
      </c>
      <c r="F2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9"/>
      <c r="H279"/>
      <c r="I279"/>
    </row>
    <row r="280" spans="1:9" x14ac:dyDescent="0.25">
      <c r="A280" s="29">
        <v>46058</v>
      </c>
      <c r="B280" s="47">
        <v>2</v>
      </c>
      <c r="C280" s="47">
        <v>4</v>
      </c>
      <c r="D280" s="47">
        <v>14</v>
      </c>
      <c r="E280" s="37">
        <v>21.598299999999998</v>
      </c>
      <c r="F2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0"/>
      <c r="H280"/>
      <c r="I280"/>
    </row>
    <row r="281" spans="1:9" x14ac:dyDescent="0.25">
      <c r="A281" s="29">
        <v>46058</v>
      </c>
      <c r="B281" s="47">
        <v>2</v>
      </c>
      <c r="C281" s="47">
        <v>4</v>
      </c>
      <c r="D281" s="47">
        <v>15</v>
      </c>
      <c r="E281" s="37">
        <v>22.455100000000002</v>
      </c>
      <c r="F2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1"/>
      <c r="H281"/>
      <c r="I281"/>
    </row>
    <row r="282" spans="1:9" x14ac:dyDescent="0.25">
      <c r="A282" s="29">
        <v>46058</v>
      </c>
      <c r="B282" s="47">
        <v>2</v>
      </c>
      <c r="C282" s="47">
        <v>4</v>
      </c>
      <c r="D282" s="47">
        <v>16</v>
      </c>
      <c r="E282" s="37">
        <v>26.048500000000001</v>
      </c>
      <c r="F2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2"/>
      <c r="H282"/>
      <c r="I282"/>
    </row>
    <row r="283" spans="1:9" x14ac:dyDescent="0.25">
      <c r="A283" s="29">
        <v>46058</v>
      </c>
      <c r="B283" s="47">
        <v>2</v>
      </c>
      <c r="C283" s="47">
        <v>4</v>
      </c>
      <c r="D283" s="47">
        <v>17</v>
      </c>
      <c r="E283" s="37">
        <v>28.323799999999999</v>
      </c>
      <c r="F2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3"/>
      <c r="H283"/>
      <c r="I283"/>
    </row>
    <row r="284" spans="1:9" x14ac:dyDescent="0.25">
      <c r="A284" s="29">
        <v>46058</v>
      </c>
      <c r="B284" s="47">
        <v>2</v>
      </c>
      <c r="C284" s="47">
        <v>4</v>
      </c>
      <c r="D284" s="47">
        <v>18</v>
      </c>
      <c r="E284" s="37">
        <v>29.177199999999999</v>
      </c>
      <c r="F2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4"/>
      <c r="H284"/>
      <c r="I284"/>
    </row>
    <row r="285" spans="1:9" x14ac:dyDescent="0.25">
      <c r="A285" s="29">
        <v>46058</v>
      </c>
      <c r="B285" s="47">
        <v>2</v>
      </c>
      <c r="C285" s="47">
        <v>4</v>
      </c>
      <c r="D285" s="47">
        <v>19</v>
      </c>
      <c r="E285" s="37">
        <v>28.919899999999998</v>
      </c>
      <c r="F2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5"/>
      <c r="H285"/>
      <c r="I285"/>
    </row>
    <row r="286" spans="1:9" x14ac:dyDescent="0.25">
      <c r="A286" s="29">
        <v>46058</v>
      </c>
      <c r="B286" s="47">
        <v>2</v>
      </c>
      <c r="C286" s="47">
        <v>4</v>
      </c>
      <c r="D286" s="47">
        <v>20</v>
      </c>
      <c r="E286" s="37">
        <v>31.374300000000002</v>
      </c>
      <c r="F2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6"/>
      <c r="H286"/>
      <c r="I286"/>
    </row>
    <row r="287" spans="1:9" x14ac:dyDescent="0.25">
      <c r="A287" s="29">
        <v>46058</v>
      </c>
      <c r="B287" s="47">
        <v>2</v>
      </c>
      <c r="C287" s="47">
        <v>4</v>
      </c>
      <c r="D287" s="47">
        <v>21</v>
      </c>
      <c r="E287" s="37">
        <v>29.980799999999999</v>
      </c>
      <c r="F2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7"/>
      <c r="H287"/>
      <c r="I287"/>
    </row>
    <row r="288" spans="1:9" x14ac:dyDescent="0.25">
      <c r="A288" s="29">
        <v>46058</v>
      </c>
      <c r="B288" s="47">
        <v>2</v>
      </c>
      <c r="C288" s="47">
        <v>4</v>
      </c>
      <c r="D288" s="47">
        <v>22</v>
      </c>
      <c r="E288" s="37">
        <v>31.627700000000001</v>
      </c>
      <c r="F2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8"/>
      <c r="H288"/>
      <c r="I288"/>
    </row>
    <row r="289" spans="1:9" x14ac:dyDescent="0.25">
      <c r="A289" s="29">
        <v>46058</v>
      </c>
      <c r="B289" s="47">
        <v>2</v>
      </c>
      <c r="C289" s="47">
        <v>4</v>
      </c>
      <c r="D289" s="47">
        <v>23</v>
      </c>
      <c r="E289" s="37">
        <v>29.051200000000001</v>
      </c>
      <c r="F2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9"/>
      <c r="H289"/>
      <c r="I289"/>
    </row>
    <row r="290" spans="1:9" x14ac:dyDescent="0.25">
      <c r="A290" s="29">
        <v>46058</v>
      </c>
      <c r="B290" s="47">
        <v>2</v>
      </c>
      <c r="C290" s="47">
        <v>4</v>
      </c>
      <c r="D290" s="47">
        <v>24</v>
      </c>
      <c r="E290" s="37">
        <v>29.9834</v>
      </c>
      <c r="F2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0"/>
      <c r="H290"/>
      <c r="I290"/>
    </row>
    <row r="291" spans="1:9" x14ac:dyDescent="0.25">
      <c r="A291" s="29">
        <v>46059</v>
      </c>
      <c r="B291" s="47">
        <v>2</v>
      </c>
      <c r="C291" s="47">
        <v>5</v>
      </c>
      <c r="D291" s="47">
        <v>1</v>
      </c>
      <c r="E291" s="37">
        <v>27.239599999999999</v>
      </c>
      <c r="F2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1"/>
      <c r="H291"/>
      <c r="I291"/>
    </row>
    <row r="292" spans="1:9" x14ac:dyDescent="0.25">
      <c r="A292" s="29">
        <v>46059</v>
      </c>
      <c r="B292" s="47">
        <v>2</v>
      </c>
      <c r="C292" s="47">
        <v>5</v>
      </c>
      <c r="D292" s="47">
        <v>2</v>
      </c>
      <c r="E292" s="37">
        <v>32.590699999999998</v>
      </c>
      <c r="F2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2"/>
      <c r="H292"/>
      <c r="I292"/>
    </row>
    <row r="293" spans="1:9" x14ac:dyDescent="0.25">
      <c r="A293" s="29">
        <v>46059</v>
      </c>
      <c r="B293" s="47">
        <v>2</v>
      </c>
      <c r="C293" s="47">
        <v>5</v>
      </c>
      <c r="D293" s="47">
        <v>3</v>
      </c>
      <c r="E293" s="37">
        <v>35.142600000000002</v>
      </c>
      <c r="F2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3"/>
      <c r="H293"/>
      <c r="I293"/>
    </row>
    <row r="294" spans="1:9" x14ac:dyDescent="0.25">
      <c r="A294" s="29">
        <v>46059</v>
      </c>
      <c r="B294" s="47">
        <v>2</v>
      </c>
      <c r="C294" s="47">
        <v>5</v>
      </c>
      <c r="D294" s="47">
        <v>4</v>
      </c>
      <c r="E294" s="37">
        <v>38.185499999999998</v>
      </c>
      <c r="F2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4"/>
      <c r="H294"/>
      <c r="I294"/>
    </row>
    <row r="295" spans="1:9" x14ac:dyDescent="0.25">
      <c r="A295" s="29">
        <v>46059</v>
      </c>
      <c r="B295" s="47">
        <v>2</v>
      </c>
      <c r="C295" s="47">
        <v>5</v>
      </c>
      <c r="D295" s="47">
        <v>5</v>
      </c>
      <c r="E295" s="37">
        <v>39.300899999999999</v>
      </c>
      <c r="F2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5"/>
      <c r="H295"/>
      <c r="I295"/>
    </row>
    <row r="296" spans="1:9" x14ac:dyDescent="0.25">
      <c r="A296" s="29">
        <v>46059</v>
      </c>
      <c r="B296" s="47">
        <v>2</v>
      </c>
      <c r="C296" s="47">
        <v>5</v>
      </c>
      <c r="D296" s="47">
        <v>6</v>
      </c>
      <c r="E296" s="37">
        <v>34.4617</v>
      </c>
      <c r="F2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6"/>
      <c r="H296"/>
      <c r="I296"/>
    </row>
    <row r="297" spans="1:9" x14ac:dyDescent="0.25">
      <c r="A297" s="29">
        <v>46059</v>
      </c>
      <c r="B297" s="47">
        <v>2</v>
      </c>
      <c r="C297" s="47">
        <v>5</v>
      </c>
      <c r="D297" s="47">
        <v>7</v>
      </c>
      <c r="E297" s="37">
        <v>45.674999999999997</v>
      </c>
      <c r="F2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7"/>
      <c r="H297"/>
      <c r="I297"/>
    </row>
    <row r="298" spans="1:9" x14ac:dyDescent="0.25">
      <c r="A298" s="29">
        <v>46059</v>
      </c>
      <c r="B298" s="47">
        <v>2</v>
      </c>
      <c r="C298" s="47">
        <v>5</v>
      </c>
      <c r="D298" s="47">
        <v>8</v>
      </c>
      <c r="E298" s="37">
        <v>28.52</v>
      </c>
      <c r="F2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8"/>
      <c r="H298"/>
      <c r="I298"/>
    </row>
    <row r="299" spans="1:9" x14ac:dyDescent="0.25">
      <c r="A299" s="29">
        <v>46059</v>
      </c>
      <c r="B299" s="47">
        <v>2</v>
      </c>
      <c r="C299" s="47">
        <v>5</v>
      </c>
      <c r="D299" s="47">
        <v>9</v>
      </c>
      <c r="E299" s="37">
        <v>22.474299999999999</v>
      </c>
      <c r="F2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9"/>
      <c r="H299"/>
      <c r="I299"/>
    </row>
    <row r="300" spans="1:9" x14ac:dyDescent="0.25">
      <c r="A300" s="29">
        <v>46059</v>
      </c>
      <c r="B300" s="47">
        <v>2</v>
      </c>
      <c r="C300" s="47">
        <v>5</v>
      </c>
      <c r="D300" s="47">
        <v>10</v>
      </c>
      <c r="E300" s="37">
        <v>19.514500000000002</v>
      </c>
      <c r="F3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0"/>
      <c r="H300"/>
      <c r="I300"/>
    </row>
    <row r="301" spans="1:9" x14ac:dyDescent="0.25">
      <c r="A301" s="29">
        <v>46059</v>
      </c>
      <c r="B301" s="47">
        <v>2</v>
      </c>
      <c r="C301" s="47">
        <v>5</v>
      </c>
      <c r="D301" s="47">
        <v>11</v>
      </c>
      <c r="E301" s="37">
        <v>19.141400000000001</v>
      </c>
      <c r="F3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1"/>
      <c r="H301"/>
      <c r="I301"/>
    </row>
    <row r="302" spans="1:9" x14ac:dyDescent="0.25">
      <c r="A302" s="29">
        <v>46059</v>
      </c>
      <c r="B302" s="47">
        <v>2</v>
      </c>
      <c r="C302" s="47">
        <v>5</v>
      </c>
      <c r="D302" s="47">
        <v>12</v>
      </c>
      <c r="E302" s="37">
        <v>19.2227</v>
      </c>
      <c r="F3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2"/>
      <c r="H302"/>
      <c r="I302"/>
    </row>
    <row r="303" spans="1:9" x14ac:dyDescent="0.25">
      <c r="A303" s="29">
        <v>46059</v>
      </c>
      <c r="B303" s="47">
        <v>2</v>
      </c>
      <c r="C303" s="47">
        <v>5</v>
      </c>
      <c r="D303" s="47">
        <v>13</v>
      </c>
      <c r="E303" s="37">
        <v>16.567900000000002</v>
      </c>
      <c r="F3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3"/>
      <c r="H303"/>
      <c r="I303"/>
    </row>
    <row r="304" spans="1:9" x14ac:dyDescent="0.25">
      <c r="A304" s="29">
        <v>46059</v>
      </c>
      <c r="B304" s="47">
        <v>2</v>
      </c>
      <c r="C304" s="47">
        <v>5</v>
      </c>
      <c r="D304" s="47">
        <v>14</v>
      </c>
      <c r="E304" s="37">
        <v>15.0954</v>
      </c>
      <c r="F3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4"/>
      <c r="H304"/>
      <c r="I304"/>
    </row>
    <row r="305" spans="1:9" x14ac:dyDescent="0.25">
      <c r="A305" s="29">
        <v>46059</v>
      </c>
      <c r="B305" s="47">
        <v>2</v>
      </c>
      <c r="C305" s="47">
        <v>5</v>
      </c>
      <c r="D305" s="47">
        <v>15</v>
      </c>
      <c r="E305" s="37">
        <v>12.777699999999999</v>
      </c>
      <c r="F3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5"/>
      <c r="H305"/>
      <c r="I305"/>
    </row>
    <row r="306" spans="1:9" x14ac:dyDescent="0.25">
      <c r="A306" s="29">
        <v>46059</v>
      </c>
      <c r="B306" s="47">
        <v>2</v>
      </c>
      <c r="C306" s="47">
        <v>5</v>
      </c>
      <c r="D306" s="47">
        <v>16</v>
      </c>
      <c r="E306" s="37">
        <v>6.7724000000000002</v>
      </c>
      <c r="F3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6"/>
      <c r="H306"/>
      <c r="I306"/>
    </row>
    <row r="307" spans="1:9" x14ac:dyDescent="0.25">
      <c r="A307" s="29">
        <v>46059</v>
      </c>
      <c r="B307" s="47">
        <v>2</v>
      </c>
      <c r="C307" s="47">
        <v>5</v>
      </c>
      <c r="D307" s="47">
        <v>17</v>
      </c>
      <c r="E307" s="37">
        <v>17.904299999999999</v>
      </c>
      <c r="F3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7"/>
      <c r="H307"/>
      <c r="I307"/>
    </row>
    <row r="308" spans="1:9" x14ac:dyDescent="0.25">
      <c r="A308" s="29">
        <v>46059</v>
      </c>
      <c r="B308" s="47">
        <v>2</v>
      </c>
      <c r="C308" s="47">
        <v>5</v>
      </c>
      <c r="D308" s="47">
        <v>18</v>
      </c>
      <c r="E308" s="37">
        <v>26.221399999999999</v>
      </c>
      <c r="F3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8"/>
      <c r="H308"/>
      <c r="I308"/>
    </row>
    <row r="309" spans="1:9" x14ac:dyDescent="0.25">
      <c r="A309" s="29">
        <v>46059</v>
      </c>
      <c r="B309" s="47">
        <v>2</v>
      </c>
      <c r="C309" s="47">
        <v>5</v>
      </c>
      <c r="D309" s="47">
        <v>19</v>
      </c>
      <c r="E309" s="37">
        <v>25.479600000000001</v>
      </c>
      <c r="F3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9"/>
      <c r="H309"/>
      <c r="I309"/>
    </row>
    <row r="310" spans="1:9" x14ac:dyDescent="0.25">
      <c r="A310" s="29">
        <v>46059</v>
      </c>
      <c r="B310" s="47">
        <v>2</v>
      </c>
      <c r="C310" s="47">
        <v>5</v>
      </c>
      <c r="D310" s="47">
        <v>20</v>
      </c>
      <c r="E310" s="37">
        <v>29.301100000000002</v>
      </c>
      <c r="F3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0"/>
      <c r="H310"/>
      <c r="I310"/>
    </row>
    <row r="311" spans="1:9" x14ac:dyDescent="0.25">
      <c r="A311" s="29">
        <v>46059</v>
      </c>
      <c r="B311" s="47">
        <v>2</v>
      </c>
      <c r="C311" s="47">
        <v>5</v>
      </c>
      <c r="D311" s="47">
        <v>21</v>
      </c>
      <c r="E311" s="37">
        <v>26.735700000000001</v>
      </c>
      <c r="F3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1"/>
      <c r="H311"/>
      <c r="I311"/>
    </row>
    <row r="312" spans="1:9" x14ac:dyDescent="0.25">
      <c r="A312" s="29">
        <v>46059</v>
      </c>
      <c r="B312" s="47">
        <v>2</v>
      </c>
      <c r="C312" s="47">
        <v>5</v>
      </c>
      <c r="D312" s="47">
        <v>22</v>
      </c>
      <c r="E312" s="37">
        <v>23.5486</v>
      </c>
      <c r="F3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2"/>
      <c r="H312"/>
      <c r="I312"/>
    </row>
    <row r="313" spans="1:9" x14ac:dyDescent="0.25">
      <c r="A313" s="29">
        <v>46059</v>
      </c>
      <c r="B313" s="47">
        <v>2</v>
      </c>
      <c r="C313" s="47">
        <v>5</v>
      </c>
      <c r="D313" s="47">
        <v>23</v>
      </c>
      <c r="E313" s="37">
        <v>23.136099999999999</v>
      </c>
      <c r="F3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3"/>
      <c r="H313"/>
      <c r="I313"/>
    </row>
    <row r="314" spans="1:9" x14ac:dyDescent="0.25">
      <c r="A314" s="29">
        <v>46059</v>
      </c>
      <c r="B314" s="47">
        <v>2</v>
      </c>
      <c r="C314" s="47">
        <v>5</v>
      </c>
      <c r="D314" s="47">
        <v>24</v>
      </c>
      <c r="E314" s="37">
        <v>20.895</v>
      </c>
      <c r="F3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4"/>
      <c r="H314"/>
      <c r="I314"/>
    </row>
    <row r="315" spans="1:9" x14ac:dyDescent="0.25">
      <c r="A315" s="29">
        <v>46060</v>
      </c>
      <c r="B315" s="47">
        <v>2</v>
      </c>
      <c r="C315" s="47">
        <v>6</v>
      </c>
      <c r="D315" s="47">
        <v>1</v>
      </c>
      <c r="E315" s="37">
        <v>16.125800000000002</v>
      </c>
      <c r="F3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5"/>
      <c r="H315"/>
      <c r="I315"/>
    </row>
    <row r="316" spans="1:9" x14ac:dyDescent="0.25">
      <c r="A316" s="29">
        <v>46060</v>
      </c>
      <c r="B316" s="47">
        <v>2</v>
      </c>
      <c r="C316" s="47">
        <v>6</v>
      </c>
      <c r="D316" s="47">
        <v>2</v>
      </c>
      <c r="E316" s="37">
        <v>16.587199999999999</v>
      </c>
      <c r="F3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6"/>
      <c r="H316"/>
      <c r="I316"/>
    </row>
    <row r="317" spans="1:9" x14ac:dyDescent="0.25">
      <c r="A317" s="29">
        <v>46060</v>
      </c>
      <c r="B317" s="47">
        <v>2</v>
      </c>
      <c r="C317" s="47">
        <v>6</v>
      </c>
      <c r="D317" s="47">
        <v>3</v>
      </c>
      <c r="E317" s="37">
        <v>17.3157</v>
      </c>
      <c r="F3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7"/>
      <c r="H317"/>
      <c r="I317"/>
    </row>
    <row r="318" spans="1:9" x14ac:dyDescent="0.25">
      <c r="A318" s="29">
        <v>46060</v>
      </c>
      <c r="B318" s="47">
        <v>2</v>
      </c>
      <c r="C318" s="47">
        <v>6</v>
      </c>
      <c r="D318" s="47">
        <v>4</v>
      </c>
      <c r="E318" s="37">
        <v>17.102399999999999</v>
      </c>
      <c r="F3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8"/>
      <c r="H318"/>
      <c r="I318"/>
    </row>
    <row r="319" spans="1:9" x14ac:dyDescent="0.25">
      <c r="A319" s="29">
        <v>46060</v>
      </c>
      <c r="B319" s="47">
        <v>2</v>
      </c>
      <c r="C319" s="47">
        <v>6</v>
      </c>
      <c r="D319" s="47">
        <v>5</v>
      </c>
      <c r="E319" s="37">
        <v>16.337</v>
      </c>
      <c r="F3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9"/>
      <c r="H319"/>
      <c r="I319"/>
    </row>
    <row r="320" spans="1:9" x14ac:dyDescent="0.25">
      <c r="A320" s="29">
        <v>46060</v>
      </c>
      <c r="B320" s="47">
        <v>2</v>
      </c>
      <c r="C320" s="47">
        <v>6</v>
      </c>
      <c r="D320" s="47">
        <v>6</v>
      </c>
      <c r="E320" s="37">
        <v>16.4072</v>
      </c>
      <c r="F3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0"/>
      <c r="H320"/>
      <c r="I320"/>
    </row>
    <row r="321" spans="1:9" x14ac:dyDescent="0.25">
      <c r="A321" s="29">
        <v>46060</v>
      </c>
      <c r="B321" s="47">
        <v>2</v>
      </c>
      <c r="C321" s="47">
        <v>6</v>
      </c>
      <c r="D321" s="47">
        <v>7</v>
      </c>
      <c r="E321" s="37">
        <v>18.821200000000001</v>
      </c>
      <c r="F3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1"/>
      <c r="H321"/>
      <c r="I321"/>
    </row>
    <row r="322" spans="1:9" x14ac:dyDescent="0.25">
      <c r="A322" s="29">
        <v>46060</v>
      </c>
      <c r="B322" s="47">
        <v>2</v>
      </c>
      <c r="C322" s="47">
        <v>6</v>
      </c>
      <c r="D322" s="47">
        <v>8</v>
      </c>
      <c r="E322" s="37">
        <v>9.8914000000000009</v>
      </c>
      <c r="F3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2"/>
      <c r="H322"/>
      <c r="I322"/>
    </row>
    <row r="323" spans="1:9" x14ac:dyDescent="0.25">
      <c r="A323" s="29">
        <v>46060</v>
      </c>
      <c r="B323" s="47">
        <v>2</v>
      </c>
      <c r="C323" s="47">
        <v>6</v>
      </c>
      <c r="D323" s="47">
        <v>9</v>
      </c>
      <c r="E323" s="37">
        <v>3.448</v>
      </c>
      <c r="F3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3"/>
      <c r="H323"/>
      <c r="I323"/>
    </row>
    <row r="324" spans="1:9" x14ac:dyDescent="0.25">
      <c r="A324" s="29">
        <v>46060</v>
      </c>
      <c r="B324" s="47">
        <v>2</v>
      </c>
      <c r="C324" s="47">
        <v>6</v>
      </c>
      <c r="D324" s="47">
        <v>10</v>
      </c>
      <c r="E324" s="37">
        <v>49.440800000000003</v>
      </c>
      <c r="F3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4"/>
      <c r="H324"/>
      <c r="I324"/>
    </row>
    <row r="325" spans="1:9" x14ac:dyDescent="0.25">
      <c r="A325" s="29">
        <v>46060</v>
      </c>
      <c r="B325" s="47">
        <v>2</v>
      </c>
      <c r="C325" s="47">
        <v>6</v>
      </c>
      <c r="D325" s="47">
        <v>11</v>
      </c>
      <c r="E325" s="37">
        <v>2.7073999999999998</v>
      </c>
      <c r="F3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5"/>
      <c r="H325"/>
      <c r="I325"/>
    </row>
    <row r="326" spans="1:9" x14ac:dyDescent="0.25">
      <c r="A326" s="29">
        <v>46060</v>
      </c>
      <c r="B326" s="47">
        <v>2</v>
      </c>
      <c r="C326" s="47">
        <v>6</v>
      </c>
      <c r="D326" s="47">
        <v>12</v>
      </c>
      <c r="E326" s="37">
        <v>-1.3248</v>
      </c>
      <c r="F3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6"/>
      <c r="H326"/>
      <c r="I326"/>
    </row>
    <row r="327" spans="1:9" x14ac:dyDescent="0.25">
      <c r="A327" s="29">
        <v>46060</v>
      </c>
      <c r="B327" s="47">
        <v>2</v>
      </c>
      <c r="C327" s="47">
        <v>6</v>
      </c>
      <c r="D327" s="47">
        <v>13</v>
      </c>
      <c r="E327" s="37">
        <v>-3.8864999999999998</v>
      </c>
      <c r="F3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7"/>
      <c r="H327"/>
      <c r="I327"/>
    </row>
    <row r="328" spans="1:9" x14ac:dyDescent="0.25">
      <c r="A328" s="29">
        <v>46060</v>
      </c>
      <c r="B328" s="47">
        <v>2</v>
      </c>
      <c r="C328" s="47">
        <v>6</v>
      </c>
      <c r="D328" s="47">
        <v>14</v>
      </c>
      <c r="E328" s="37">
        <v>-2.8294000000000001</v>
      </c>
      <c r="F3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8"/>
      <c r="H328"/>
      <c r="I328"/>
    </row>
    <row r="329" spans="1:9" x14ac:dyDescent="0.25">
      <c r="A329" s="29">
        <v>46060</v>
      </c>
      <c r="B329" s="47">
        <v>2</v>
      </c>
      <c r="C329" s="47">
        <v>6</v>
      </c>
      <c r="D329" s="47">
        <v>15</v>
      </c>
      <c r="E329" s="37">
        <v>8.8826999999999998</v>
      </c>
      <c r="F3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9"/>
      <c r="H329"/>
      <c r="I329"/>
    </row>
    <row r="330" spans="1:9" x14ac:dyDescent="0.25">
      <c r="A330" s="29">
        <v>46060</v>
      </c>
      <c r="B330" s="47">
        <v>2</v>
      </c>
      <c r="C330" s="47">
        <v>6</v>
      </c>
      <c r="D330" s="47">
        <v>16</v>
      </c>
      <c r="E330" s="37">
        <v>7.3025000000000002</v>
      </c>
      <c r="F3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0"/>
      <c r="H330"/>
      <c r="I330"/>
    </row>
    <row r="331" spans="1:9" x14ac:dyDescent="0.25">
      <c r="A331" s="29">
        <v>46060</v>
      </c>
      <c r="B331" s="47">
        <v>2</v>
      </c>
      <c r="C331" s="47">
        <v>6</v>
      </c>
      <c r="D331" s="47">
        <v>17</v>
      </c>
      <c r="E331" s="37">
        <v>23.505299999999998</v>
      </c>
      <c r="F3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1"/>
      <c r="H331"/>
      <c r="I331"/>
    </row>
    <row r="332" spans="1:9" x14ac:dyDescent="0.25">
      <c r="A332" s="29">
        <v>46060</v>
      </c>
      <c r="B332" s="47">
        <v>2</v>
      </c>
      <c r="C332" s="47">
        <v>6</v>
      </c>
      <c r="D332" s="47">
        <v>18</v>
      </c>
      <c r="E332" s="37">
        <v>27.416599999999999</v>
      </c>
      <c r="F3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2"/>
      <c r="H332"/>
      <c r="I332"/>
    </row>
    <row r="333" spans="1:9" x14ac:dyDescent="0.25">
      <c r="A333" s="29">
        <v>46060</v>
      </c>
      <c r="B333" s="47">
        <v>2</v>
      </c>
      <c r="C333" s="47">
        <v>6</v>
      </c>
      <c r="D333" s="47">
        <v>19</v>
      </c>
      <c r="E333" s="37">
        <v>26.992599999999999</v>
      </c>
      <c r="F3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3"/>
      <c r="H333"/>
      <c r="I333"/>
    </row>
    <row r="334" spans="1:9" x14ac:dyDescent="0.25">
      <c r="A334" s="29">
        <v>46060</v>
      </c>
      <c r="B334" s="47">
        <v>2</v>
      </c>
      <c r="C334" s="47">
        <v>6</v>
      </c>
      <c r="D334" s="47">
        <v>20</v>
      </c>
      <c r="E334" s="37">
        <v>25.823399999999999</v>
      </c>
      <c r="F3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4"/>
      <c r="H334"/>
      <c r="I334"/>
    </row>
    <row r="335" spans="1:9" x14ac:dyDescent="0.25">
      <c r="A335" s="29">
        <v>46060</v>
      </c>
      <c r="B335" s="47">
        <v>2</v>
      </c>
      <c r="C335" s="47">
        <v>6</v>
      </c>
      <c r="D335" s="47">
        <v>21</v>
      </c>
      <c r="E335" s="37">
        <v>26.061299999999999</v>
      </c>
      <c r="F3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5"/>
      <c r="H335"/>
      <c r="I335"/>
    </row>
    <row r="336" spans="1:9" x14ac:dyDescent="0.25">
      <c r="A336" s="29">
        <v>46060</v>
      </c>
      <c r="B336" s="47">
        <v>2</v>
      </c>
      <c r="C336" s="47">
        <v>6</v>
      </c>
      <c r="D336" s="47">
        <v>22</v>
      </c>
      <c r="E336" s="37">
        <v>26.087</v>
      </c>
      <c r="F3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6"/>
      <c r="H336"/>
      <c r="I336"/>
    </row>
    <row r="337" spans="1:9" x14ac:dyDescent="0.25">
      <c r="A337" s="29">
        <v>46060</v>
      </c>
      <c r="B337" s="47">
        <v>2</v>
      </c>
      <c r="C337" s="47">
        <v>6</v>
      </c>
      <c r="D337" s="47">
        <v>23</v>
      </c>
      <c r="E337" s="37">
        <v>17.974299999999999</v>
      </c>
      <c r="F3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7"/>
      <c r="H337"/>
      <c r="I337"/>
    </row>
    <row r="338" spans="1:9" x14ac:dyDescent="0.25">
      <c r="A338" s="29">
        <v>46060</v>
      </c>
      <c r="B338" s="47">
        <v>2</v>
      </c>
      <c r="C338" s="47">
        <v>6</v>
      </c>
      <c r="D338" s="47">
        <v>24</v>
      </c>
      <c r="E338" s="37">
        <v>17.6099</v>
      </c>
      <c r="F3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8"/>
      <c r="H338"/>
      <c r="I338"/>
    </row>
    <row r="339" spans="1:9" x14ac:dyDescent="0.25">
      <c r="A339" s="29">
        <v>46061</v>
      </c>
      <c r="B339" s="47">
        <v>2</v>
      </c>
      <c r="C339" s="47">
        <v>7</v>
      </c>
      <c r="D339" s="47">
        <v>1</v>
      </c>
      <c r="E339" s="37">
        <v>15.4168</v>
      </c>
      <c r="F3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9"/>
      <c r="H339"/>
      <c r="I339"/>
    </row>
    <row r="340" spans="1:9" x14ac:dyDescent="0.25">
      <c r="A340" s="29">
        <v>46061</v>
      </c>
      <c r="B340" s="47">
        <v>2</v>
      </c>
      <c r="C340" s="47">
        <v>7</v>
      </c>
      <c r="D340" s="47">
        <v>2</v>
      </c>
      <c r="E340" s="37">
        <v>14.927300000000001</v>
      </c>
      <c r="F3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0"/>
      <c r="H340"/>
      <c r="I340"/>
    </row>
    <row r="341" spans="1:9" x14ac:dyDescent="0.25">
      <c r="A341" s="29">
        <v>46061</v>
      </c>
      <c r="B341" s="47">
        <v>2</v>
      </c>
      <c r="C341" s="47">
        <v>7</v>
      </c>
      <c r="D341" s="47">
        <v>3</v>
      </c>
      <c r="E341" s="37">
        <v>14.9558</v>
      </c>
      <c r="F3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1"/>
      <c r="H341"/>
      <c r="I341"/>
    </row>
    <row r="342" spans="1:9" x14ac:dyDescent="0.25">
      <c r="A342" s="29">
        <v>46061</v>
      </c>
      <c r="B342" s="47">
        <v>2</v>
      </c>
      <c r="C342" s="47">
        <v>7</v>
      </c>
      <c r="D342" s="47">
        <v>4</v>
      </c>
      <c r="E342" s="37">
        <v>14.931800000000001</v>
      </c>
      <c r="F3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2"/>
      <c r="H342"/>
      <c r="I342"/>
    </row>
    <row r="343" spans="1:9" x14ac:dyDescent="0.25">
      <c r="A343" s="29">
        <v>46061</v>
      </c>
      <c r="B343" s="47">
        <v>2</v>
      </c>
      <c r="C343" s="47">
        <v>7</v>
      </c>
      <c r="D343" s="47">
        <v>5</v>
      </c>
      <c r="E343" s="37">
        <v>14.8187</v>
      </c>
      <c r="F3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3"/>
      <c r="H343"/>
      <c r="I343"/>
    </row>
    <row r="344" spans="1:9" x14ac:dyDescent="0.25">
      <c r="A344" s="29">
        <v>46061</v>
      </c>
      <c r="B344" s="47">
        <v>2</v>
      </c>
      <c r="C344" s="47">
        <v>7</v>
      </c>
      <c r="D344" s="47">
        <v>6</v>
      </c>
      <c r="E344" s="37">
        <v>14.797000000000001</v>
      </c>
      <c r="F3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4"/>
      <c r="H344"/>
      <c r="I344"/>
    </row>
    <row r="345" spans="1:9" x14ac:dyDescent="0.25">
      <c r="A345" s="29">
        <v>46061</v>
      </c>
      <c r="B345" s="47">
        <v>2</v>
      </c>
      <c r="C345" s="47">
        <v>7</v>
      </c>
      <c r="D345" s="47">
        <v>7</v>
      </c>
      <c r="E345" s="37">
        <v>14.2623</v>
      </c>
      <c r="F3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5"/>
      <c r="H345"/>
      <c r="I345"/>
    </row>
    <row r="346" spans="1:9" x14ac:dyDescent="0.25">
      <c r="A346" s="29">
        <v>46061</v>
      </c>
      <c r="B346" s="47">
        <v>2</v>
      </c>
      <c r="C346" s="47">
        <v>7</v>
      </c>
      <c r="D346" s="47">
        <v>8</v>
      </c>
      <c r="E346" s="37">
        <v>6.6116000000000001</v>
      </c>
      <c r="F3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6"/>
      <c r="H346"/>
      <c r="I346"/>
    </row>
    <row r="347" spans="1:9" x14ac:dyDescent="0.25">
      <c r="A347" s="29">
        <v>46061</v>
      </c>
      <c r="B347" s="47">
        <v>2</v>
      </c>
      <c r="C347" s="47">
        <v>7</v>
      </c>
      <c r="D347" s="47">
        <v>9</v>
      </c>
      <c r="E347" s="37">
        <v>-6.2248999999999999</v>
      </c>
      <c r="F3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7"/>
      <c r="H347"/>
      <c r="I347"/>
    </row>
    <row r="348" spans="1:9" x14ac:dyDescent="0.25">
      <c r="A348" s="29">
        <v>46061</v>
      </c>
      <c r="B348" s="47">
        <v>2</v>
      </c>
      <c r="C348" s="47">
        <v>7</v>
      </c>
      <c r="D348" s="47">
        <v>10</v>
      </c>
      <c r="E348" s="37">
        <v>-5.9955999999999996</v>
      </c>
      <c r="F3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8"/>
      <c r="H348"/>
      <c r="I348"/>
    </row>
    <row r="349" spans="1:9" x14ac:dyDescent="0.25">
      <c r="A349" s="29">
        <v>46061</v>
      </c>
      <c r="B349" s="47">
        <v>2</v>
      </c>
      <c r="C349" s="47">
        <v>7</v>
      </c>
      <c r="D349" s="47">
        <v>11</v>
      </c>
      <c r="E349" s="37">
        <v>-7.7237</v>
      </c>
      <c r="F3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9"/>
      <c r="H349"/>
      <c r="I349"/>
    </row>
    <row r="350" spans="1:9" x14ac:dyDescent="0.25">
      <c r="A350" s="29">
        <v>46061</v>
      </c>
      <c r="B350" s="47">
        <v>2</v>
      </c>
      <c r="C350" s="47">
        <v>7</v>
      </c>
      <c r="D350" s="47">
        <v>12</v>
      </c>
      <c r="E350" s="37">
        <v>-7.1112000000000002</v>
      </c>
      <c r="F3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0"/>
      <c r="H350"/>
      <c r="I350"/>
    </row>
    <row r="351" spans="1:9" x14ac:dyDescent="0.25">
      <c r="A351" s="29">
        <v>46061</v>
      </c>
      <c r="B351" s="47">
        <v>2</v>
      </c>
      <c r="C351" s="47">
        <v>7</v>
      </c>
      <c r="D351" s="47">
        <v>13</v>
      </c>
      <c r="E351" s="37">
        <v>-5.4641999999999999</v>
      </c>
      <c r="F3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1"/>
      <c r="H351"/>
      <c r="I351"/>
    </row>
    <row r="352" spans="1:9" x14ac:dyDescent="0.25">
      <c r="A352" s="29">
        <v>46061</v>
      </c>
      <c r="B352" s="47">
        <v>2</v>
      </c>
      <c r="C352" s="47">
        <v>7</v>
      </c>
      <c r="D352" s="47">
        <v>14</v>
      </c>
      <c r="E352" s="37">
        <v>-5.0174000000000003</v>
      </c>
      <c r="F3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2"/>
      <c r="H352"/>
      <c r="I352"/>
    </row>
    <row r="353" spans="1:9" x14ac:dyDescent="0.25">
      <c r="A353" s="29">
        <v>46061</v>
      </c>
      <c r="B353" s="47">
        <v>2</v>
      </c>
      <c r="C353" s="47">
        <v>7</v>
      </c>
      <c r="D353" s="47">
        <v>15</v>
      </c>
      <c r="E353" s="37">
        <v>-5.4574999999999996</v>
      </c>
      <c r="F3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3"/>
      <c r="H353"/>
      <c r="I353"/>
    </row>
    <row r="354" spans="1:9" x14ac:dyDescent="0.25">
      <c r="A354" s="29">
        <v>46061</v>
      </c>
      <c r="B354" s="47">
        <v>2</v>
      </c>
      <c r="C354" s="47">
        <v>7</v>
      </c>
      <c r="D354" s="47">
        <v>16</v>
      </c>
      <c r="E354" s="37">
        <v>9.8237000000000005</v>
      </c>
      <c r="F3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4"/>
      <c r="H354"/>
      <c r="I354"/>
    </row>
    <row r="355" spans="1:9" x14ac:dyDescent="0.25">
      <c r="A355" s="29">
        <v>46061</v>
      </c>
      <c r="B355" s="47">
        <v>2</v>
      </c>
      <c r="C355" s="47">
        <v>7</v>
      </c>
      <c r="D355" s="47">
        <v>17</v>
      </c>
      <c r="E355" s="37">
        <v>17.7225</v>
      </c>
      <c r="F3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5"/>
      <c r="H355"/>
      <c r="I355"/>
    </row>
    <row r="356" spans="1:9" x14ac:dyDescent="0.25">
      <c r="A356" s="29">
        <v>46061</v>
      </c>
      <c r="B356" s="47">
        <v>2</v>
      </c>
      <c r="C356" s="47">
        <v>7</v>
      </c>
      <c r="D356" s="47">
        <v>18</v>
      </c>
      <c r="E356" s="37">
        <v>20.244399999999999</v>
      </c>
      <c r="F3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6"/>
      <c r="H356"/>
      <c r="I356"/>
    </row>
    <row r="357" spans="1:9" x14ac:dyDescent="0.25">
      <c r="A357" s="29">
        <v>46061</v>
      </c>
      <c r="B357" s="47">
        <v>2</v>
      </c>
      <c r="C357" s="47">
        <v>7</v>
      </c>
      <c r="D357" s="47">
        <v>19</v>
      </c>
      <c r="E357" s="37">
        <v>20.415299999999998</v>
      </c>
      <c r="F3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7"/>
      <c r="H357"/>
      <c r="I357"/>
    </row>
    <row r="358" spans="1:9" x14ac:dyDescent="0.25">
      <c r="A358" s="29">
        <v>46061</v>
      </c>
      <c r="B358" s="47">
        <v>2</v>
      </c>
      <c r="C358" s="47">
        <v>7</v>
      </c>
      <c r="D358" s="47">
        <v>20</v>
      </c>
      <c r="E358" s="37">
        <v>17.117699999999999</v>
      </c>
      <c r="F3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8"/>
      <c r="H358"/>
      <c r="I358"/>
    </row>
    <row r="359" spans="1:9" x14ac:dyDescent="0.25">
      <c r="A359" s="29">
        <v>46061</v>
      </c>
      <c r="B359" s="47">
        <v>2</v>
      </c>
      <c r="C359" s="47">
        <v>7</v>
      </c>
      <c r="D359" s="47">
        <v>21</v>
      </c>
      <c r="E359" s="37">
        <v>25.582799999999999</v>
      </c>
      <c r="F3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9"/>
      <c r="H359"/>
      <c r="I359"/>
    </row>
    <row r="360" spans="1:9" x14ac:dyDescent="0.25">
      <c r="A360" s="29">
        <v>46061</v>
      </c>
      <c r="B360" s="47">
        <v>2</v>
      </c>
      <c r="C360" s="47">
        <v>7</v>
      </c>
      <c r="D360" s="47">
        <v>22</v>
      </c>
      <c r="E360" s="37">
        <v>23.8142</v>
      </c>
      <c r="F3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0"/>
      <c r="H360"/>
      <c r="I360"/>
    </row>
    <row r="361" spans="1:9" x14ac:dyDescent="0.25">
      <c r="A361" s="29">
        <v>46061</v>
      </c>
      <c r="B361" s="47">
        <v>2</v>
      </c>
      <c r="C361" s="47">
        <v>7</v>
      </c>
      <c r="D361" s="47">
        <v>23</v>
      </c>
      <c r="E361" s="37">
        <v>22.113499999999998</v>
      </c>
      <c r="F3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1"/>
      <c r="H361"/>
      <c r="I361"/>
    </row>
    <row r="362" spans="1:9" x14ac:dyDescent="0.25">
      <c r="A362" s="29">
        <v>46061</v>
      </c>
      <c r="B362" s="47">
        <v>2</v>
      </c>
      <c r="C362" s="47">
        <v>7</v>
      </c>
      <c r="D362" s="47">
        <v>24</v>
      </c>
      <c r="E362" s="37">
        <v>20.495899999999999</v>
      </c>
      <c r="F3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2"/>
      <c r="H362"/>
      <c r="I362"/>
    </row>
    <row r="363" spans="1:9" x14ac:dyDescent="0.25">
      <c r="A363" s="29">
        <v>46062</v>
      </c>
      <c r="B363" s="47">
        <v>2</v>
      </c>
      <c r="C363" s="47">
        <v>1</v>
      </c>
      <c r="D363" s="47">
        <v>1</v>
      </c>
      <c r="E363" s="37">
        <v>16.323599999999999</v>
      </c>
      <c r="F3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3"/>
      <c r="H363"/>
      <c r="I363"/>
    </row>
    <row r="364" spans="1:9" x14ac:dyDescent="0.25">
      <c r="A364" s="29">
        <v>46062</v>
      </c>
      <c r="B364" s="47">
        <v>2</v>
      </c>
      <c r="C364" s="47">
        <v>1</v>
      </c>
      <c r="D364" s="47">
        <v>2</v>
      </c>
      <c r="E364" s="37">
        <v>16.8033</v>
      </c>
      <c r="F3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4"/>
      <c r="H364"/>
      <c r="I364"/>
    </row>
    <row r="365" spans="1:9" x14ac:dyDescent="0.25">
      <c r="A365" s="29">
        <v>46062</v>
      </c>
      <c r="B365" s="47">
        <v>2</v>
      </c>
      <c r="C365" s="47">
        <v>1</v>
      </c>
      <c r="D365" s="47">
        <v>3</v>
      </c>
      <c r="E365" s="37">
        <v>16.206</v>
      </c>
      <c r="F3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5"/>
      <c r="H365"/>
      <c r="I365"/>
    </row>
    <row r="366" spans="1:9" x14ac:dyDescent="0.25">
      <c r="A366" s="29">
        <v>46062</v>
      </c>
      <c r="B366" s="47">
        <v>2</v>
      </c>
      <c r="C366" s="47">
        <v>1</v>
      </c>
      <c r="D366" s="47">
        <v>4</v>
      </c>
      <c r="E366" s="37">
        <v>16.431899999999999</v>
      </c>
      <c r="F3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6"/>
      <c r="H366"/>
      <c r="I366"/>
    </row>
    <row r="367" spans="1:9" x14ac:dyDescent="0.25">
      <c r="A367" s="29">
        <v>46062</v>
      </c>
      <c r="B367" s="47">
        <v>2</v>
      </c>
      <c r="C367" s="47">
        <v>1</v>
      </c>
      <c r="D367" s="47">
        <v>5</v>
      </c>
      <c r="E367" s="37">
        <v>17.528300000000002</v>
      </c>
      <c r="F3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7"/>
      <c r="H367"/>
      <c r="I367"/>
    </row>
    <row r="368" spans="1:9" x14ac:dyDescent="0.25">
      <c r="A368" s="29">
        <v>46062</v>
      </c>
      <c r="B368" s="47">
        <v>2</v>
      </c>
      <c r="C368" s="47">
        <v>1</v>
      </c>
      <c r="D368" s="47">
        <v>6</v>
      </c>
      <c r="E368" s="37">
        <v>19.3626</v>
      </c>
      <c r="F3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8"/>
      <c r="H368"/>
      <c r="I368"/>
    </row>
    <row r="369" spans="1:9" x14ac:dyDescent="0.25">
      <c r="A369" s="29">
        <v>46062</v>
      </c>
      <c r="B369" s="47">
        <v>2</v>
      </c>
      <c r="C369" s="47">
        <v>1</v>
      </c>
      <c r="D369" s="47">
        <v>7</v>
      </c>
      <c r="E369" s="37">
        <v>19.357900000000001</v>
      </c>
      <c r="F3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9"/>
      <c r="H369"/>
      <c r="I369"/>
    </row>
    <row r="370" spans="1:9" x14ac:dyDescent="0.25">
      <c r="A370" s="29">
        <v>46062</v>
      </c>
      <c r="B370" s="47">
        <v>2</v>
      </c>
      <c r="C370" s="47">
        <v>1</v>
      </c>
      <c r="D370" s="47">
        <v>8</v>
      </c>
      <c r="E370" s="37">
        <v>135.02340000000001</v>
      </c>
      <c r="F3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0"/>
      <c r="H370"/>
      <c r="I370"/>
    </row>
    <row r="371" spans="1:9" x14ac:dyDescent="0.25">
      <c r="A371" s="29">
        <v>46062</v>
      </c>
      <c r="B371" s="47">
        <v>2</v>
      </c>
      <c r="C371" s="47">
        <v>1</v>
      </c>
      <c r="D371" s="47">
        <v>9</v>
      </c>
      <c r="E371" s="37">
        <v>2.0872000000000002</v>
      </c>
      <c r="F3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1"/>
      <c r="H371"/>
      <c r="I371"/>
    </row>
    <row r="372" spans="1:9" x14ac:dyDescent="0.25">
      <c r="A372" s="29">
        <v>46062</v>
      </c>
      <c r="B372" s="47">
        <v>2</v>
      </c>
      <c r="C372" s="47">
        <v>1</v>
      </c>
      <c r="D372" s="47">
        <v>10</v>
      </c>
      <c r="E372" s="37">
        <v>-11.748100000000001</v>
      </c>
      <c r="F3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2"/>
      <c r="H372"/>
      <c r="I372"/>
    </row>
    <row r="373" spans="1:9" x14ac:dyDescent="0.25">
      <c r="A373" s="29">
        <v>46062</v>
      </c>
      <c r="B373" s="47">
        <v>2</v>
      </c>
      <c r="C373" s="47">
        <v>1</v>
      </c>
      <c r="D373" s="47">
        <v>11</v>
      </c>
      <c r="E373" s="37">
        <v>1.8763000000000001</v>
      </c>
      <c r="F3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3"/>
      <c r="H373"/>
      <c r="I373"/>
    </row>
    <row r="374" spans="1:9" x14ac:dyDescent="0.25">
      <c r="A374" s="29">
        <v>46062</v>
      </c>
      <c r="B374" s="47">
        <v>2</v>
      </c>
      <c r="C374" s="47">
        <v>1</v>
      </c>
      <c r="D374" s="47">
        <v>12</v>
      </c>
      <c r="E374" s="37">
        <v>5.8631000000000002</v>
      </c>
      <c r="F3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4"/>
      <c r="H374"/>
      <c r="I374"/>
    </row>
    <row r="375" spans="1:9" x14ac:dyDescent="0.25">
      <c r="A375" s="29">
        <v>46062</v>
      </c>
      <c r="B375" s="47">
        <v>2</v>
      </c>
      <c r="C375" s="47">
        <v>1</v>
      </c>
      <c r="D375" s="47">
        <v>13</v>
      </c>
      <c r="E375" s="37">
        <v>-17.1462</v>
      </c>
      <c r="F3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5"/>
      <c r="H375"/>
      <c r="I375"/>
    </row>
    <row r="376" spans="1:9" x14ac:dyDescent="0.25">
      <c r="A376" s="29">
        <v>46062</v>
      </c>
      <c r="B376" s="47">
        <v>2</v>
      </c>
      <c r="C376" s="47">
        <v>1</v>
      </c>
      <c r="D376" s="47">
        <v>14</v>
      </c>
      <c r="E376" s="37">
        <v>-16.729800000000001</v>
      </c>
      <c r="F3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6"/>
      <c r="H376"/>
      <c r="I376"/>
    </row>
    <row r="377" spans="1:9" x14ac:dyDescent="0.25">
      <c r="A377" s="29">
        <v>46062</v>
      </c>
      <c r="B377" s="47">
        <v>2</v>
      </c>
      <c r="C377" s="47">
        <v>1</v>
      </c>
      <c r="D377" s="47">
        <v>15</v>
      </c>
      <c r="E377" s="37">
        <v>-18.634699999999999</v>
      </c>
      <c r="F3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7"/>
      <c r="H377"/>
      <c r="I377"/>
    </row>
    <row r="378" spans="1:9" x14ac:dyDescent="0.25">
      <c r="A378" s="29">
        <v>46062</v>
      </c>
      <c r="B378" s="47">
        <v>2</v>
      </c>
      <c r="C378" s="47">
        <v>1</v>
      </c>
      <c r="D378" s="47">
        <v>16</v>
      </c>
      <c r="E378" s="37">
        <v>-16.7179</v>
      </c>
      <c r="F3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8"/>
      <c r="H378"/>
      <c r="I378"/>
    </row>
    <row r="379" spans="1:9" x14ac:dyDescent="0.25">
      <c r="A379" s="29">
        <v>46062</v>
      </c>
      <c r="B379" s="47">
        <v>2</v>
      </c>
      <c r="C379" s="47">
        <v>1</v>
      </c>
      <c r="D379" s="47">
        <v>17</v>
      </c>
      <c r="E379" s="37">
        <v>17.2895</v>
      </c>
      <c r="F3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9"/>
      <c r="H379"/>
      <c r="I379"/>
    </row>
    <row r="380" spans="1:9" x14ac:dyDescent="0.25">
      <c r="A380" s="29">
        <v>46062</v>
      </c>
      <c r="B380" s="47">
        <v>2</v>
      </c>
      <c r="C380" s="47">
        <v>1</v>
      </c>
      <c r="D380" s="47">
        <v>18</v>
      </c>
      <c r="E380" s="37">
        <v>10.8826</v>
      </c>
      <c r="F3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0"/>
      <c r="H380"/>
      <c r="I380"/>
    </row>
    <row r="381" spans="1:9" x14ac:dyDescent="0.25">
      <c r="A381" s="29">
        <v>46062</v>
      </c>
      <c r="B381" s="47">
        <v>2</v>
      </c>
      <c r="C381" s="47">
        <v>1</v>
      </c>
      <c r="D381" s="47">
        <v>19</v>
      </c>
      <c r="E381" s="37">
        <v>10.1305</v>
      </c>
      <c r="F3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1"/>
      <c r="H381"/>
      <c r="I381"/>
    </row>
    <row r="382" spans="1:9" x14ac:dyDescent="0.25">
      <c r="A382" s="29">
        <v>46062</v>
      </c>
      <c r="B382" s="47">
        <v>2</v>
      </c>
      <c r="C382" s="47">
        <v>1</v>
      </c>
      <c r="D382" s="47">
        <v>20</v>
      </c>
      <c r="E382" s="37">
        <v>9.7492999999999999</v>
      </c>
      <c r="F3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2"/>
      <c r="H382"/>
      <c r="I382"/>
    </row>
    <row r="383" spans="1:9" x14ac:dyDescent="0.25">
      <c r="A383" s="29">
        <v>46062</v>
      </c>
      <c r="B383" s="47">
        <v>2</v>
      </c>
      <c r="C383" s="47">
        <v>1</v>
      </c>
      <c r="D383" s="47">
        <v>21</v>
      </c>
      <c r="E383" s="37">
        <v>23.875</v>
      </c>
      <c r="F3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3"/>
      <c r="H383"/>
      <c r="I383"/>
    </row>
    <row r="384" spans="1:9" x14ac:dyDescent="0.25">
      <c r="A384" s="29">
        <v>46062</v>
      </c>
      <c r="B384" s="47">
        <v>2</v>
      </c>
      <c r="C384" s="47">
        <v>1</v>
      </c>
      <c r="D384" s="47">
        <v>22</v>
      </c>
      <c r="E384" s="37">
        <v>12.9595</v>
      </c>
      <c r="F3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4"/>
      <c r="H384"/>
      <c r="I384"/>
    </row>
    <row r="385" spans="1:9" x14ac:dyDescent="0.25">
      <c r="A385" s="29">
        <v>46062</v>
      </c>
      <c r="B385" s="47">
        <v>2</v>
      </c>
      <c r="C385" s="47">
        <v>1</v>
      </c>
      <c r="D385" s="47">
        <v>23</v>
      </c>
      <c r="E385" s="37">
        <v>11.159700000000001</v>
      </c>
      <c r="F3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5"/>
      <c r="H385"/>
      <c r="I385"/>
    </row>
    <row r="386" spans="1:9" x14ac:dyDescent="0.25">
      <c r="A386" s="29">
        <v>46062</v>
      </c>
      <c r="B386" s="47">
        <v>2</v>
      </c>
      <c r="C386" s="47">
        <v>1</v>
      </c>
      <c r="D386" s="47">
        <v>24</v>
      </c>
      <c r="E386" s="37">
        <v>19.044599999999999</v>
      </c>
      <c r="F3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6"/>
      <c r="H386"/>
      <c r="I386"/>
    </row>
    <row r="387" spans="1:9" x14ac:dyDescent="0.25">
      <c r="A387" s="29">
        <v>46063</v>
      </c>
      <c r="B387" s="47">
        <v>2</v>
      </c>
      <c r="C387" s="47">
        <v>2</v>
      </c>
      <c r="D387" s="47">
        <v>1</v>
      </c>
      <c r="E387" s="37">
        <v>18.297499999999999</v>
      </c>
      <c r="F3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7"/>
      <c r="H387"/>
      <c r="I387"/>
    </row>
    <row r="388" spans="1:9" x14ac:dyDescent="0.25">
      <c r="A388" s="29">
        <v>46063</v>
      </c>
      <c r="B388" s="47">
        <v>2</v>
      </c>
      <c r="C388" s="47">
        <v>2</v>
      </c>
      <c r="D388" s="47">
        <v>2</v>
      </c>
      <c r="E388" s="37">
        <v>31.711300000000001</v>
      </c>
      <c r="F3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8"/>
      <c r="H388"/>
      <c r="I388"/>
    </row>
    <row r="389" spans="1:9" x14ac:dyDescent="0.25">
      <c r="A389" s="29">
        <v>46063</v>
      </c>
      <c r="B389" s="47">
        <v>2</v>
      </c>
      <c r="C389" s="47">
        <v>2</v>
      </c>
      <c r="D389" s="47">
        <v>3</v>
      </c>
      <c r="E389" s="37">
        <v>33.6798</v>
      </c>
      <c r="F3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9"/>
      <c r="H389"/>
      <c r="I389"/>
    </row>
    <row r="390" spans="1:9" x14ac:dyDescent="0.25">
      <c r="A390" s="29">
        <v>46063</v>
      </c>
      <c r="B390" s="47">
        <v>2</v>
      </c>
      <c r="C390" s="47">
        <v>2</v>
      </c>
      <c r="D390" s="47">
        <v>4</v>
      </c>
      <c r="E390" s="37">
        <v>32.653399999999998</v>
      </c>
      <c r="F3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0"/>
      <c r="H390"/>
      <c r="I390"/>
    </row>
    <row r="391" spans="1:9" x14ac:dyDescent="0.25">
      <c r="A391" s="29">
        <v>46063</v>
      </c>
      <c r="B391" s="47">
        <v>2</v>
      </c>
      <c r="C391" s="47">
        <v>2</v>
      </c>
      <c r="D391" s="47">
        <v>5</v>
      </c>
      <c r="E391" s="37">
        <v>35.335000000000001</v>
      </c>
      <c r="F3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1"/>
      <c r="H391"/>
      <c r="I391"/>
    </row>
    <row r="392" spans="1:9" x14ac:dyDescent="0.25">
      <c r="A392" s="29">
        <v>46063</v>
      </c>
      <c r="B392" s="47">
        <v>2</v>
      </c>
      <c r="C392" s="47">
        <v>2</v>
      </c>
      <c r="D392" s="47">
        <v>6</v>
      </c>
      <c r="E392" s="37">
        <v>30.748799999999999</v>
      </c>
      <c r="F3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2"/>
      <c r="H392"/>
      <c r="I392"/>
    </row>
    <row r="393" spans="1:9" x14ac:dyDescent="0.25">
      <c r="A393" s="29">
        <v>46063</v>
      </c>
      <c r="B393" s="47">
        <v>2</v>
      </c>
      <c r="C393" s="47">
        <v>2</v>
      </c>
      <c r="D393" s="47">
        <v>7</v>
      </c>
      <c r="E393" s="37">
        <v>36.610700000000001</v>
      </c>
      <c r="F3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3"/>
      <c r="H393"/>
      <c r="I393"/>
    </row>
    <row r="394" spans="1:9" x14ac:dyDescent="0.25">
      <c r="A394" s="29">
        <v>46063</v>
      </c>
      <c r="B394" s="47">
        <v>2</v>
      </c>
      <c r="C394" s="47">
        <v>2</v>
      </c>
      <c r="D394" s="47">
        <v>8</v>
      </c>
      <c r="E394" s="37">
        <v>36.823700000000002</v>
      </c>
      <c r="F3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4"/>
      <c r="H394"/>
      <c r="I394"/>
    </row>
    <row r="395" spans="1:9" x14ac:dyDescent="0.25">
      <c r="A395" s="29">
        <v>46063</v>
      </c>
      <c r="B395" s="47">
        <v>2</v>
      </c>
      <c r="C395" s="47">
        <v>2</v>
      </c>
      <c r="D395" s="47">
        <v>9</v>
      </c>
      <c r="E395" s="37">
        <v>31.2042</v>
      </c>
      <c r="F3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5"/>
      <c r="H395"/>
      <c r="I395"/>
    </row>
    <row r="396" spans="1:9" x14ac:dyDescent="0.25">
      <c r="A396" s="29">
        <v>46063</v>
      </c>
      <c r="B396" s="47">
        <v>2</v>
      </c>
      <c r="C396" s="47">
        <v>2</v>
      </c>
      <c r="D396" s="47">
        <v>10</v>
      </c>
      <c r="E396" s="37">
        <v>29.301400000000001</v>
      </c>
      <c r="F3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6"/>
      <c r="H396"/>
      <c r="I396"/>
    </row>
    <row r="397" spans="1:9" x14ac:dyDescent="0.25">
      <c r="A397" s="29">
        <v>46063</v>
      </c>
      <c r="B397" s="47">
        <v>2</v>
      </c>
      <c r="C397" s="47">
        <v>2</v>
      </c>
      <c r="D397" s="47">
        <v>11</v>
      </c>
      <c r="E397" s="37">
        <v>31.0397</v>
      </c>
      <c r="F3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7"/>
      <c r="H397"/>
      <c r="I397"/>
    </row>
    <row r="398" spans="1:9" x14ac:dyDescent="0.25">
      <c r="A398" s="29">
        <v>46063</v>
      </c>
      <c r="B398" s="47">
        <v>2</v>
      </c>
      <c r="C398" s="47">
        <v>2</v>
      </c>
      <c r="D398" s="47">
        <v>12</v>
      </c>
      <c r="E398" s="37">
        <v>29.534500000000001</v>
      </c>
      <c r="F3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8"/>
      <c r="H398"/>
      <c r="I398"/>
    </row>
    <row r="399" spans="1:9" x14ac:dyDescent="0.25">
      <c r="A399" s="29">
        <v>46063</v>
      </c>
      <c r="B399" s="47">
        <v>2</v>
      </c>
      <c r="C399" s="47">
        <v>2</v>
      </c>
      <c r="D399" s="47">
        <v>13</v>
      </c>
      <c r="E399" s="37">
        <v>29.966100000000001</v>
      </c>
      <c r="F3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9"/>
      <c r="H399"/>
      <c r="I399"/>
    </row>
    <row r="400" spans="1:9" x14ac:dyDescent="0.25">
      <c r="A400" s="29">
        <v>46063</v>
      </c>
      <c r="B400" s="47">
        <v>2</v>
      </c>
      <c r="C400" s="47">
        <v>2</v>
      </c>
      <c r="D400" s="47">
        <v>14</v>
      </c>
      <c r="E400" s="37">
        <v>25.694199999999999</v>
      </c>
      <c r="F4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0"/>
      <c r="H400"/>
      <c r="I400"/>
    </row>
    <row r="401" spans="1:9" x14ac:dyDescent="0.25">
      <c r="A401" s="29">
        <v>46063</v>
      </c>
      <c r="B401" s="47">
        <v>2</v>
      </c>
      <c r="C401" s="47">
        <v>2</v>
      </c>
      <c r="D401" s="47">
        <v>15</v>
      </c>
      <c r="E401" s="37">
        <v>27.823599999999999</v>
      </c>
      <c r="F4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1"/>
      <c r="H401"/>
      <c r="I401"/>
    </row>
    <row r="402" spans="1:9" x14ac:dyDescent="0.25">
      <c r="A402" s="29">
        <v>46063</v>
      </c>
      <c r="B402" s="47">
        <v>2</v>
      </c>
      <c r="C402" s="47">
        <v>2</v>
      </c>
      <c r="D402" s="47">
        <v>16</v>
      </c>
      <c r="E402" s="37">
        <v>31.750599999999999</v>
      </c>
      <c r="F4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2"/>
      <c r="H402"/>
      <c r="I402"/>
    </row>
    <row r="403" spans="1:9" x14ac:dyDescent="0.25">
      <c r="A403" s="29">
        <v>46063</v>
      </c>
      <c r="B403" s="47">
        <v>2</v>
      </c>
      <c r="C403" s="47">
        <v>2</v>
      </c>
      <c r="D403" s="47">
        <v>17</v>
      </c>
      <c r="E403" s="37">
        <v>32.917200000000001</v>
      </c>
      <c r="F4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3"/>
      <c r="H403"/>
      <c r="I403"/>
    </row>
    <row r="404" spans="1:9" x14ac:dyDescent="0.25">
      <c r="A404" s="29">
        <v>46063</v>
      </c>
      <c r="B404" s="47">
        <v>2</v>
      </c>
      <c r="C404" s="47">
        <v>2</v>
      </c>
      <c r="D404" s="47">
        <v>18</v>
      </c>
      <c r="E404" s="37">
        <v>33.093600000000002</v>
      </c>
      <c r="F4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4"/>
      <c r="H404"/>
      <c r="I404"/>
    </row>
    <row r="405" spans="1:9" x14ac:dyDescent="0.25">
      <c r="A405" s="29">
        <v>46063</v>
      </c>
      <c r="B405" s="47">
        <v>2</v>
      </c>
      <c r="C405" s="47">
        <v>2</v>
      </c>
      <c r="D405" s="47">
        <v>19</v>
      </c>
      <c r="E405" s="37">
        <v>34.896900000000002</v>
      </c>
      <c r="F4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5"/>
      <c r="H405"/>
      <c r="I405"/>
    </row>
    <row r="406" spans="1:9" x14ac:dyDescent="0.25">
      <c r="A406" s="29">
        <v>46063</v>
      </c>
      <c r="B406" s="47">
        <v>2</v>
      </c>
      <c r="C406" s="47">
        <v>2</v>
      </c>
      <c r="D406" s="47">
        <v>20</v>
      </c>
      <c r="E406" s="37">
        <v>34.685899999999997</v>
      </c>
      <c r="F4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6"/>
      <c r="H406"/>
      <c r="I406"/>
    </row>
    <row r="407" spans="1:9" x14ac:dyDescent="0.25">
      <c r="A407" s="29">
        <v>46063</v>
      </c>
      <c r="B407" s="47">
        <v>2</v>
      </c>
      <c r="C407" s="47">
        <v>2</v>
      </c>
      <c r="D407" s="47">
        <v>21</v>
      </c>
      <c r="E407" s="37">
        <v>34.079000000000001</v>
      </c>
      <c r="F4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7"/>
      <c r="H407"/>
      <c r="I407"/>
    </row>
    <row r="408" spans="1:9" x14ac:dyDescent="0.25">
      <c r="A408" s="29">
        <v>46063</v>
      </c>
      <c r="B408" s="47">
        <v>2</v>
      </c>
      <c r="C408" s="47">
        <v>2</v>
      </c>
      <c r="D408" s="47">
        <v>22</v>
      </c>
      <c r="E408" s="37">
        <v>32.565399999999997</v>
      </c>
      <c r="F4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8"/>
      <c r="H408"/>
      <c r="I408"/>
    </row>
    <row r="409" spans="1:9" x14ac:dyDescent="0.25">
      <c r="A409" s="29">
        <v>46063</v>
      </c>
      <c r="B409" s="47">
        <v>2</v>
      </c>
      <c r="C409" s="47">
        <v>2</v>
      </c>
      <c r="D409" s="47">
        <v>23</v>
      </c>
      <c r="E409" s="37">
        <v>34.8645</v>
      </c>
      <c r="F4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9"/>
      <c r="H409"/>
      <c r="I409"/>
    </row>
    <row r="410" spans="1:9" x14ac:dyDescent="0.25">
      <c r="A410" s="29">
        <v>46063</v>
      </c>
      <c r="B410" s="47">
        <v>2</v>
      </c>
      <c r="C410" s="47">
        <v>2</v>
      </c>
      <c r="D410" s="47">
        <v>24</v>
      </c>
      <c r="E410" s="37">
        <v>34.698700000000002</v>
      </c>
      <c r="F4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0"/>
      <c r="H410"/>
      <c r="I410"/>
    </row>
    <row r="411" spans="1:9" x14ac:dyDescent="0.25">
      <c r="A411" s="29">
        <v>46064</v>
      </c>
      <c r="B411" s="47">
        <v>2</v>
      </c>
      <c r="C411" s="47">
        <v>3</v>
      </c>
      <c r="D411" s="47">
        <v>1</v>
      </c>
      <c r="E411" s="37">
        <v>28.387799999999999</v>
      </c>
      <c r="F4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1"/>
      <c r="H411"/>
      <c r="I411"/>
    </row>
    <row r="412" spans="1:9" x14ac:dyDescent="0.25">
      <c r="A412" s="29">
        <v>46064</v>
      </c>
      <c r="B412" s="47">
        <v>2</v>
      </c>
      <c r="C412" s="47">
        <v>3</v>
      </c>
      <c r="D412" s="47">
        <v>2</v>
      </c>
      <c r="E412" s="37">
        <v>28.436900000000001</v>
      </c>
      <c r="F4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2"/>
      <c r="H412"/>
      <c r="I412"/>
    </row>
    <row r="413" spans="1:9" x14ac:dyDescent="0.25">
      <c r="A413" s="29">
        <v>46064</v>
      </c>
      <c r="B413" s="47">
        <v>2</v>
      </c>
      <c r="C413" s="47">
        <v>3</v>
      </c>
      <c r="D413" s="47">
        <v>3</v>
      </c>
      <c r="E413" s="37">
        <v>29.340299999999999</v>
      </c>
      <c r="F4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3"/>
      <c r="H413"/>
      <c r="I413"/>
    </row>
    <row r="414" spans="1:9" x14ac:dyDescent="0.25">
      <c r="A414" s="29">
        <v>46064</v>
      </c>
      <c r="B414" s="47">
        <v>2</v>
      </c>
      <c r="C414" s="47">
        <v>3</v>
      </c>
      <c r="D414" s="47">
        <v>4</v>
      </c>
      <c r="E414" s="37">
        <v>28.445399999999999</v>
      </c>
      <c r="F4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4"/>
      <c r="H414"/>
      <c r="I414"/>
    </row>
    <row r="415" spans="1:9" x14ac:dyDescent="0.25">
      <c r="A415" s="29">
        <v>46064</v>
      </c>
      <c r="B415" s="47">
        <v>2</v>
      </c>
      <c r="C415" s="47">
        <v>3</v>
      </c>
      <c r="D415" s="47">
        <v>5</v>
      </c>
      <c r="E415" s="37">
        <v>26.6874</v>
      </c>
      <c r="F4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5"/>
      <c r="H415"/>
      <c r="I415"/>
    </row>
    <row r="416" spans="1:9" x14ac:dyDescent="0.25">
      <c r="A416" s="29">
        <v>46064</v>
      </c>
      <c r="B416" s="47">
        <v>2</v>
      </c>
      <c r="C416" s="47">
        <v>3</v>
      </c>
      <c r="D416" s="47">
        <v>6</v>
      </c>
      <c r="E416" s="37">
        <v>31.253799999999998</v>
      </c>
      <c r="F4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6"/>
      <c r="H416"/>
      <c r="I416"/>
    </row>
    <row r="417" spans="1:9" x14ac:dyDescent="0.25">
      <c r="A417" s="29">
        <v>46064</v>
      </c>
      <c r="B417" s="47">
        <v>2</v>
      </c>
      <c r="C417" s="47">
        <v>3</v>
      </c>
      <c r="D417" s="47">
        <v>7</v>
      </c>
      <c r="E417" s="37">
        <v>31.692399999999999</v>
      </c>
      <c r="F4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7"/>
      <c r="H417"/>
      <c r="I417"/>
    </row>
    <row r="418" spans="1:9" x14ac:dyDescent="0.25">
      <c r="A418" s="29">
        <v>46064</v>
      </c>
      <c r="B418" s="47">
        <v>2</v>
      </c>
      <c r="C418" s="47">
        <v>3</v>
      </c>
      <c r="D418" s="47">
        <v>8</v>
      </c>
      <c r="E418" s="37">
        <v>24.824300000000001</v>
      </c>
      <c r="F4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8"/>
      <c r="H418"/>
      <c r="I418"/>
    </row>
    <row r="419" spans="1:9" x14ac:dyDescent="0.25">
      <c r="A419" s="29">
        <v>46064</v>
      </c>
      <c r="B419" s="47">
        <v>2</v>
      </c>
      <c r="C419" s="47">
        <v>3</v>
      </c>
      <c r="D419" s="47">
        <v>9</v>
      </c>
      <c r="E419" s="37">
        <v>23.025600000000001</v>
      </c>
      <c r="F4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9"/>
      <c r="H419"/>
      <c r="I419"/>
    </row>
    <row r="420" spans="1:9" x14ac:dyDescent="0.25">
      <c r="A420" s="29">
        <v>46064</v>
      </c>
      <c r="B420" s="47">
        <v>2</v>
      </c>
      <c r="C420" s="47">
        <v>3</v>
      </c>
      <c r="D420" s="47">
        <v>10</v>
      </c>
      <c r="E420" s="37">
        <v>19.505700000000001</v>
      </c>
      <c r="F4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0"/>
      <c r="H420"/>
      <c r="I420"/>
    </row>
    <row r="421" spans="1:9" x14ac:dyDescent="0.25">
      <c r="A421" s="29">
        <v>46064</v>
      </c>
      <c r="B421" s="47">
        <v>2</v>
      </c>
      <c r="C421" s="47">
        <v>3</v>
      </c>
      <c r="D421" s="47">
        <v>11</v>
      </c>
      <c r="E421" s="37">
        <v>19.136500000000002</v>
      </c>
      <c r="F4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1"/>
      <c r="H421"/>
      <c r="I421"/>
    </row>
    <row r="422" spans="1:9" x14ac:dyDescent="0.25">
      <c r="A422" s="29">
        <v>46064</v>
      </c>
      <c r="B422" s="47">
        <v>2</v>
      </c>
      <c r="C422" s="47">
        <v>3</v>
      </c>
      <c r="D422" s="47">
        <v>12</v>
      </c>
      <c r="E422" s="37">
        <v>19.078399999999998</v>
      </c>
      <c r="F4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2"/>
      <c r="H422"/>
      <c r="I422"/>
    </row>
    <row r="423" spans="1:9" x14ac:dyDescent="0.25">
      <c r="A423" s="29">
        <v>46064</v>
      </c>
      <c r="B423" s="47">
        <v>2</v>
      </c>
      <c r="C423" s="47">
        <v>3</v>
      </c>
      <c r="D423" s="47">
        <v>13</v>
      </c>
      <c r="E423" s="37">
        <v>18.320399999999999</v>
      </c>
      <c r="F4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3"/>
      <c r="H423"/>
      <c r="I423"/>
    </row>
    <row r="424" spans="1:9" x14ac:dyDescent="0.25">
      <c r="A424" s="29">
        <v>46064</v>
      </c>
      <c r="B424" s="47">
        <v>2</v>
      </c>
      <c r="C424" s="47">
        <v>3</v>
      </c>
      <c r="D424" s="47">
        <v>14</v>
      </c>
      <c r="E424" s="37">
        <v>19.052499999999998</v>
      </c>
      <c r="F4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4"/>
      <c r="H424"/>
      <c r="I424"/>
    </row>
    <row r="425" spans="1:9" x14ac:dyDescent="0.25">
      <c r="A425" s="29">
        <v>46064</v>
      </c>
      <c r="B425" s="47">
        <v>2</v>
      </c>
      <c r="C425" s="47">
        <v>3</v>
      </c>
      <c r="D425" s="47">
        <v>15</v>
      </c>
      <c r="E425" s="37">
        <v>19.648599999999998</v>
      </c>
      <c r="F4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5"/>
      <c r="H425"/>
      <c r="I425"/>
    </row>
    <row r="426" spans="1:9" x14ac:dyDescent="0.25">
      <c r="A426" s="29">
        <v>46064</v>
      </c>
      <c r="B426" s="47">
        <v>2</v>
      </c>
      <c r="C426" s="47">
        <v>3</v>
      </c>
      <c r="D426" s="47">
        <v>16</v>
      </c>
      <c r="E426" s="37">
        <v>13.6777</v>
      </c>
      <c r="F4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6"/>
      <c r="H426"/>
      <c r="I426"/>
    </row>
    <row r="427" spans="1:9" x14ac:dyDescent="0.25">
      <c r="A427" s="29">
        <v>46064</v>
      </c>
      <c r="B427" s="47">
        <v>2</v>
      </c>
      <c r="C427" s="47">
        <v>3</v>
      </c>
      <c r="D427" s="47">
        <v>17</v>
      </c>
      <c r="E427" s="37">
        <v>19.0412</v>
      </c>
      <c r="F4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7"/>
      <c r="H427"/>
      <c r="I427"/>
    </row>
    <row r="428" spans="1:9" x14ac:dyDescent="0.25">
      <c r="A428" s="29">
        <v>46064</v>
      </c>
      <c r="B428" s="47">
        <v>2</v>
      </c>
      <c r="C428" s="47">
        <v>3</v>
      </c>
      <c r="D428" s="47">
        <v>18</v>
      </c>
      <c r="E428" s="37">
        <v>29.450700000000001</v>
      </c>
      <c r="F4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8"/>
      <c r="H428"/>
      <c r="I428"/>
    </row>
    <row r="429" spans="1:9" x14ac:dyDescent="0.25">
      <c r="A429" s="29">
        <v>46064</v>
      </c>
      <c r="B429" s="47">
        <v>2</v>
      </c>
      <c r="C429" s="47">
        <v>3</v>
      </c>
      <c r="D429" s="47">
        <v>19</v>
      </c>
      <c r="E429" s="37">
        <v>29.585999999999999</v>
      </c>
      <c r="F4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9"/>
      <c r="H429"/>
      <c r="I429"/>
    </row>
    <row r="430" spans="1:9" x14ac:dyDescent="0.25">
      <c r="A430" s="29">
        <v>46064</v>
      </c>
      <c r="B430" s="47">
        <v>2</v>
      </c>
      <c r="C430" s="47">
        <v>3</v>
      </c>
      <c r="D430" s="47">
        <v>20</v>
      </c>
      <c r="E430" s="37">
        <v>30.1646</v>
      </c>
      <c r="F4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0"/>
      <c r="H430"/>
      <c r="I430"/>
    </row>
    <row r="431" spans="1:9" x14ac:dyDescent="0.25">
      <c r="A431" s="29">
        <v>46064</v>
      </c>
      <c r="B431" s="47">
        <v>2</v>
      </c>
      <c r="C431" s="47">
        <v>3</v>
      </c>
      <c r="D431" s="47">
        <v>21</v>
      </c>
      <c r="E431" s="37">
        <v>29.875699999999998</v>
      </c>
      <c r="F4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1"/>
      <c r="H431"/>
      <c r="I431"/>
    </row>
    <row r="432" spans="1:9" x14ac:dyDescent="0.25">
      <c r="A432" s="29">
        <v>46064</v>
      </c>
      <c r="B432" s="47">
        <v>2</v>
      </c>
      <c r="C432" s="47">
        <v>3</v>
      </c>
      <c r="D432" s="47">
        <v>22</v>
      </c>
      <c r="E432" s="37">
        <v>32.218800000000002</v>
      </c>
      <c r="F4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2"/>
      <c r="H432"/>
      <c r="I432"/>
    </row>
    <row r="433" spans="1:9" x14ac:dyDescent="0.25">
      <c r="A433" s="29">
        <v>46064</v>
      </c>
      <c r="B433" s="47">
        <v>2</v>
      </c>
      <c r="C433" s="47">
        <v>3</v>
      </c>
      <c r="D433" s="47">
        <v>23</v>
      </c>
      <c r="E433" s="37">
        <v>28.268000000000001</v>
      </c>
      <c r="F4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3"/>
      <c r="H433"/>
      <c r="I433"/>
    </row>
    <row r="434" spans="1:9" x14ac:dyDescent="0.25">
      <c r="A434" s="29">
        <v>46064</v>
      </c>
      <c r="B434" s="47">
        <v>2</v>
      </c>
      <c r="C434" s="47">
        <v>3</v>
      </c>
      <c r="D434" s="47">
        <v>24</v>
      </c>
      <c r="E434" s="37">
        <v>25.902100000000001</v>
      </c>
      <c r="F4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4"/>
      <c r="H434"/>
      <c r="I434"/>
    </row>
    <row r="435" spans="1:9" x14ac:dyDescent="0.25">
      <c r="A435" s="29">
        <v>46065</v>
      </c>
      <c r="B435" s="47">
        <v>2</v>
      </c>
      <c r="C435" s="47">
        <v>4</v>
      </c>
      <c r="D435" s="47">
        <v>1</v>
      </c>
      <c r="E435" s="37">
        <v>28.060099999999998</v>
      </c>
      <c r="F4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5"/>
      <c r="H435"/>
      <c r="I435"/>
    </row>
    <row r="436" spans="1:9" x14ac:dyDescent="0.25">
      <c r="A436" s="29">
        <v>46065</v>
      </c>
      <c r="B436" s="47">
        <v>2</v>
      </c>
      <c r="C436" s="47">
        <v>4</v>
      </c>
      <c r="D436" s="47">
        <v>2</v>
      </c>
      <c r="E436" s="37">
        <v>12.287699999999999</v>
      </c>
      <c r="F4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6"/>
      <c r="H436"/>
      <c r="I436"/>
    </row>
    <row r="437" spans="1:9" x14ac:dyDescent="0.25">
      <c r="A437" s="29">
        <v>46065</v>
      </c>
      <c r="B437" s="47">
        <v>2</v>
      </c>
      <c r="C437" s="47">
        <v>4</v>
      </c>
      <c r="D437" s="47">
        <v>3</v>
      </c>
      <c r="E437" s="37">
        <v>11.3681</v>
      </c>
      <c r="F4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7"/>
      <c r="H437"/>
      <c r="I437"/>
    </row>
    <row r="438" spans="1:9" x14ac:dyDescent="0.25">
      <c r="A438" s="29">
        <v>46065</v>
      </c>
      <c r="B438" s="47">
        <v>2</v>
      </c>
      <c r="C438" s="47">
        <v>4</v>
      </c>
      <c r="D438" s="47">
        <v>4</v>
      </c>
      <c r="E438" s="37">
        <v>24.230799999999999</v>
      </c>
      <c r="F4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8"/>
      <c r="H438"/>
      <c r="I438"/>
    </row>
    <row r="439" spans="1:9" x14ac:dyDescent="0.25">
      <c r="A439" s="29">
        <v>46065</v>
      </c>
      <c r="B439" s="47">
        <v>2</v>
      </c>
      <c r="C439" s="47">
        <v>4</v>
      </c>
      <c r="D439" s="47">
        <v>5</v>
      </c>
      <c r="E439" s="37">
        <v>33.711100000000002</v>
      </c>
      <c r="F4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9"/>
      <c r="H439"/>
      <c r="I439"/>
    </row>
    <row r="440" spans="1:9" x14ac:dyDescent="0.25">
      <c r="A440" s="29">
        <v>46065</v>
      </c>
      <c r="B440" s="47">
        <v>2</v>
      </c>
      <c r="C440" s="47">
        <v>4</v>
      </c>
      <c r="D440" s="47">
        <v>6</v>
      </c>
      <c r="E440" s="37">
        <v>32.027799999999999</v>
      </c>
      <c r="F4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0"/>
      <c r="H440"/>
      <c r="I440"/>
    </row>
    <row r="441" spans="1:9" x14ac:dyDescent="0.25">
      <c r="A441" s="29">
        <v>46065</v>
      </c>
      <c r="B441" s="47">
        <v>2</v>
      </c>
      <c r="C441" s="47">
        <v>4</v>
      </c>
      <c r="D441" s="47">
        <v>7</v>
      </c>
      <c r="E441" s="37">
        <v>36.764000000000003</v>
      </c>
      <c r="F4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1"/>
      <c r="H441"/>
      <c r="I441"/>
    </row>
    <row r="442" spans="1:9" x14ac:dyDescent="0.25">
      <c r="A442" s="29">
        <v>46065</v>
      </c>
      <c r="B442" s="47">
        <v>2</v>
      </c>
      <c r="C442" s="47">
        <v>4</v>
      </c>
      <c r="D442" s="47">
        <v>8</v>
      </c>
      <c r="E442" s="37">
        <v>26.740600000000001</v>
      </c>
      <c r="F4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2"/>
      <c r="H442"/>
      <c r="I442"/>
    </row>
    <row r="443" spans="1:9" x14ac:dyDescent="0.25">
      <c r="A443" s="29">
        <v>46065</v>
      </c>
      <c r="B443" s="47">
        <v>2</v>
      </c>
      <c r="C443" s="47">
        <v>4</v>
      </c>
      <c r="D443" s="47">
        <v>9</v>
      </c>
      <c r="E443" s="37">
        <v>491.28160000000003</v>
      </c>
      <c r="F4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3"/>
      <c r="H443"/>
      <c r="I443"/>
    </row>
    <row r="444" spans="1:9" x14ac:dyDescent="0.25">
      <c r="A444" s="29">
        <v>46065</v>
      </c>
      <c r="B444" s="47">
        <v>2</v>
      </c>
      <c r="C444" s="47">
        <v>4</v>
      </c>
      <c r="D444" s="47">
        <v>10</v>
      </c>
      <c r="E444" s="37">
        <v>10.3337</v>
      </c>
      <c r="F4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4"/>
      <c r="H444"/>
      <c r="I444"/>
    </row>
    <row r="445" spans="1:9" x14ac:dyDescent="0.25">
      <c r="A445" s="29">
        <v>46065</v>
      </c>
      <c r="B445" s="47">
        <v>2</v>
      </c>
      <c r="C445" s="47">
        <v>4</v>
      </c>
      <c r="D445" s="47">
        <v>11</v>
      </c>
      <c r="E445" s="37">
        <v>11.8979</v>
      </c>
      <c r="F4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5"/>
      <c r="H445"/>
      <c r="I445"/>
    </row>
    <row r="446" spans="1:9" x14ac:dyDescent="0.25">
      <c r="A446" s="29">
        <v>46065</v>
      </c>
      <c r="B446" s="47">
        <v>2</v>
      </c>
      <c r="C446" s="47">
        <v>4</v>
      </c>
      <c r="D446" s="47">
        <v>12</v>
      </c>
      <c r="E446" s="37">
        <v>10.7163</v>
      </c>
      <c r="F4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6"/>
      <c r="H446"/>
      <c r="I446"/>
    </row>
    <row r="447" spans="1:9" x14ac:dyDescent="0.25">
      <c r="A447" s="29">
        <v>46065</v>
      </c>
      <c r="B447" s="47">
        <v>2</v>
      </c>
      <c r="C447" s="47">
        <v>4</v>
      </c>
      <c r="D447" s="47">
        <v>13</v>
      </c>
      <c r="E447" s="37">
        <v>12.430899999999999</v>
      </c>
      <c r="F4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7"/>
      <c r="H447"/>
      <c r="I447"/>
    </row>
    <row r="448" spans="1:9" x14ac:dyDescent="0.25">
      <c r="A448" s="29">
        <v>46065</v>
      </c>
      <c r="B448" s="47">
        <v>2</v>
      </c>
      <c r="C448" s="47">
        <v>4</v>
      </c>
      <c r="D448" s="47">
        <v>14</v>
      </c>
      <c r="E448" s="37">
        <v>13.3165</v>
      </c>
      <c r="F4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8"/>
      <c r="H448"/>
      <c r="I448"/>
    </row>
    <row r="449" spans="1:9" x14ac:dyDescent="0.25">
      <c r="A449" s="29">
        <v>46065</v>
      </c>
      <c r="B449" s="47">
        <v>2</v>
      </c>
      <c r="C449" s="47">
        <v>4</v>
      </c>
      <c r="D449" s="47">
        <v>15</v>
      </c>
      <c r="E449" s="37">
        <v>15.904500000000001</v>
      </c>
      <c r="F4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9"/>
      <c r="H449"/>
      <c r="I449"/>
    </row>
    <row r="450" spans="1:9" x14ac:dyDescent="0.25">
      <c r="A450" s="29">
        <v>46065</v>
      </c>
      <c r="B450" s="47">
        <v>2</v>
      </c>
      <c r="C450" s="47">
        <v>4</v>
      </c>
      <c r="D450" s="47">
        <v>16</v>
      </c>
      <c r="E450" s="37">
        <v>18.553999999999998</v>
      </c>
      <c r="F4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0"/>
      <c r="H450"/>
      <c r="I450"/>
    </row>
    <row r="451" spans="1:9" x14ac:dyDescent="0.25">
      <c r="A451" s="29">
        <v>46065</v>
      </c>
      <c r="B451" s="47">
        <v>2</v>
      </c>
      <c r="C451" s="47">
        <v>4</v>
      </c>
      <c r="D451" s="47">
        <v>17</v>
      </c>
      <c r="E451" s="37">
        <v>33.398699999999998</v>
      </c>
      <c r="F4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1"/>
      <c r="H451"/>
      <c r="I451"/>
    </row>
    <row r="452" spans="1:9" x14ac:dyDescent="0.25">
      <c r="A452" s="29">
        <v>46065</v>
      </c>
      <c r="B452" s="47">
        <v>2</v>
      </c>
      <c r="C452" s="47">
        <v>4</v>
      </c>
      <c r="D452" s="47">
        <v>18</v>
      </c>
      <c r="E452" s="37">
        <v>34.2956</v>
      </c>
      <c r="F4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2"/>
      <c r="H452"/>
      <c r="I452"/>
    </row>
    <row r="453" spans="1:9" x14ac:dyDescent="0.25">
      <c r="A453" s="29">
        <v>46065</v>
      </c>
      <c r="B453" s="47">
        <v>2</v>
      </c>
      <c r="C453" s="47">
        <v>4</v>
      </c>
      <c r="D453" s="47">
        <v>19</v>
      </c>
      <c r="E453" s="37">
        <v>33.625</v>
      </c>
      <c r="F4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3"/>
      <c r="H453"/>
      <c r="I453"/>
    </row>
    <row r="454" spans="1:9" x14ac:dyDescent="0.25">
      <c r="A454" s="29">
        <v>46065</v>
      </c>
      <c r="B454" s="47">
        <v>2</v>
      </c>
      <c r="C454" s="47">
        <v>4</v>
      </c>
      <c r="D454" s="47">
        <v>20</v>
      </c>
      <c r="E454" s="37">
        <v>34.365600000000001</v>
      </c>
      <c r="F4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4"/>
      <c r="H454"/>
      <c r="I454"/>
    </row>
    <row r="455" spans="1:9" x14ac:dyDescent="0.25">
      <c r="A455" s="29">
        <v>46065</v>
      </c>
      <c r="B455" s="47">
        <v>2</v>
      </c>
      <c r="C455" s="47">
        <v>4</v>
      </c>
      <c r="D455" s="47">
        <v>21</v>
      </c>
      <c r="E455" s="37">
        <v>35.169600000000003</v>
      </c>
      <c r="F4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5"/>
      <c r="H455"/>
      <c r="I455"/>
    </row>
    <row r="456" spans="1:9" x14ac:dyDescent="0.25">
      <c r="A456" s="29">
        <v>46065</v>
      </c>
      <c r="B456" s="47">
        <v>2</v>
      </c>
      <c r="C456" s="47">
        <v>4</v>
      </c>
      <c r="D456" s="47">
        <v>22</v>
      </c>
      <c r="E456" s="37">
        <v>35.488999999999997</v>
      </c>
      <c r="F4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6"/>
      <c r="H456"/>
      <c r="I456"/>
    </row>
    <row r="457" spans="1:9" x14ac:dyDescent="0.25">
      <c r="A457" s="29">
        <v>46065</v>
      </c>
      <c r="B457" s="47">
        <v>2</v>
      </c>
      <c r="C457" s="47">
        <v>4</v>
      </c>
      <c r="D457" s="47">
        <v>23</v>
      </c>
      <c r="E457" s="37">
        <v>34.611699999999999</v>
      </c>
      <c r="F4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7"/>
      <c r="H457"/>
      <c r="I457"/>
    </row>
    <row r="458" spans="1:9" x14ac:dyDescent="0.25">
      <c r="A458" s="29">
        <v>46065</v>
      </c>
      <c r="B458" s="47">
        <v>2</v>
      </c>
      <c r="C458" s="47">
        <v>4</v>
      </c>
      <c r="D458" s="47">
        <v>24</v>
      </c>
      <c r="E458" s="37">
        <v>30.489899999999999</v>
      </c>
      <c r="F4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8"/>
      <c r="H458"/>
      <c r="I458"/>
    </row>
    <row r="459" spans="1:9" x14ac:dyDescent="0.25">
      <c r="A459" s="29">
        <v>46066</v>
      </c>
      <c r="B459" s="47">
        <v>2</v>
      </c>
      <c r="C459" s="47">
        <v>5</v>
      </c>
      <c r="D459" s="47">
        <v>1</v>
      </c>
      <c r="E459" s="37">
        <v>28.4544</v>
      </c>
      <c r="F4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9"/>
      <c r="H459"/>
      <c r="I459"/>
    </row>
    <row r="460" spans="1:9" x14ac:dyDescent="0.25">
      <c r="A460" s="29">
        <v>46066</v>
      </c>
      <c r="B460" s="47">
        <v>2</v>
      </c>
      <c r="C460" s="47">
        <v>5</v>
      </c>
      <c r="D460" s="47">
        <v>2</v>
      </c>
      <c r="E460" s="37">
        <v>26.621300000000002</v>
      </c>
      <c r="F4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0"/>
      <c r="H460"/>
      <c r="I460"/>
    </row>
    <row r="461" spans="1:9" x14ac:dyDescent="0.25">
      <c r="A461" s="29">
        <v>46066</v>
      </c>
      <c r="B461" s="47">
        <v>2</v>
      </c>
      <c r="C461" s="47">
        <v>5</v>
      </c>
      <c r="D461" s="47">
        <v>3</v>
      </c>
      <c r="E461" s="37">
        <v>26.677499999999998</v>
      </c>
      <c r="F4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1"/>
      <c r="H461"/>
      <c r="I461"/>
    </row>
    <row r="462" spans="1:9" x14ac:dyDescent="0.25">
      <c r="A462" s="29">
        <v>46066</v>
      </c>
      <c r="B462" s="47">
        <v>2</v>
      </c>
      <c r="C462" s="47">
        <v>5</v>
      </c>
      <c r="D462" s="47">
        <v>4</v>
      </c>
      <c r="E462" s="37">
        <v>29.752700000000001</v>
      </c>
      <c r="F4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2"/>
      <c r="H462"/>
      <c r="I462"/>
    </row>
    <row r="463" spans="1:9" x14ac:dyDescent="0.25">
      <c r="A463" s="29">
        <v>46066</v>
      </c>
      <c r="B463" s="47">
        <v>2</v>
      </c>
      <c r="C463" s="47">
        <v>5</v>
      </c>
      <c r="D463" s="47">
        <v>5</v>
      </c>
      <c r="E463" s="37">
        <v>26.868500000000001</v>
      </c>
      <c r="F4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3"/>
      <c r="H463"/>
      <c r="I463"/>
    </row>
    <row r="464" spans="1:9" x14ac:dyDescent="0.25">
      <c r="A464" s="29">
        <v>46066</v>
      </c>
      <c r="B464" s="47">
        <v>2</v>
      </c>
      <c r="C464" s="47">
        <v>5</v>
      </c>
      <c r="D464" s="47">
        <v>6</v>
      </c>
      <c r="E464" s="37">
        <v>28.220199999999998</v>
      </c>
      <c r="F4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4"/>
      <c r="H464"/>
      <c r="I464"/>
    </row>
    <row r="465" spans="1:9" x14ac:dyDescent="0.25">
      <c r="A465" s="29">
        <v>46066</v>
      </c>
      <c r="B465" s="47">
        <v>2</v>
      </c>
      <c r="C465" s="47">
        <v>5</v>
      </c>
      <c r="D465" s="47">
        <v>7</v>
      </c>
      <c r="E465" s="37">
        <v>38.276299999999999</v>
      </c>
      <c r="F4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5"/>
      <c r="H465"/>
      <c r="I465"/>
    </row>
    <row r="466" spans="1:9" x14ac:dyDescent="0.25">
      <c r="A466" s="29">
        <v>46066</v>
      </c>
      <c r="B466" s="47">
        <v>2</v>
      </c>
      <c r="C466" s="47">
        <v>5</v>
      </c>
      <c r="D466" s="47">
        <v>8</v>
      </c>
      <c r="E466" s="37">
        <v>416.36599999999999</v>
      </c>
      <c r="F4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6"/>
      <c r="H466"/>
      <c r="I466"/>
    </row>
    <row r="467" spans="1:9" x14ac:dyDescent="0.25">
      <c r="A467" s="29">
        <v>46066</v>
      </c>
      <c r="B467" s="47">
        <v>2</v>
      </c>
      <c r="C467" s="47">
        <v>5</v>
      </c>
      <c r="D467" s="47">
        <v>9</v>
      </c>
      <c r="E467" s="37">
        <v>74.208600000000004</v>
      </c>
      <c r="F4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7"/>
      <c r="H467"/>
      <c r="I467"/>
    </row>
    <row r="468" spans="1:9" x14ac:dyDescent="0.25">
      <c r="A468" s="29">
        <v>46066</v>
      </c>
      <c r="B468" s="47">
        <v>2</v>
      </c>
      <c r="C468" s="47">
        <v>5</v>
      </c>
      <c r="D468" s="47">
        <v>10</v>
      </c>
      <c r="E468" s="37">
        <v>24.984400000000001</v>
      </c>
      <c r="F4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8"/>
      <c r="H468"/>
      <c r="I468"/>
    </row>
    <row r="469" spans="1:9" x14ac:dyDescent="0.25">
      <c r="A469" s="29">
        <v>46066</v>
      </c>
      <c r="B469" s="47">
        <v>2</v>
      </c>
      <c r="C469" s="47">
        <v>5</v>
      </c>
      <c r="D469" s="47">
        <v>11</v>
      </c>
      <c r="E469" s="37">
        <v>26.029699999999998</v>
      </c>
      <c r="F4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9"/>
      <c r="H469"/>
      <c r="I469"/>
    </row>
    <row r="470" spans="1:9" x14ac:dyDescent="0.25">
      <c r="A470" s="29">
        <v>46066</v>
      </c>
      <c r="B470" s="47">
        <v>2</v>
      </c>
      <c r="C470" s="47">
        <v>5</v>
      </c>
      <c r="D470" s="47">
        <v>12</v>
      </c>
      <c r="E470" s="37">
        <v>25.808299999999999</v>
      </c>
      <c r="F4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0"/>
      <c r="H470"/>
      <c r="I470"/>
    </row>
    <row r="471" spans="1:9" x14ac:dyDescent="0.25">
      <c r="A471" s="29">
        <v>46066</v>
      </c>
      <c r="B471" s="47">
        <v>2</v>
      </c>
      <c r="C471" s="47">
        <v>5</v>
      </c>
      <c r="D471" s="47">
        <v>13</v>
      </c>
      <c r="E471" s="37">
        <v>28.652100000000001</v>
      </c>
      <c r="F4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1"/>
      <c r="H471"/>
      <c r="I471"/>
    </row>
    <row r="472" spans="1:9" x14ac:dyDescent="0.25">
      <c r="A472" s="29">
        <v>46066</v>
      </c>
      <c r="B472" s="47">
        <v>2</v>
      </c>
      <c r="C472" s="47">
        <v>5</v>
      </c>
      <c r="D472" s="47">
        <v>14</v>
      </c>
      <c r="E472" s="37">
        <v>29.7044</v>
      </c>
      <c r="F4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2"/>
      <c r="H472"/>
      <c r="I472"/>
    </row>
    <row r="473" spans="1:9" x14ac:dyDescent="0.25">
      <c r="A473" s="29">
        <v>46066</v>
      </c>
      <c r="B473" s="47">
        <v>2</v>
      </c>
      <c r="C473" s="47">
        <v>5</v>
      </c>
      <c r="D473" s="47">
        <v>15</v>
      </c>
      <c r="E473" s="37">
        <v>28.5139</v>
      </c>
      <c r="F4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3"/>
      <c r="H473"/>
      <c r="I473"/>
    </row>
    <row r="474" spans="1:9" x14ac:dyDescent="0.25">
      <c r="A474" s="29">
        <v>46066</v>
      </c>
      <c r="B474" s="47">
        <v>2</v>
      </c>
      <c r="C474" s="47">
        <v>5</v>
      </c>
      <c r="D474" s="47">
        <v>16</v>
      </c>
      <c r="E474" s="37">
        <v>27.7058</v>
      </c>
      <c r="F4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4"/>
      <c r="H474"/>
      <c r="I474"/>
    </row>
    <row r="475" spans="1:9" x14ac:dyDescent="0.25">
      <c r="A475" s="29">
        <v>46066</v>
      </c>
      <c r="B475" s="47">
        <v>2</v>
      </c>
      <c r="C475" s="47">
        <v>5</v>
      </c>
      <c r="D475" s="47">
        <v>17</v>
      </c>
      <c r="E475" s="37">
        <v>33.1601</v>
      </c>
      <c r="F4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5"/>
      <c r="H475"/>
      <c r="I475"/>
    </row>
    <row r="476" spans="1:9" x14ac:dyDescent="0.25">
      <c r="A476" s="29">
        <v>46066</v>
      </c>
      <c r="B476" s="47">
        <v>2</v>
      </c>
      <c r="C476" s="47">
        <v>5</v>
      </c>
      <c r="D476" s="47">
        <v>18</v>
      </c>
      <c r="E476" s="37">
        <v>33.3157</v>
      </c>
      <c r="F4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6"/>
      <c r="H476"/>
      <c r="I476"/>
    </row>
    <row r="477" spans="1:9" x14ac:dyDescent="0.25">
      <c r="A477" s="29">
        <v>46066</v>
      </c>
      <c r="B477" s="47">
        <v>2</v>
      </c>
      <c r="C477" s="47">
        <v>5</v>
      </c>
      <c r="D477" s="47">
        <v>19</v>
      </c>
      <c r="E477" s="37">
        <v>35.460599999999999</v>
      </c>
      <c r="F4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7"/>
      <c r="H477"/>
      <c r="I477"/>
    </row>
    <row r="478" spans="1:9" x14ac:dyDescent="0.25">
      <c r="A478" s="29">
        <v>46066</v>
      </c>
      <c r="B478" s="47">
        <v>2</v>
      </c>
      <c r="C478" s="47">
        <v>5</v>
      </c>
      <c r="D478" s="47">
        <v>20</v>
      </c>
      <c r="E478" s="37">
        <v>34.822699999999998</v>
      </c>
      <c r="F4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8"/>
      <c r="H478"/>
      <c r="I478"/>
    </row>
    <row r="479" spans="1:9" x14ac:dyDescent="0.25">
      <c r="A479" s="29">
        <v>46066</v>
      </c>
      <c r="B479" s="47">
        <v>2</v>
      </c>
      <c r="C479" s="47">
        <v>5</v>
      </c>
      <c r="D479" s="47">
        <v>21</v>
      </c>
      <c r="E479" s="37">
        <v>32.049999999999997</v>
      </c>
      <c r="F4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9"/>
      <c r="H479"/>
      <c r="I479"/>
    </row>
    <row r="480" spans="1:9" x14ac:dyDescent="0.25">
      <c r="A480" s="29">
        <v>46066</v>
      </c>
      <c r="B480" s="47">
        <v>2</v>
      </c>
      <c r="C480" s="47">
        <v>5</v>
      </c>
      <c r="D480" s="47">
        <v>22</v>
      </c>
      <c r="E480" s="37">
        <v>25.306999999999999</v>
      </c>
      <c r="F4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0"/>
      <c r="H480"/>
      <c r="I480"/>
    </row>
    <row r="481" spans="1:9" x14ac:dyDescent="0.25">
      <c r="A481" s="29">
        <v>46066</v>
      </c>
      <c r="B481" s="47">
        <v>2</v>
      </c>
      <c r="C481" s="47">
        <v>5</v>
      </c>
      <c r="D481" s="47">
        <v>23</v>
      </c>
      <c r="E481" s="37">
        <v>28.9145</v>
      </c>
      <c r="F4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1"/>
      <c r="H481"/>
      <c r="I481"/>
    </row>
    <row r="482" spans="1:9" x14ac:dyDescent="0.25">
      <c r="A482" s="29">
        <v>46066</v>
      </c>
      <c r="B482" s="47">
        <v>2</v>
      </c>
      <c r="C482" s="47">
        <v>5</v>
      </c>
      <c r="D482" s="47">
        <v>24</v>
      </c>
      <c r="E482" s="37">
        <v>9.2131000000000007</v>
      </c>
      <c r="F4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2"/>
      <c r="H482"/>
      <c r="I482"/>
    </row>
    <row r="483" spans="1:9" x14ac:dyDescent="0.25">
      <c r="A483" s="29">
        <v>46067</v>
      </c>
      <c r="B483" s="47">
        <v>2</v>
      </c>
      <c r="C483" s="47">
        <v>6</v>
      </c>
      <c r="D483" s="47">
        <v>1</v>
      </c>
      <c r="E483" s="37">
        <v>8.0533999999999999</v>
      </c>
      <c r="F4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3"/>
      <c r="H483"/>
      <c r="I483"/>
    </row>
    <row r="484" spans="1:9" x14ac:dyDescent="0.25">
      <c r="A484" s="29">
        <v>46067</v>
      </c>
      <c r="B484" s="47">
        <v>2</v>
      </c>
      <c r="C484" s="47">
        <v>6</v>
      </c>
      <c r="D484" s="47">
        <v>2</v>
      </c>
      <c r="E484" s="37">
        <v>6.5223000000000004</v>
      </c>
      <c r="F4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4"/>
      <c r="H484"/>
      <c r="I484"/>
    </row>
    <row r="485" spans="1:9" x14ac:dyDescent="0.25">
      <c r="A485" s="29">
        <v>46067</v>
      </c>
      <c r="B485" s="47">
        <v>2</v>
      </c>
      <c r="C485" s="47">
        <v>6</v>
      </c>
      <c r="D485" s="47">
        <v>3</v>
      </c>
      <c r="E485" s="37">
        <v>4.7526999999999999</v>
      </c>
      <c r="F4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5"/>
      <c r="H485"/>
      <c r="I485"/>
    </row>
    <row r="486" spans="1:9" x14ac:dyDescent="0.25">
      <c r="A486" s="29">
        <v>46067</v>
      </c>
      <c r="B486" s="47">
        <v>2</v>
      </c>
      <c r="C486" s="47">
        <v>6</v>
      </c>
      <c r="D486" s="47">
        <v>4</v>
      </c>
      <c r="E486" s="37">
        <v>5.8855000000000004</v>
      </c>
      <c r="F4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6"/>
      <c r="H486"/>
      <c r="I486"/>
    </row>
    <row r="487" spans="1:9" x14ac:dyDescent="0.25">
      <c r="A487" s="29">
        <v>46067</v>
      </c>
      <c r="B487" s="47">
        <v>2</v>
      </c>
      <c r="C487" s="47">
        <v>6</v>
      </c>
      <c r="D487" s="47">
        <v>5</v>
      </c>
      <c r="E487" s="37">
        <v>5.8330000000000002</v>
      </c>
      <c r="F4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7"/>
      <c r="H487"/>
      <c r="I487"/>
    </row>
    <row r="488" spans="1:9" x14ac:dyDescent="0.25">
      <c r="A488" s="29">
        <v>46067</v>
      </c>
      <c r="B488" s="47">
        <v>2</v>
      </c>
      <c r="C488" s="47">
        <v>6</v>
      </c>
      <c r="D488" s="47">
        <v>6</v>
      </c>
      <c r="E488" s="37">
        <v>9.2265999999999995</v>
      </c>
      <c r="F4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8"/>
      <c r="H488"/>
      <c r="I488"/>
    </row>
    <row r="489" spans="1:9" x14ac:dyDescent="0.25">
      <c r="A489" s="29">
        <v>46067</v>
      </c>
      <c r="B489" s="47">
        <v>2</v>
      </c>
      <c r="C489" s="47">
        <v>6</v>
      </c>
      <c r="D489" s="47">
        <v>7</v>
      </c>
      <c r="E489" s="37">
        <v>5.0479000000000003</v>
      </c>
      <c r="F4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9"/>
      <c r="H489"/>
      <c r="I489"/>
    </row>
    <row r="490" spans="1:9" x14ac:dyDescent="0.25">
      <c r="A490" s="29">
        <v>46067</v>
      </c>
      <c r="B490" s="47">
        <v>2</v>
      </c>
      <c r="C490" s="47">
        <v>6</v>
      </c>
      <c r="D490" s="47">
        <v>8</v>
      </c>
      <c r="E490" s="37">
        <v>-38.983199999999997</v>
      </c>
      <c r="F4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0"/>
      <c r="H490"/>
      <c r="I490"/>
    </row>
    <row r="491" spans="1:9" x14ac:dyDescent="0.25">
      <c r="A491" s="29">
        <v>46067</v>
      </c>
      <c r="B491" s="47">
        <v>2</v>
      </c>
      <c r="C491" s="47">
        <v>6</v>
      </c>
      <c r="D491" s="47">
        <v>9</v>
      </c>
      <c r="E491" s="37">
        <v>-3.1396000000000002</v>
      </c>
      <c r="F4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1"/>
      <c r="H491"/>
      <c r="I491"/>
    </row>
    <row r="492" spans="1:9" x14ac:dyDescent="0.25">
      <c r="A492" s="29">
        <v>46067</v>
      </c>
      <c r="B492" s="47">
        <v>2</v>
      </c>
      <c r="C492" s="47">
        <v>6</v>
      </c>
      <c r="D492" s="47">
        <v>10</v>
      </c>
      <c r="E492" s="37">
        <v>-5.7793000000000001</v>
      </c>
      <c r="F4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2"/>
      <c r="H492"/>
      <c r="I492"/>
    </row>
    <row r="493" spans="1:9" x14ac:dyDescent="0.25">
      <c r="A493" s="29">
        <v>46067</v>
      </c>
      <c r="B493" s="47">
        <v>2</v>
      </c>
      <c r="C493" s="47">
        <v>6</v>
      </c>
      <c r="D493" s="47">
        <v>11</v>
      </c>
      <c r="E493" s="37">
        <v>-2.0377999999999998</v>
      </c>
      <c r="F4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3"/>
      <c r="H493"/>
      <c r="I493"/>
    </row>
    <row r="494" spans="1:9" x14ac:dyDescent="0.25">
      <c r="A494" s="29">
        <v>46067</v>
      </c>
      <c r="B494" s="47">
        <v>2</v>
      </c>
      <c r="C494" s="47">
        <v>6</v>
      </c>
      <c r="D494" s="47">
        <v>12</v>
      </c>
      <c r="E494" s="37">
        <v>-3.4952000000000001</v>
      </c>
      <c r="F4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4"/>
      <c r="H494"/>
      <c r="I494"/>
    </row>
    <row r="495" spans="1:9" x14ac:dyDescent="0.25">
      <c r="A495" s="29">
        <v>46067</v>
      </c>
      <c r="B495" s="47">
        <v>2</v>
      </c>
      <c r="C495" s="47">
        <v>6</v>
      </c>
      <c r="D495" s="47">
        <v>13</v>
      </c>
      <c r="E495" s="37">
        <v>-4.8601000000000001</v>
      </c>
      <c r="F4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5"/>
      <c r="H495"/>
      <c r="I495"/>
    </row>
    <row r="496" spans="1:9" x14ac:dyDescent="0.25">
      <c r="A496" s="29">
        <v>46067</v>
      </c>
      <c r="B496" s="47">
        <v>2</v>
      </c>
      <c r="C496" s="47">
        <v>6</v>
      </c>
      <c r="D496" s="47">
        <v>14</v>
      </c>
      <c r="E496" s="37">
        <v>-9.2872000000000003</v>
      </c>
      <c r="F4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6"/>
      <c r="H496"/>
      <c r="I496"/>
    </row>
    <row r="497" spans="1:9" x14ac:dyDescent="0.25">
      <c r="A497" s="29">
        <v>46067</v>
      </c>
      <c r="B497" s="47">
        <v>2</v>
      </c>
      <c r="C497" s="47">
        <v>6</v>
      </c>
      <c r="D497" s="47">
        <v>15</v>
      </c>
      <c r="E497" s="37">
        <v>-12.776899999999999</v>
      </c>
      <c r="F4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7"/>
      <c r="H497"/>
      <c r="I497"/>
    </row>
    <row r="498" spans="1:9" x14ac:dyDescent="0.25">
      <c r="A498" s="29">
        <v>46067</v>
      </c>
      <c r="B498" s="47">
        <v>2</v>
      </c>
      <c r="C498" s="47">
        <v>6</v>
      </c>
      <c r="D498" s="47">
        <v>16</v>
      </c>
      <c r="E498" s="37">
        <v>-44.216500000000003</v>
      </c>
      <c r="F4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8"/>
      <c r="H498"/>
      <c r="I498"/>
    </row>
    <row r="499" spans="1:9" x14ac:dyDescent="0.25">
      <c r="A499" s="29">
        <v>46067</v>
      </c>
      <c r="B499" s="47">
        <v>2</v>
      </c>
      <c r="C499" s="47">
        <v>6</v>
      </c>
      <c r="D499" s="47">
        <v>17</v>
      </c>
      <c r="E499" s="37">
        <v>2.0122</v>
      </c>
      <c r="F4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9"/>
      <c r="H499"/>
      <c r="I499"/>
    </row>
    <row r="500" spans="1:9" x14ac:dyDescent="0.25">
      <c r="A500" s="29">
        <v>46067</v>
      </c>
      <c r="B500" s="47">
        <v>2</v>
      </c>
      <c r="C500" s="47">
        <v>6</v>
      </c>
      <c r="D500" s="47">
        <v>18</v>
      </c>
      <c r="E500" s="37">
        <v>24.647099999999998</v>
      </c>
      <c r="F5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0"/>
      <c r="H500"/>
      <c r="I500"/>
    </row>
    <row r="501" spans="1:9" x14ac:dyDescent="0.25">
      <c r="A501" s="29">
        <v>46067</v>
      </c>
      <c r="B501" s="47">
        <v>2</v>
      </c>
      <c r="C501" s="47">
        <v>6</v>
      </c>
      <c r="D501" s="47">
        <v>19</v>
      </c>
      <c r="E501" s="37">
        <v>28.1874</v>
      </c>
      <c r="F5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1"/>
      <c r="H501"/>
      <c r="I501"/>
    </row>
    <row r="502" spans="1:9" x14ac:dyDescent="0.25">
      <c r="A502" s="29">
        <v>46067</v>
      </c>
      <c r="B502" s="47">
        <v>2</v>
      </c>
      <c r="C502" s="47">
        <v>6</v>
      </c>
      <c r="D502" s="47">
        <v>20</v>
      </c>
      <c r="E502" s="37">
        <v>24.888000000000002</v>
      </c>
      <c r="F5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2"/>
      <c r="H502"/>
      <c r="I502"/>
    </row>
    <row r="503" spans="1:9" x14ac:dyDescent="0.25">
      <c r="A503" s="29">
        <v>46067</v>
      </c>
      <c r="B503" s="47">
        <v>2</v>
      </c>
      <c r="C503" s="47">
        <v>6</v>
      </c>
      <c r="D503" s="47">
        <v>21</v>
      </c>
      <c r="E503" s="37">
        <v>26.672799999999999</v>
      </c>
      <c r="F5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3"/>
      <c r="H503"/>
      <c r="I503"/>
    </row>
    <row r="504" spans="1:9" x14ac:dyDescent="0.25">
      <c r="A504" s="29">
        <v>46067</v>
      </c>
      <c r="B504" s="47">
        <v>2</v>
      </c>
      <c r="C504" s="47">
        <v>6</v>
      </c>
      <c r="D504" s="47">
        <v>22</v>
      </c>
      <c r="E504" s="37">
        <v>24.2898</v>
      </c>
      <c r="F5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4"/>
      <c r="H504"/>
      <c r="I504"/>
    </row>
    <row r="505" spans="1:9" x14ac:dyDescent="0.25">
      <c r="A505" s="29">
        <v>46067</v>
      </c>
      <c r="B505" s="47">
        <v>2</v>
      </c>
      <c r="C505" s="47">
        <v>6</v>
      </c>
      <c r="D505" s="47">
        <v>23</v>
      </c>
      <c r="E505" s="37">
        <v>23.6129</v>
      </c>
      <c r="F5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5"/>
      <c r="H505"/>
      <c r="I505"/>
    </row>
    <row r="506" spans="1:9" x14ac:dyDescent="0.25">
      <c r="A506" s="29">
        <v>46067</v>
      </c>
      <c r="B506" s="47">
        <v>2</v>
      </c>
      <c r="C506" s="47">
        <v>6</v>
      </c>
      <c r="D506" s="47">
        <v>24</v>
      </c>
      <c r="E506" s="37">
        <v>21.385100000000001</v>
      </c>
      <c r="F5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6"/>
      <c r="H506"/>
      <c r="I506"/>
    </row>
    <row r="507" spans="1:9" x14ac:dyDescent="0.25">
      <c r="A507" s="29">
        <v>46068</v>
      </c>
      <c r="B507" s="47">
        <v>2</v>
      </c>
      <c r="C507" s="47">
        <v>7</v>
      </c>
      <c r="D507" s="47">
        <v>1</v>
      </c>
      <c r="E507" s="37">
        <v>19.562100000000001</v>
      </c>
      <c r="F5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7"/>
      <c r="H507"/>
      <c r="I507"/>
    </row>
    <row r="508" spans="1:9" x14ac:dyDescent="0.25">
      <c r="A508" s="29">
        <v>46068</v>
      </c>
      <c r="B508" s="47">
        <v>2</v>
      </c>
      <c r="C508" s="47">
        <v>7</v>
      </c>
      <c r="D508" s="47">
        <v>2</v>
      </c>
      <c r="E508" s="37">
        <v>17.534500000000001</v>
      </c>
      <c r="F5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8"/>
      <c r="H508"/>
      <c r="I508"/>
    </row>
    <row r="509" spans="1:9" x14ac:dyDescent="0.25">
      <c r="A509" s="29">
        <v>46068</v>
      </c>
      <c r="B509" s="47">
        <v>2</v>
      </c>
      <c r="C509" s="47">
        <v>7</v>
      </c>
      <c r="D509" s="47">
        <v>3</v>
      </c>
      <c r="E509" s="37">
        <v>17.1374</v>
      </c>
      <c r="F5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9"/>
      <c r="H509"/>
      <c r="I509"/>
    </row>
    <row r="510" spans="1:9" x14ac:dyDescent="0.25">
      <c r="A510" s="29">
        <v>46068</v>
      </c>
      <c r="B510" s="47">
        <v>2</v>
      </c>
      <c r="C510" s="47">
        <v>7</v>
      </c>
      <c r="D510" s="47">
        <v>4</v>
      </c>
      <c r="E510" s="37">
        <v>17.457000000000001</v>
      </c>
      <c r="F5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0"/>
      <c r="H510"/>
      <c r="I510"/>
    </row>
    <row r="511" spans="1:9" x14ac:dyDescent="0.25">
      <c r="A511" s="29">
        <v>46068</v>
      </c>
      <c r="B511" s="47">
        <v>2</v>
      </c>
      <c r="C511" s="47">
        <v>7</v>
      </c>
      <c r="D511" s="47">
        <v>5</v>
      </c>
      <c r="E511" s="37">
        <v>16.634499999999999</v>
      </c>
      <c r="F5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1"/>
      <c r="H511"/>
      <c r="I511"/>
    </row>
    <row r="512" spans="1:9" x14ac:dyDescent="0.25">
      <c r="A512" s="29">
        <v>46068</v>
      </c>
      <c r="B512" s="47">
        <v>2</v>
      </c>
      <c r="C512" s="47">
        <v>7</v>
      </c>
      <c r="D512" s="47">
        <v>6</v>
      </c>
      <c r="E512" s="37">
        <v>20.470600000000001</v>
      </c>
      <c r="F5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2"/>
      <c r="H512"/>
      <c r="I512"/>
    </row>
    <row r="513" spans="1:9" x14ac:dyDescent="0.25">
      <c r="A513" s="29">
        <v>46068</v>
      </c>
      <c r="B513" s="47">
        <v>2</v>
      </c>
      <c r="C513" s="47">
        <v>7</v>
      </c>
      <c r="D513" s="47">
        <v>7</v>
      </c>
      <c r="E513" s="37">
        <v>16.356400000000001</v>
      </c>
      <c r="F5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3"/>
      <c r="H513"/>
      <c r="I513"/>
    </row>
    <row r="514" spans="1:9" x14ac:dyDescent="0.25">
      <c r="A514" s="29">
        <v>46068</v>
      </c>
      <c r="B514" s="47">
        <v>2</v>
      </c>
      <c r="C514" s="47">
        <v>7</v>
      </c>
      <c r="D514" s="47">
        <v>8</v>
      </c>
      <c r="E514" s="37">
        <v>-58.27</v>
      </c>
      <c r="F5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4"/>
      <c r="H514"/>
      <c r="I514"/>
    </row>
    <row r="515" spans="1:9" x14ac:dyDescent="0.25">
      <c r="A515" s="29">
        <v>46068</v>
      </c>
      <c r="B515" s="47">
        <v>2</v>
      </c>
      <c r="C515" s="47">
        <v>7</v>
      </c>
      <c r="D515" s="47">
        <v>9</v>
      </c>
      <c r="E515" s="37">
        <v>10.9994</v>
      </c>
      <c r="F5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5"/>
      <c r="H515"/>
      <c r="I515"/>
    </row>
    <row r="516" spans="1:9" x14ac:dyDescent="0.25">
      <c r="A516" s="29">
        <v>46068</v>
      </c>
      <c r="B516" s="47">
        <v>2</v>
      </c>
      <c r="C516" s="47">
        <v>7</v>
      </c>
      <c r="D516" s="47">
        <v>10</v>
      </c>
      <c r="E516" s="37">
        <v>9.3811</v>
      </c>
      <c r="F5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6"/>
      <c r="H516"/>
      <c r="I516"/>
    </row>
    <row r="517" spans="1:9" x14ac:dyDescent="0.25">
      <c r="A517" s="29">
        <v>46068</v>
      </c>
      <c r="B517" s="47">
        <v>2</v>
      </c>
      <c r="C517" s="47">
        <v>7</v>
      </c>
      <c r="D517" s="47">
        <v>11</v>
      </c>
      <c r="E517" s="37">
        <v>10.037000000000001</v>
      </c>
      <c r="F5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7"/>
      <c r="H517"/>
      <c r="I517"/>
    </row>
    <row r="518" spans="1:9" x14ac:dyDescent="0.25">
      <c r="A518" s="29">
        <v>46068</v>
      </c>
      <c r="B518" s="47">
        <v>2</v>
      </c>
      <c r="C518" s="47">
        <v>7</v>
      </c>
      <c r="D518" s="47">
        <v>12</v>
      </c>
      <c r="E518" s="37">
        <v>12.6126</v>
      </c>
      <c r="F5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8"/>
      <c r="H518"/>
      <c r="I518"/>
    </row>
    <row r="519" spans="1:9" x14ac:dyDescent="0.25">
      <c r="A519" s="29">
        <v>46068</v>
      </c>
      <c r="B519" s="47">
        <v>2</v>
      </c>
      <c r="C519" s="47">
        <v>7</v>
      </c>
      <c r="D519" s="47">
        <v>13</v>
      </c>
      <c r="E519" s="37">
        <v>12.7744</v>
      </c>
      <c r="F5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9"/>
      <c r="H519"/>
      <c r="I519"/>
    </row>
    <row r="520" spans="1:9" x14ac:dyDescent="0.25">
      <c r="A520" s="29">
        <v>46068</v>
      </c>
      <c r="B520" s="47">
        <v>2</v>
      </c>
      <c r="C520" s="47">
        <v>7</v>
      </c>
      <c r="D520" s="47">
        <v>14</v>
      </c>
      <c r="E520" s="37">
        <v>11.4634</v>
      </c>
      <c r="F5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0"/>
      <c r="H520"/>
      <c r="I520"/>
    </row>
    <row r="521" spans="1:9" x14ac:dyDescent="0.25">
      <c r="A521" s="29">
        <v>46068</v>
      </c>
      <c r="B521" s="47">
        <v>2</v>
      </c>
      <c r="C521" s="47">
        <v>7</v>
      </c>
      <c r="D521" s="47">
        <v>15</v>
      </c>
      <c r="E521" s="37">
        <v>10.6914</v>
      </c>
      <c r="F5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1"/>
      <c r="H521"/>
      <c r="I521"/>
    </row>
    <row r="522" spans="1:9" x14ac:dyDescent="0.25">
      <c r="A522" s="29">
        <v>46068</v>
      </c>
      <c r="B522" s="47">
        <v>2</v>
      </c>
      <c r="C522" s="47">
        <v>7</v>
      </c>
      <c r="D522" s="47">
        <v>16</v>
      </c>
      <c r="E522" s="37">
        <v>15.6576</v>
      </c>
      <c r="F5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2"/>
      <c r="H522"/>
      <c r="I522"/>
    </row>
    <row r="523" spans="1:9" x14ac:dyDescent="0.25">
      <c r="A523" s="29">
        <v>46068</v>
      </c>
      <c r="B523" s="47">
        <v>2</v>
      </c>
      <c r="C523" s="47">
        <v>7</v>
      </c>
      <c r="D523" s="47">
        <v>17</v>
      </c>
      <c r="E523" s="37">
        <v>29.106400000000001</v>
      </c>
      <c r="F5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3"/>
      <c r="H523"/>
      <c r="I523"/>
    </row>
    <row r="524" spans="1:9" x14ac:dyDescent="0.25">
      <c r="A524" s="29">
        <v>46068</v>
      </c>
      <c r="B524" s="47">
        <v>2</v>
      </c>
      <c r="C524" s="47">
        <v>7</v>
      </c>
      <c r="D524" s="47">
        <v>18</v>
      </c>
      <c r="E524" s="37">
        <v>24.279800000000002</v>
      </c>
      <c r="F5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4"/>
      <c r="H524"/>
      <c r="I524"/>
    </row>
    <row r="525" spans="1:9" x14ac:dyDescent="0.25">
      <c r="A525" s="29">
        <v>46068</v>
      </c>
      <c r="B525" s="47">
        <v>2</v>
      </c>
      <c r="C525" s="47">
        <v>7</v>
      </c>
      <c r="D525" s="47">
        <v>19</v>
      </c>
      <c r="E525" s="37">
        <v>30.682200000000002</v>
      </c>
      <c r="F5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5"/>
      <c r="H525"/>
      <c r="I525"/>
    </row>
    <row r="526" spans="1:9" x14ac:dyDescent="0.25">
      <c r="A526" s="29">
        <v>46068</v>
      </c>
      <c r="B526" s="47">
        <v>2</v>
      </c>
      <c r="C526" s="47">
        <v>7</v>
      </c>
      <c r="D526" s="47">
        <v>20</v>
      </c>
      <c r="E526" s="37">
        <v>29.963999999999999</v>
      </c>
      <c r="F5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6"/>
      <c r="H526"/>
      <c r="I526"/>
    </row>
    <row r="527" spans="1:9" x14ac:dyDescent="0.25">
      <c r="A527" s="29">
        <v>46068</v>
      </c>
      <c r="B527" s="47">
        <v>2</v>
      </c>
      <c r="C527" s="47">
        <v>7</v>
      </c>
      <c r="D527" s="47">
        <v>21</v>
      </c>
      <c r="E527" s="37">
        <v>25.9206</v>
      </c>
      <c r="F5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7"/>
      <c r="H527"/>
      <c r="I527"/>
    </row>
    <row r="528" spans="1:9" x14ac:dyDescent="0.25">
      <c r="A528" s="29">
        <v>46068</v>
      </c>
      <c r="B528" s="47">
        <v>2</v>
      </c>
      <c r="C528" s="47">
        <v>7</v>
      </c>
      <c r="D528" s="47">
        <v>22</v>
      </c>
      <c r="E528" s="37">
        <v>27.081299999999999</v>
      </c>
      <c r="F5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8"/>
      <c r="H528"/>
      <c r="I528"/>
    </row>
    <row r="529" spans="1:9" x14ac:dyDescent="0.25">
      <c r="A529" s="29">
        <v>46068</v>
      </c>
      <c r="B529" s="47">
        <v>2</v>
      </c>
      <c r="C529" s="47">
        <v>7</v>
      </c>
      <c r="D529" s="47">
        <v>23</v>
      </c>
      <c r="E529" s="37">
        <v>22.810199999999998</v>
      </c>
      <c r="F5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9"/>
      <c r="H529"/>
      <c r="I529"/>
    </row>
    <row r="530" spans="1:9" x14ac:dyDescent="0.25">
      <c r="A530" s="29">
        <v>46068</v>
      </c>
      <c r="B530" s="47">
        <v>2</v>
      </c>
      <c r="C530" s="47">
        <v>7</v>
      </c>
      <c r="D530" s="47">
        <v>24</v>
      </c>
      <c r="E530" s="37">
        <v>13.921200000000001</v>
      </c>
      <c r="F5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0"/>
      <c r="H530"/>
      <c r="I530"/>
    </row>
    <row r="531" spans="1:9" x14ac:dyDescent="0.25">
      <c r="A531" s="29">
        <v>46069</v>
      </c>
      <c r="B531" s="47">
        <v>2</v>
      </c>
      <c r="C531" s="47">
        <v>1</v>
      </c>
      <c r="D531" s="47">
        <v>1</v>
      </c>
      <c r="E531" s="37">
        <v>24.119800000000001</v>
      </c>
      <c r="F5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1"/>
      <c r="H531"/>
      <c r="I531"/>
    </row>
    <row r="532" spans="1:9" x14ac:dyDescent="0.25">
      <c r="A532" s="29">
        <v>46069</v>
      </c>
      <c r="B532" s="47">
        <v>2</v>
      </c>
      <c r="C532" s="47">
        <v>1</v>
      </c>
      <c r="D532" s="47">
        <v>2</v>
      </c>
      <c r="E532" s="37">
        <v>26.013999999999999</v>
      </c>
      <c r="F5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2"/>
      <c r="H532"/>
      <c r="I532"/>
    </row>
    <row r="533" spans="1:9" x14ac:dyDescent="0.25">
      <c r="A533" s="29">
        <v>46069</v>
      </c>
      <c r="B533" s="47">
        <v>2</v>
      </c>
      <c r="C533" s="47">
        <v>1</v>
      </c>
      <c r="D533" s="47">
        <v>3</v>
      </c>
      <c r="E533" s="37">
        <v>24.507200000000001</v>
      </c>
      <c r="F5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3"/>
      <c r="H533"/>
      <c r="I533"/>
    </row>
    <row r="534" spans="1:9" x14ac:dyDescent="0.25">
      <c r="A534" s="29">
        <v>46069</v>
      </c>
      <c r="B534" s="47">
        <v>2</v>
      </c>
      <c r="C534" s="47">
        <v>1</v>
      </c>
      <c r="D534" s="47">
        <v>4</v>
      </c>
      <c r="E534" s="37">
        <v>21.973400000000002</v>
      </c>
      <c r="F5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4"/>
      <c r="H534"/>
      <c r="I534"/>
    </row>
    <row r="535" spans="1:9" x14ac:dyDescent="0.25">
      <c r="A535" s="29">
        <v>46069</v>
      </c>
      <c r="B535" s="47">
        <v>2</v>
      </c>
      <c r="C535" s="47">
        <v>1</v>
      </c>
      <c r="D535" s="47">
        <v>5</v>
      </c>
      <c r="E535" s="37">
        <v>27.216999999999999</v>
      </c>
      <c r="F5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5"/>
      <c r="H535"/>
      <c r="I535"/>
    </row>
    <row r="536" spans="1:9" x14ac:dyDescent="0.25">
      <c r="A536" s="29">
        <v>46069</v>
      </c>
      <c r="B536" s="47">
        <v>2</v>
      </c>
      <c r="C536" s="47">
        <v>1</v>
      </c>
      <c r="D536" s="47">
        <v>6</v>
      </c>
      <c r="E536" s="37">
        <v>26.667300000000001</v>
      </c>
      <c r="F5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6"/>
      <c r="H536"/>
      <c r="I536"/>
    </row>
    <row r="537" spans="1:9" x14ac:dyDescent="0.25">
      <c r="A537" s="29">
        <v>46069</v>
      </c>
      <c r="B537" s="47">
        <v>2</v>
      </c>
      <c r="C537" s="47">
        <v>1</v>
      </c>
      <c r="D537" s="47">
        <v>7</v>
      </c>
      <c r="E537" s="37">
        <v>25.848199999999999</v>
      </c>
      <c r="F5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7"/>
      <c r="H537"/>
      <c r="I537"/>
    </row>
    <row r="538" spans="1:9" x14ac:dyDescent="0.25">
      <c r="A538" s="29">
        <v>46069</v>
      </c>
      <c r="B538" s="47">
        <v>2</v>
      </c>
      <c r="C538" s="47">
        <v>1</v>
      </c>
      <c r="D538" s="47">
        <v>8</v>
      </c>
      <c r="E538" s="37">
        <v>1.9419</v>
      </c>
      <c r="F5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8"/>
      <c r="H538"/>
      <c r="I538"/>
    </row>
    <row r="539" spans="1:9" x14ac:dyDescent="0.25">
      <c r="A539" s="29">
        <v>46069</v>
      </c>
      <c r="B539" s="47">
        <v>2</v>
      </c>
      <c r="C539" s="47">
        <v>1</v>
      </c>
      <c r="D539" s="47">
        <v>9</v>
      </c>
      <c r="E539" s="37">
        <v>0.374</v>
      </c>
      <c r="F5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9"/>
      <c r="H539"/>
      <c r="I539"/>
    </row>
    <row r="540" spans="1:9" x14ac:dyDescent="0.25">
      <c r="A540" s="29">
        <v>46069</v>
      </c>
      <c r="B540" s="47">
        <v>2</v>
      </c>
      <c r="C540" s="47">
        <v>1</v>
      </c>
      <c r="D540" s="47">
        <v>10</v>
      </c>
      <c r="E540" s="37">
        <v>22.209900000000001</v>
      </c>
      <c r="F5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0"/>
      <c r="H540"/>
      <c r="I540"/>
    </row>
    <row r="541" spans="1:9" x14ac:dyDescent="0.25">
      <c r="A541" s="29">
        <v>46069</v>
      </c>
      <c r="B541" s="47">
        <v>2</v>
      </c>
      <c r="C541" s="47">
        <v>1</v>
      </c>
      <c r="D541" s="47">
        <v>11</v>
      </c>
      <c r="E541" s="37">
        <v>22.836200000000002</v>
      </c>
      <c r="F5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1"/>
      <c r="H541"/>
      <c r="I541"/>
    </row>
    <row r="542" spans="1:9" x14ac:dyDescent="0.25">
      <c r="A542" s="29">
        <v>46069</v>
      </c>
      <c r="B542" s="47">
        <v>2</v>
      </c>
      <c r="C542" s="47">
        <v>1</v>
      </c>
      <c r="D542" s="47">
        <v>12</v>
      </c>
      <c r="E542" s="37">
        <v>20.469200000000001</v>
      </c>
      <c r="F5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2"/>
      <c r="H542"/>
      <c r="I542"/>
    </row>
    <row r="543" spans="1:9" x14ac:dyDescent="0.25">
      <c r="A543" s="29">
        <v>46069</v>
      </c>
      <c r="B543" s="47">
        <v>2</v>
      </c>
      <c r="C543" s="47">
        <v>1</v>
      </c>
      <c r="D543" s="47">
        <v>13</v>
      </c>
      <c r="E543" s="37">
        <v>13.5778</v>
      </c>
      <c r="F5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3"/>
      <c r="H543"/>
      <c r="I543"/>
    </row>
    <row r="544" spans="1:9" x14ac:dyDescent="0.25">
      <c r="A544" s="29">
        <v>46069</v>
      </c>
      <c r="B544" s="47">
        <v>2</v>
      </c>
      <c r="C544" s="47">
        <v>1</v>
      </c>
      <c r="D544" s="47">
        <v>14</v>
      </c>
      <c r="E544" s="37">
        <v>16.6874</v>
      </c>
      <c r="F5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4"/>
      <c r="H544"/>
      <c r="I544"/>
    </row>
    <row r="545" spans="1:9" x14ac:dyDescent="0.25">
      <c r="A545" s="29">
        <v>46069</v>
      </c>
      <c r="B545" s="47">
        <v>2</v>
      </c>
      <c r="C545" s="47">
        <v>1</v>
      </c>
      <c r="D545" s="47">
        <v>15</v>
      </c>
      <c r="E545" s="37">
        <v>28.727599999999999</v>
      </c>
      <c r="F5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5"/>
      <c r="H545"/>
      <c r="I545"/>
    </row>
    <row r="546" spans="1:9" x14ac:dyDescent="0.25">
      <c r="A546" s="29">
        <v>46069</v>
      </c>
      <c r="B546" s="47">
        <v>2</v>
      </c>
      <c r="C546" s="47">
        <v>1</v>
      </c>
      <c r="D546" s="47">
        <v>16</v>
      </c>
      <c r="E546" s="37">
        <v>35.632199999999997</v>
      </c>
      <c r="F5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6"/>
      <c r="H546"/>
      <c r="I546"/>
    </row>
    <row r="547" spans="1:9" x14ac:dyDescent="0.25">
      <c r="A547" s="29">
        <v>46069</v>
      </c>
      <c r="B547" s="47">
        <v>2</v>
      </c>
      <c r="C547" s="47">
        <v>1</v>
      </c>
      <c r="D547" s="47">
        <v>17</v>
      </c>
      <c r="E547" s="37">
        <v>29.7895</v>
      </c>
      <c r="F5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7"/>
      <c r="H547"/>
      <c r="I547"/>
    </row>
    <row r="548" spans="1:9" x14ac:dyDescent="0.25">
      <c r="A548" s="29">
        <v>46069</v>
      </c>
      <c r="B548" s="47">
        <v>2</v>
      </c>
      <c r="C548" s="47">
        <v>1</v>
      </c>
      <c r="D548" s="47">
        <v>18</v>
      </c>
      <c r="E548" s="37">
        <v>30.557200000000002</v>
      </c>
      <c r="F5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8"/>
      <c r="H548"/>
      <c r="I548"/>
    </row>
    <row r="549" spans="1:9" x14ac:dyDescent="0.25">
      <c r="A549" s="29">
        <v>46069</v>
      </c>
      <c r="B549" s="47">
        <v>2</v>
      </c>
      <c r="C549" s="47">
        <v>1</v>
      </c>
      <c r="D549" s="47">
        <v>19</v>
      </c>
      <c r="E549" s="37">
        <v>30.092199999999998</v>
      </c>
      <c r="F5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9"/>
      <c r="H549"/>
      <c r="I549"/>
    </row>
    <row r="550" spans="1:9" x14ac:dyDescent="0.25">
      <c r="A550" s="29">
        <v>46069</v>
      </c>
      <c r="B550" s="47">
        <v>2</v>
      </c>
      <c r="C550" s="47">
        <v>1</v>
      </c>
      <c r="D550" s="47">
        <v>20</v>
      </c>
      <c r="E550" s="37">
        <v>28.9556</v>
      </c>
      <c r="F5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0"/>
      <c r="H550"/>
      <c r="I550"/>
    </row>
    <row r="551" spans="1:9" x14ac:dyDescent="0.25">
      <c r="A551" s="29">
        <v>46069</v>
      </c>
      <c r="B551" s="47">
        <v>2</v>
      </c>
      <c r="C551" s="47">
        <v>1</v>
      </c>
      <c r="D551" s="47">
        <v>21</v>
      </c>
      <c r="E551" s="37">
        <v>28.54</v>
      </c>
      <c r="F5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1"/>
      <c r="H551"/>
      <c r="I551"/>
    </row>
    <row r="552" spans="1:9" x14ac:dyDescent="0.25">
      <c r="A552" s="29">
        <v>46069</v>
      </c>
      <c r="B552" s="47">
        <v>2</v>
      </c>
      <c r="C552" s="47">
        <v>1</v>
      </c>
      <c r="D552" s="47">
        <v>22</v>
      </c>
      <c r="E552" s="37">
        <v>25.436399999999999</v>
      </c>
      <c r="F5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2"/>
      <c r="H552"/>
      <c r="I552"/>
    </row>
    <row r="553" spans="1:9" x14ac:dyDescent="0.25">
      <c r="A553" s="29">
        <v>46069</v>
      </c>
      <c r="B553" s="47">
        <v>2</v>
      </c>
      <c r="C553" s="47">
        <v>1</v>
      </c>
      <c r="D553" s="47">
        <v>23</v>
      </c>
      <c r="E553" s="37">
        <v>22.7059</v>
      </c>
      <c r="F5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3"/>
      <c r="H553"/>
      <c r="I553"/>
    </row>
    <row r="554" spans="1:9" x14ac:dyDescent="0.25">
      <c r="A554" s="29">
        <v>46069</v>
      </c>
      <c r="B554" s="47">
        <v>2</v>
      </c>
      <c r="C554" s="47">
        <v>1</v>
      </c>
      <c r="D554" s="47">
        <v>24</v>
      </c>
      <c r="E554" s="37">
        <v>19.816600000000001</v>
      </c>
      <c r="F5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4"/>
      <c r="H554"/>
      <c r="I554"/>
    </row>
    <row r="555" spans="1:9" x14ac:dyDescent="0.25">
      <c r="A555" s="29">
        <v>46070</v>
      </c>
      <c r="B555" s="47">
        <v>2</v>
      </c>
      <c r="C555" s="47">
        <v>2</v>
      </c>
      <c r="D555" s="47">
        <v>1</v>
      </c>
      <c r="E555" s="37">
        <v>17.275600000000001</v>
      </c>
      <c r="F5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5"/>
      <c r="H555"/>
      <c r="I555"/>
    </row>
    <row r="556" spans="1:9" x14ac:dyDescent="0.25">
      <c r="A556" s="29">
        <v>46070</v>
      </c>
      <c r="B556" s="47">
        <v>2</v>
      </c>
      <c r="C556" s="47">
        <v>2</v>
      </c>
      <c r="D556" s="47">
        <v>2</v>
      </c>
      <c r="E556" s="37">
        <v>15.812200000000001</v>
      </c>
      <c r="F5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6"/>
      <c r="H556"/>
      <c r="I556"/>
    </row>
    <row r="557" spans="1:9" x14ac:dyDescent="0.25">
      <c r="A557" s="29">
        <v>46070</v>
      </c>
      <c r="B557" s="47">
        <v>2</v>
      </c>
      <c r="C557" s="47">
        <v>2</v>
      </c>
      <c r="D557" s="47">
        <v>3</v>
      </c>
      <c r="E557" s="37">
        <v>15.8222</v>
      </c>
      <c r="F5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7"/>
      <c r="H557"/>
      <c r="I557"/>
    </row>
    <row r="558" spans="1:9" x14ac:dyDescent="0.25">
      <c r="A558" s="29">
        <v>46070</v>
      </c>
      <c r="B558" s="47">
        <v>2</v>
      </c>
      <c r="C558" s="47">
        <v>2</v>
      </c>
      <c r="D558" s="47">
        <v>4</v>
      </c>
      <c r="E558" s="37">
        <v>15.920400000000001</v>
      </c>
      <c r="F5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8"/>
      <c r="H558"/>
      <c r="I558"/>
    </row>
    <row r="559" spans="1:9" x14ac:dyDescent="0.25">
      <c r="A559" s="29">
        <v>46070</v>
      </c>
      <c r="B559" s="47">
        <v>2</v>
      </c>
      <c r="C559" s="47">
        <v>2</v>
      </c>
      <c r="D559" s="47">
        <v>5</v>
      </c>
      <c r="E559" s="37">
        <v>16.600999999999999</v>
      </c>
      <c r="F5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9"/>
      <c r="H559"/>
      <c r="I559"/>
    </row>
    <row r="560" spans="1:9" x14ac:dyDescent="0.25">
      <c r="A560" s="29">
        <v>46070</v>
      </c>
      <c r="B560" s="47">
        <v>2</v>
      </c>
      <c r="C560" s="47">
        <v>2</v>
      </c>
      <c r="D560" s="47">
        <v>6</v>
      </c>
      <c r="E560" s="37">
        <v>20.907900000000001</v>
      </c>
      <c r="F5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0"/>
      <c r="H560"/>
      <c r="I560"/>
    </row>
    <row r="561" spans="1:9" x14ac:dyDescent="0.25">
      <c r="A561" s="29">
        <v>46070</v>
      </c>
      <c r="B561" s="47">
        <v>2</v>
      </c>
      <c r="C561" s="47">
        <v>2</v>
      </c>
      <c r="D561" s="47">
        <v>7</v>
      </c>
      <c r="E561" s="37">
        <v>21.087299999999999</v>
      </c>
      <c r="F5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1"/>
      <c r="H561"/>
      <c r="I561"/>
    </row>
    <row r="562" spans="1:9" x14ac:dyDescent="0.25">
      <c r="A562" s="29">
        <v>46070</v>
      </c>
      <c r="B562" s="47">
        <v>2</v>
      </c>
      <c r="C562" s="47">
        <v>2</v>
      </c>
      <c r="D562" s="47">
        <v>8</v>
      </c>
      <c r="E562" s="37">
        <v>19.0641</v>
      </c>
      <c r="F5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2"/>
      <c r="H562"/>
      <c r="I562"/>
    </row>
    <row r="563" spans="1:9" x14ac:dyDescent="0.25">
      <c r="A563" s="29">
        <v>46070</v>
      </c>
      <c r="B563" s="47">
        <v>2</v>
      </c>
      <c r="C563" s="47">
        <v>2</v>
      </c>
      <c r="D563" s="47">
        <v>9</v>
      </c>
      <c r="E563" s="37">
        <v>12.613</v>
      </c>
      <c r="F5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3"/>
      <c r="H563"/>
      <c r="I563"/>
    </row>
    <row r="564" spans="1:9" x14ac:dyDescent="0.25">
      <c r="A564" s="29">
        <v>46070</v>
      </c>
      <c r="B564" s="47">
        <v>2</v>
      </c>
      <c r="C564" s="47">
        <v>2</v>
      </c>
      <c r="D564" s="47">
        <v>10</v>
      </c>
      <c r="E564" s="37">
        <v>8.8437000000000001</v>
      </c>
      <c r="F5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4"/>
      <c r="H564"/>
      <c r="I564"/>
    </row>
    <row r="565" spans="1:9" x14ac:dyDescent="0.25">
      <c r="A565" s="29">
        <v>46070</v>
      </c>
      <c r="B565" s="47">
        <v>2</v>
      </c>
      <c r="C565" s="47">
        <v>2</v>
      </c>
      <c r="D565" s="47">
        <v>11</v>
      </c>
      <c r="E565" s="37">
        <v>9.5373999999999999</v>
      </c>
      <c r="F5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5"/>
      <c r="H565"/>
      <c r="I565"/>
    </row>
    <row r="566" spans="1:9" x14ac:dyDescent="0.25">
      <c r="A566" s="29">
        <v>46070</v>
      </c>
      <c r="B566" s="47">
        <v>2</v>
      </c>
      <c r="C566" s="47">
        <v>2</v>
      </c>
      <c r="D566" s="47">
        <v>12</v>
      </c>
      <c r="E566" s="37">
        <v>10.2987</v>
      </c>
      <c r="F5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6"/>
      <c r="H566"/>
      <c r="I566"/>
    </row>
    <row r="567" spans="1:9" x14ac:dyDescent="0.25">
      <c r="A567" s="29">
        <v>46070</v>
      </c>
      <c r="B567" s="47">
        <v>2</v>
      </c>
      <c r="C567" s="47">
        <v>2</v>
      </c>
      <c r="D567" s="47">
        <v>13</v>
      </c>
      <c r="E567" s="37">
        <v>6.0015000000000001</v>
      </c>
      <c r="F5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7"/>
      <c r="H567"/>
      <c r="I567"/>
    </row>
    <row r="568" spans="1:9" x14ac:dyDescent="0.25">
      <c r="A568" s="29">
        <v>46070</v>
      </c>
      <c r="B568" s="47">
        <v>2</v>
      </c>
      <c r="C568" s="47">
        <v>2</v>
      </c>
      <c r="D568" s="47">
        <v>14</v>
      </c>
      <c r="E568" s="37">
        <v>-7.3883000000000001</v>
      </c>
      <c r="F5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8"/>
      <c r="H568"/>
      <c r="I568"/>
    </row>
    <row r="569" spans="1:9" x14ac:dyDescent="0.25">
      <c r="A569" s="29">
        <v>46070</v>
      </c>
      <c r="B569" s="47">
        <v>2</v>
      </c>
      <c r="C569" s="47">
        <v>2</v>
      </c>
      <c r="D569" s="47">
        <v>15</v>
      </c>
      <c r="E569" s="37">
        <v>-19.807400000000001</v>
      </c>
      <c r="F5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9"/>
      <c r="H569"/>
      <c r="I569"/>
    </row>
    <row r="570" spans="1:9" x14ac:dyDescent="0.25">
      <c r="A570" s="29">
        <v>46070</v>
      </c>
      <c r="B570" s="47">
        <v>2</v>
      </c>
      <c r="C570" s="47">
        <v>2</v>
      </c>
      <c r="D570" s="47">
        <v>16</v>
      </c>
      <c r="E570" s="37">
        <v>2.7189999999999999</v>
      </c>
      <c r="F5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0"/>
      <c r="H570"/>
      <c r="I570"/>
    </row>
    <row r="571" spans="1:9" x14ac:dyDescent="0.25">
      <c r="A571" s="29">
        <v>46070</v>
      </c>
      <c r="B571" s="47">
        <v>2</v>
      </c>
      <c r="C571" s="47">
        <v>2</v>
      </c>
      <c r="D571" s="47">
        <v>17</v>
      </c>
      <c r="E571" s="37">
        <v>18.360600000000002</v>
      </c>
      <c r="F5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1"/>
      <c r="H571"/>
      <c r="I571"/>
    </row>
    <row r="572" spans="1:9" x14ac:dyDescent="0.25">
      <c r="A572" s="29">
        <v>46070</v>
      </c>
      <c r="B572" s="47">
        <v>2</v>
      </c>
      <c r="C572" s="47">
        <v>2</v>
      </c>
      <c r="D572" s="47">
        <v>18</v>
      </c>
      <c r="E572" s="37">
        <v>27.696100000000001</v>
      </c>
      <c r="F5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2"/>
      <c r="H572"/>
      <c r="I572"/>
    </row>
    <row r="573" spans="1:9" x14ac:dyDescent="0.25">
      <c r="A573" s="29">
        <v>46070</v>
      </c>
      <c r="B573" s="47">
        <v>2</v>
      </c>
      <c r="C573" s="47">
        <v>2</v>
      </c>
      <c r="D573" s="47">
        <v>19</v>
      </c>
      <c r="E573" s="37">
        <v>30.671600000000002</v>
      </c>
      <c r="F5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3"/>
      <c r="H573"/>
      <c r="I573"/>
    </row>
    <row r="574" spans="1:9" x14ac:dyDescent="0.25">
      <c r="A574" s="29">
        <v>46070</v>
      </c>
      <c r="B574" s="47">
        <v>2</v>
      </c>
      <c r="C574" s="47">
        <v>2</v>
      </c>
      <c r="D574" s="47">
        <v>20</v>
      </c>
      <c r="E574" s="37">
        <v>30.0731</v>
      </c>
      <c r="F5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4"/>
      <c r="H574"/>
      <c r="I574"/>
    </row>
    <row r="575" spans="1:9" x14ac:dyDescent="0.25">
      <c r="A575" s="29">
        <v>46070</v>
      </c>
      <c r="B575" s="47">
        <v>2</v>
      </c>
      <c r="C575" s="47">
        <v>2</v>
      </c>
      <c r="D575" s="47">
        <v>21</v>
      </c>
      <c r="E575" s="37">
        <v>29.001100000000001</v>
      </c>
      <c r="F5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5"/>
      <c r="H575"/>
      <c r="I575"/>
    </row>
    <row r="576" spans="1:9" x14ac:dyDescent="0.25">
      <c r="A576" s="29">
        <v>46070</v>
      </c>
      <c r="B576" s="47">
        <v>2</v>
      </c>
      <c r="C576" s="47">
        <v>2</v>
      </c>
      <c r="D576" s="47">
        <v>22</v>
      </c>
      <c r="E576" s="37">
        <v>26.539300000000001</v>
      </c>
      <c r="F5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6"/>
      <c r="H576"/>
      <c r="I576"/>
    </row>
    <row r="577" spans="1:9" x14ac:dyDescent="0.25">
      <c r="A577" s="29">
        <v>46070</v>
      </c>
      <c r="B577" s="47">
        <v>2</v>
      </c>
      <c r="C577" s="47">
        <v>2</v>
      </c>
      <c r="D577" s="47">
        <v>23</v>
      </c>
      <c r="E577" s="37">
        <v>23.448499999999999</v>
      </c>
      <c r="F5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7"/>
      <c r="H577"/>
      <c r="I577"/>
    </row>
    <row r="578" spans="1:9" x14ac:dyDescent="0.25">
      <c r="A578" s="29">
        <v>46070</v>
      </c>
      <c r="B578" s="47">
        <v>2</v>
      </c>
      <c r="C578" s="47">
        <v>2</v>
      </c>
      <c r="D578" s="47">
        <v>24</v>
      </c>
      <c r="E578" s="37">
        <v>21.5763</v>
      </c>
      <c r="F5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8"/>
      <c r="H578"/>
      <c r="I578"/>
    </row>
    <row r="579" spans="1:9" x14ac:dyDescent="0.25">
      <c r="A579" s="29">
        <v>46071</v>
      </c>
      <c r="B579" s="47">
        <v>2</v>
      </c>
      <c r="C579" s="47">
        <v>3</v>
      </c>
      <c r="D579" s="47">
        <v>1</v>
      </c>
      <c r="E579" s="37">
        <v>22.030999999999999</v>
      </c>
      <c r="F5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9"/>
      <c r="H579"/>
      <c r="I579"/>
    </row>
    <row r="580" spans="1:9" x14ac:dyDescent="0.25">
      <c r="A580" s="29">
        <v>46071</v>
      </c>
      <c r="B580" s="47">
        <v>2</v>
      </c>
      <c r="C580" s="47">
        <v>3</v>
      </c>
      <c r="D580" s="47">
        <v>2</v>
      </c>
      <c r="E580" s="37">
        <v>20.5854</v>
      </c>
      <c r="F5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0"/>
      <c r="H580"/>
      <c r="I580"/>
    </row>
    <row r="581" spans="1:9" x14ac:dyDescent="0.25">
      <c r="A581" s="29">
        <v>46071</v>
      </c>
      <c r="B581" s="47">
        <v>2</v>
      </c>
      <c r="C581" s="47">
        <v>3</v>
      </c>
      <c r="D581" s="47">
        <v>3</v>
      </c>
      <c r="E581" s="37">
        <v>19.115300000000001</v>
      </c>
      <c r="F5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1"/>
      <c r="H581"/>
      <c r="I581"/>
    </row>
    <row r="582" spans="1:9" x14ac:dyDescent="0.25">
      <c r="A582" s="29">
        <v>46071</v>
      </c>
      <c r="B582" s="47">
        <v>2</v>
      </c>
      <c r="C582" s="47">
        <v>3</v>
      </c>
      <c r="D582" s="47">
        <v>4</v>
      </c>
      <c r="E582" s="37">
        <v>18.238199999999999</v>
      </c>
      <c r="F5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2"/>
      <c r="H582"/>
      <c r="I582"/>
    </row>
    <row r="583" spans="1:9" x14ac:dyDescent="0.25">
      <c r="A583" s="29">
        <v>46071</v>
      </c>
      <c r="B583" s="47">
        <v>2</v>
      </c>
      <c r="C583" s="47">
        <v>3</v>
      </c>
      <c r="D583" s="47">
        <v>5</v>
      </c>
      <c r="E583" s="37">
        <v>20.8218</v>
      </c>
      <c r="F5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3"/>
      <c r="H583"/>
      <c r="I583"/>
    </row>
    <row r="584" spans="1:9" x14ac:dyDescent="0.25">
      <c r="A584" s="29">
        <v>46071</v>
      </c>
      <c r="B584" s="47">
        <v>2</v>
      </c>
      <c r="C584" s="47">
        <v>3</v>
      </c>
      <c r="D584" s="47">
        <v>6</v>
      </c>
      <c r="E584" s="37">
        <v>18.966899999999999</v>
      </c>
      <c r="F5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4"/>
      <c r="H584"/>
      <c r="I584"/>
    </row>
    <row r="585" spans="1:9" x14ac:dyDescent="0.25">
      <c r="A585" s="29">
        <v>46071</v>
      </c>
      <c r="B585" s="47">
        <v>2</v>
      </c>
      <c r="C585" s="47">
        <v>3</v>
      </c>
      <c r="D585" s="47">
        <v>7</v>
      </c>
      <c r="E585" s="37">
        <v>25.7042</v>
      </c>
      <c r="F5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5"/>
      <c r="H585"/>
      <c r="I585"/>
    </row>
    <row r="586" spans="1:9" x14ac:dyDescent="0.25">
      <c r="A586" s="29">
        <v>46071</v>
      </c>
      <c r="B586" s="47">
        <v>2</v>
      </c>
      <c r="C586" s="47">
        <v>3</v>
      </c>
      <c r="D586" s="47">
        <v>8</v>
      </c>
      <c r="E586" s="37">
        <v>12.383100000000001</v>
      </c>
      <c r="F5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6"/>
      <c r="H586"/>
      <c r="I586"/>
    </row>
    <row r="587" spans="1:9" x14ac:dyDescent="0.25">
      <c r="A587" s="29">
        <v>46071</v>
      </c>
      <c r="B587" s="47">
        <v>2</v>
      </c>
      <c r="C587" s="47">
        <v>3</v>
      </c>
      <c r="D587" s="47">
        <v>9</v>
      </c>
      <c r="E587" s="37">
        <v>0.63139999999999996</v>
      </c>
      <c r="F5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7"/>
      <c r="H587"/>
      <c r="I587"/>
    </row>
    <row r="588" spans="1:9" x14ac:dyDescent="0.25">
      <c r="A588" s="29">
        <v>46071</v>
      </c>
      <c r="B588" s="47">
        <v>2</v>
      </c>
      <c r="C588" s="47">
        <v>3</v>
      </c>
      <c r="D588" s="47">
        <v>10</v>
      </c>
      <c r="E588" s="37">
        <v>-1.016</v>
      </c>
      <c r="F5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8"/>
      <c r="H588"/>
      <c r="I588"/>
    </row>
    <row r="589" spans="1:9" x14ac:dyDescent="0.25">
      <c r="A589" s="29">
        <v>46071</v>
      </c>
      <c r="B589" s="47">
        <v>2</v>
      </c>
      <c r="C589" s="47">
        <v>3</v>
      </c>
      <c r="D589" s="47">
        <v>11</v>
      </c>
      <c r="E589" s="37">
        <v>-3.4861</v>
      </c>
      <c r="F5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9"/>
      <c r="H589"/>
      <c r="I589"/>
    </row>
    <row r="590" spans="1:9" x14ac:dyDescent="0.25">
      <c r="A590" s="29">
        <v>46071</v>
      </c>
      <c r="B590" s="47">
        <v>2</v>
      </c>
      <c r="C590" s="47">
        <v>3</v>
      </c>
      <c r="D590" s="47">
        <v>12</v>
      </c>
      <c r="E590" s="37">
        <v>-7.7135999999999996</v>
      </c>
      <c r="F5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0"/>
      <c r="H590"/>
      <c r="I590"/>
    </row>
    <row r="591" spans="1:9" x14ac:dyDescent="0.25">
      <c r="A591" s="29">
        <v>46071</v>
      </c>
      <c r="B591" s="47">
        <v>2</v>
      </c>
      <c r="C591" s="47">
        <v>3</v>
      </c>
      <c r="D591" s="47">
        <v>13</v>
      </c>
      <c r="E591" s="37">
        <v>-10.7202</v>
      </c>
      <c r="F5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1"/>
      <c r="H591"/>
      <c r="I591"/>
    </row>
    <row r="592" spans="1:9" x14ac:dyDescent="0.25">
      <c r="A592" s="29">
        <v>46071</v>
      </c>
      <c r="B592" s="47">
        <v>2</v>
      </c>
      <c r="C592" s="47">
        <v>3</v>
      </c>
      <c r="D592" s="47">
        <v>14</v>
      </c>
      <c r="E592" s="37">
        <v>-14.6373</v>
      </c>
      <c r="F5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2"/>
      <c r="H592"/>
      <c r="I592"/>
    </row>
    <row r="593" spans="1:9" x14ac:dyDescent="0.25">
      <c r="A593" s="29">
        <v>46071</v>
      </c>
      <c r="B593" s="47">
        <v>2</v>
      </c>
      <c r="C593" s="47">
        <v>3</v>
      </c>
      <c r="D593" s="47">
        <v>15</v>
      </c>
      <c r="E593" s="37">
        <v>-13.7073</v>
      </c>
      <c r="F5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3"/>
      <c r="H593"/>
      <c r="I593"/>
    </row>
    <row r="594" spans="1:9" x14ac:dyDescent="0.25">
      <c r="A594" s="29">
        <v>46071</v>
      </c>
      <c r="B594" s="47">
        <v>2</v>
      </c>
      <c r="C594" s="47">
        <v>3</v>
      </c>
      <c r="D594" s="47">
        <v>16</v>
      </c>
      <c r="E594" s="37">
        <v>-7.6242999999999999</v>
      </c>
      <c r="F5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4"/>
      <c r="H594"/>
      <c r="I594"/>
    </row>
    <row r="595" spans="1:9" x14ac:dyDescent="0.25">
      <c r="A595" s="29">
        <v>46071</v>
      </c>
      <c r="B595" s="47">
        <v>2</v>
      </c>
      <c r="C595" s="47">
        <v>3</v>
      </c>
      <c r="D595" s="47">
        <v>17</v>
      </c>
      <c r="E595" s="37">
        <v>15.068899999999999</v>
      </c>
      <c r="F5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5"/>
      <c r="H595"/>
      <c r="I595"/>
    </row>
    <row r="596" spans="1:9" x14ac:dyDescent="0.25">
      <c r="A596" s="29">
        <v>46071</v>
      </c>
      <c r="B596" s="47">
        <v>2</v>
      </c>
      <c r="C596" s="47">
        <v>3</v>
      </c>
      <c r="D596" s="47">
        <v>18</v>
      </c>
      <c r="E596" s="37">
        <v>31.133400000000002</v>
      </c>
      <c r="F5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6"/>
      <c r="H596"/>
      <c r="I596"/>
    </row>
    <row r="597" spans="1:9" x14ac:dyDescent="0.25">
      <c r="A597" s="29">
        <v>46071</v>
      </c>
      <c r="B597" s="47">
        <v>2</v>
      </c>
      <c r="C597" s="47">
        <v>3</v>
      </c>
      <c r="D597" s="47">
        <v>19</v>
      </c>
      <c r="E597" s="37">
        <v>30.302299999999999</v>
      </c>
      <c r="F5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7"/>
      <c r="H597"/>
      <c r="I597"/>
    </row>
    <row r="598" spans="1:9" x14ac:dyDescent="0.25">
      <c r="A598" s="29">
        <v>46071</v>
      </c>
      <c r="B598" s="47">
        <v>2</v>
      </c>
      <c r="C598" s="47">
        <v>3</v>
      </c>
      <c r="D598" s="47">
        <v>20</v>
      </c>
      <c r="E598" s="37">
        <v>30.1402</v>
      </c>
      <c r="F5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8"/>
      <c r="H598"/>
      <c r="I598"/>
    </row>
    <row r="599" spans="1:9" x14ac:dyDescent="0.25">
      <c r="A599" s="29">
        <v>46071</v>
      </c>
      <c r="B599" s="47">
        <v>2</v>
      </c>
      <c r="C599" s="47">
        <v>3</v>
      </c>
      <c r="D599" s="47">
        <v>21</v>
      </c>
      <c r="E599" s="37">
        <v>32.851700000000001</v>
      </c>
      <c r="F5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9"/>
      <c r="H599"/>
      <c r="I599"/>
    </row>
    <row r="600" spans="1:9" x14ac:dyDescent="0.25">
      <c r="A600" s="29">
        <v>46071</v>
      </c>
      <c r="B600" s="47">
        <v>2</v>
      </c>
      <c r="C600" s="47">
        <v>3</v>
      </c>
      <c r="D600" s="47">
        <v>22</v>
      </c>
      <c r="E600" s="37">
        <v>29.821000000000002</v>
      </c>
      <c r="F6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0"/>
      <c r="H600"/>
      <c r="I600"/>
    </row>
    <row r="601" spans="1:9" x14ac:dyDescent="0.25">
      <c r="A601" s="29">
        <v>46071</v>
      </c>
      <c r="B601" s="47">
        <v>2</v>
      </c>
      <c r="C601" s="47">
        <v>3</v>
      </c>
      <c r="D601" s="47">
        <v>23</v>
      </c>
      <c r="E601" s="37">
        <v>26.554400000000001</v>
      </c>
      <c r="F6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1"/>
      <c r="H601"/>
      <c r="I601"/>
    </row>
    <row r="602" spans="1:9" x14ac:dyDescent="0.25">
      <c r="A602" s="29">
        <v>46071</v>
      </c>
      <c r="B602" s="47">
        <v>2</v>
      </c>
      <c r="C602" s="47">
        <v>3</v>
      </c>
      <c r="D602" s="47">
        <v>24</v>
      </c>
      <c r="E602" s="37">
        <v>23.6266</v>
      </c>
      <c r="F6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2"/>
      <c r="H602"/>
      <c r="I602"/>
    </row>
    <row r="603" spans="1:9" x14ac:dyDescent="0.25">
      <c r="A603" s="29">
        <v>46072</v>
      </c>
      <c r="B603" s="47">
        <v>2</v>
      </c>
      <c r="C603" s="47">
        <v>4</v>
      </c>
      <c r="D603" s="47">
        <v>1</v>
      </c>
      <c r="E603" s="37">
        <v>29.572900000000001</v>
      </c>
      <c r="F6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3"/>
      <c r="H603"/>
      <c r="I603"/>
    </row>
    <row r="604" spans="1:9" x14ac:dyDescent="0.25">
      <c r="A604" s="29">
        <v>46072</v>
      </c>
      <c r="B604" s="47">
        <v>2</v>
      </c>
      <c r="C604" s="47">
        <v>4</v>
      </c>
      <c r="D604" s="47">
        <v>2</v>
      </c>
      <c r="E604" s="37">
        <v>30.111799999999999</v>
      </c>
      <c r="F6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4"/>
      <c r="H604"/>
      <c r="I604"/>
    </row>
    <row r="605" spans="1:9" x14ac:dyDescent="0.25">
      <c r="A605" s="29">
        <v>46072</v>
      </c>
      <c r="B605" s="47">
        <v>2</v>
      </c>
      <c r="C605" s="47">
        <v>4</v>
      </c>
      <c r="D605" s="47">
        <v>3</v>
      </c>
      <c r="E605" s="37">
        <v>31.1434</v>
      </c>
      <c r="F6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5"/>
      <c r="H605"/>
      <c r="I605"/>
    </row>
    <row r="606" spans="1:9" x14ac:dyDescent="0.25">
      <c r="A606" s="29">
        <v>46072</v>
      </c>
      <c r="B606" s="47">
        <v>2</v>
      </c>
      <c r="C606" s="47">
        <v>4</v>
      </c>
      <c r="D606" s="47">
        <v>4</v>
      </c>
      <c r="E606" s="37">
        <v>30.47</v>
      </c>
      <c r="F6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6"/>
      <c r="H606"/>
      <c r="I606"/>
    </row>
    <row r="607" spans="1:9" x14ac:dyDescent="0.25">
      <c r="A607" s="29">
        <v>46072</v>
      </c>
      <c r="B607" s="47">
        <v>2</v>
      </c>
      <c r="C607" s="47">
        <v>4</v>
      </c>
      <c r="D607" s="47">
        <v>5</v>
      </c>
      <c r="E607" s="37">
        <v>32.273000000000003</v>
      </c>
      <c r="F6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7"/>
      <c r="H607"/>
      <c r="I607"/>
    </row>
    <row r="608" spans="1:9" x14ac:dyDescent="0.25">
      <c r="A608" s="29">
        <v>46072</v>
      </c>
      <c r="B608" s="47">
        <v>2</v>
      </c>
      <c r="C608" s="47">
        <v>4</v>
      </c>
      <c r="D608" s="47">
        <v>6</v>
      </c>
      <c r="E608" s="37">
        <v>37.9666</v>
      </c>
      <c r="F6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8"/>
      <c r="H608"/>
      <c r="I608"/>
    </row>
    <row r="609" spans="1:9" x14ac:dyDescent="0.25">
      <c r="A609" s="29">
        <v>46072</v>
      </c>
      <c r="B609" s="47">
        <v>2</v>
      </c>
      <c r="C609" s="47">
        <v>4</v>
      </c>
      <c r="D609" s="47">
        <v>7</v>
      </c>
      <c r="E609" s="37">
        <v>27.388500000000001</v>
      </c>
      <c r="F6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9"/>
      <c r="H609"/>
      <c r="I609"/>
    </row>
    <row r="610" spans="1:9" x14ac:dyDescent="0.25">
      <c r="A610" s="29">
        <v>46072</v>
      </c>
      <c r="B610" s="47">
        <v>2</v>
      </c>
      <c r="C610" s="47">
        <v>4</v>
      </c>
      <c r="D610" s="47">
        <v>8</v>
      </c>
      <c r="E610" s="37">
        <v>-13.319100000000001</v>
      </c>
      <c r="F6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0"/>
      <c r="H610"/>
      <c r="I610"/>
    </row>
    <row r="611" spans="1:9" x14ac:dyDescent="0.25">
      <c r="A611" s="29">
        <v>46072</v>
      </c>
      <c r="B611" s="47">
        <v>2</v>
      </c>
      <c r="C611" s="47">
        <v>4</v>
      </c>
      <c r="D611" s="47">
        <v>9</v>
      </c>
      <c r="E611" s="37">
        <v>14.5002</v>
      </c>
      <c r="F6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1"/>
      <c r="H611"/>
      <c r="I611"/>
    </row>
    <row r="612" spans="1:9" x14ac:dyDescent="0.25">
      <c r="A612" s="29">
        <v>46072</v>
      </c>
      <c r="B612" s="47">
        <v>2</v>
      </c>
      <c r="C612" s="47">
        <v>4</v>
      </c>
      <c r="D612" s="47">
        <v>10</v>
      </c>
      <c r="E612" s="37">
        <v>6.2939999999999996</v>
      </c>
      <c r="F6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2"/>
      <c r="H612"/>
      <c r="I612"/>
    </row>
    <row r="613" spans="1:9" x14ac:dyDescent="0.25">
      <c r="A613" s="29">
        <v>46072</v>
      </c>
      <c r="B613" s="47">
        <v>2</v>
      </c>
      <c r="C613" s="47">
        <v>4</v>
      </c>
      <c r="D613" s="47">
        <v>11</v>
      </c>
      <c r="E613" s="37">
        <v>6.0891999999999999</v>
      </c>
      <c r="F6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3"/>
      <c r="H613"/>
      <c r="I613"/>
    </row>
    <row r="614" spans="1:9" x14ac:dyDescent="0.25">
      <c r="A614" s="29">
        <v>46072</v>
      </c>
      <c r="B614" s="47">
        <v>2</v>
      </c>
      <c r="C614" s="47">
        <v>4</v>
      </c>
      <c r="D614" s="47">
        <v>12</v>
      </c>
      <c r="E614" s="37">
        <v>7.2750000000000004</v>
      </c>
      <c r="F6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4"/>
      <c r="H614"/>
      <c r="I614"/>
    </row>
    <row r="615" spans="1:9" x14ac:dyDescent="0.25">
      <c r="A615" s="29">
        <v>46072</v>
      </c>
      <c r="B615" s="47">
        <v>2</v>
      </c>
      <c r="C615" s="47">
        <v>4</v>
      </c>
      <c r="D615" s="47">
        <v>13</v>
      </c>
      <c r="E615" s="37">
        <v>6.3079000000000001</v>
      </c>
      <c r="F6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5"/>
      <c r="H615"/>
      <c r="I615"/>
    </row>
    <row r="616" spans="1:9" x14ac:dyDescent="0.25">
      <c r="A616" s="29">
        <v>46072</v>
      </c>
      <c r="B616" s="47">
        <v>2</v>
      </c>
      <c r="C616" s="47">
        <v>4</v>
      </c>
      <c r="D616" s="47">
        <v>14</v>
      </c>
      <c r="E616" s="37">
        <v>2.4032</v>
      </c>
      <c r="F6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6"/>
      <c r="H616"/>
      <c r="I616"/>
    </row>
    <row r="617" spans="1:9" x14ac:dyDescent="0.25">
      <c r="A617" s="29">
        <v>46072</v>
      </c>
      <c r="B617" s="47">
        <v>2</v>
      </c>
      <c r="C617" s="47">
        <v>4</v>
      </c>
      <c r="D617" s="47">
        <v>15</v>
      </c>
      <c r="E617" s="37">
        <v>1.9614</v>
      </c>
      <c r="F6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7"/>
      <c r="H617"/>
      <c r="I617"/>
    </row>
    <row r="618" spans="1:9" x14ac:dyDescent="0.25">
      <c r="A618" s="29">
        <v>46072</v>
      </c>
      <c r="B618" s="47">
        <v>2</v>
      </c>
      <c r="C618" s="47">
        <v>4</v>
      </c>
      <c r="D618" s="47">
        <v>16</v>
      </c>
      <c r="E618" s="37">
        <v>-5.0358000000000001</v>
      </c>
      <c r="F6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8"/>
      <c r="H618"/>
      <c r="I618"/>
    </row>
    <row r="619" spans="1:9" x14ac:dyDescent="0.25">
      <c r="A619" s="29">
        <v>46072</v>
      </c>
      <c r="B619" s="47">
        <v>2</v>
      </c>
      <c r="C619" s="47">
        <v>4</v>
      </c>
      <c r="D619" s="47">
        <v>17</v>
      </c>
      <c r="E619" s="37">
        <v>27.782599999999999</v>
      </c>
      <c r="F6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9"/>
      <c r="H619"/>
      <c r="I619"/>
    </row>
    <row r="620" spans="1:9" x14ac:dyDescent="0.25">
      <c r="A620" s="29">
        <v>46072</v>
      </c>
      <c r="B620" s="47">
        <v>2</v>
      </c>
      <c r="C620" s="47">
        <v>4</v>
      </c>
      <c r="D620" s="47">
        <v>18</v>
      </c>
      <c r="E620" s="37">
        <v>27.0672</v>
      </c>
      <c r="F6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0"/>
      <c r="H620"/>
      <c r="I620"/>
    </row>
    <row r="621" spans="1:9" x14ac:dyDescent="0.25">
      <c r="A621" s="29">
        <v>46072</v>
      </c>
      <c r="B621" s="47">
        <v>2</v>
      </c>
      <c r="C621" s="47">
        <v>4</v>
      </c>
      <c r="D621" s="47">
        <v>19</v>
      </c>
      <c r="E621" s="37">
        <v>37.052900000000001</v>
      </c>
      <c r="F6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1"/>
      <c r="H621"/>
      <c r="I621"/>
    </row>
    <row r="622" spans="1:9" x14ac:dyDescent="0.25">
      <c r="A622" s="29">
        <v>46072</v>
      </c>
      <c r="B622" s="47">
        <v>2</v>
      </c>
      <c r="C622" s="47">
        <v>4</v>
      </c>
      <c r="D622" s="47">
        <v>20</v>
      </c>
      <c r="E622" s="37">
        <v>36.447600000000001</v>
      </c>
      <c r="F6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2"/>
      <c r="H622"/>
      <c r="I622"/>
    </row>
    <row r="623" spans="1:9" x14ac:dyDescent="0.25">
      <c r="A623" s="29">
        <v>46072</v>
      </c>
      <c r="B623" s="47">
        <v>2</v>
      </c>
      <c r="C623" s="47">
        <v>4</v>
      </c>
      <c r="D623" s="47">
        <v>21</v>
      </c>
      <c r="E623" s="37">
        <v>19.817699999999999</v>
      </c>
      <c r="F6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3"/>
      <c r="H623"/>
      <c r="I623"/>
    </row>
    <row r="624" spans="1:9" x14ac:dyDescent="0.25">
      <c r="A624" s="29">
        <v>46072</v>
      </c>
      <c r="B624" s="47">
        <v>2</v>
      </c>
      <c r="C624" s="47">
        <v>4</v>
      </c>
      <c r="D624" s="47">
        <v>22</v>
      </c>
      <c r="E624" s="37">
        <v>37.677799999999998</v>
      </c>
      <c r="F6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4"/>
      <c r="H624"/>
      <c r="I624"/>
    </row>
    <row r="625" spans="1:9" x14ac:dyDescent="0.25">
      <c r="A625" s="29">
        <v>46072</v>
      </c>
      <c r="B625" s="47">
        <v>2</v>
      </c>
      <c r="C625" s="47">
        <v>4</v>
      </c>
      <c r="D625" s="47">
        <v>23</v>
      </c>
      <c r="E625" s="37">
        <v>36.781500000000001</v>
      </c>
      <c r="F6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5"/>
      <c r="H625"/>
      <c r="I625"/>
    </row>
    <row r="626" spans="1:9" x14ac:dyDescent="0.25">
      <c r="A626" s="29">
        <v>46072</v>
      </c>
      <c r="B626" s="47">
        <v>2</v>
      </c>
      <c r="C626" s="47">
        <v>4</v>
      </c>
      <c r="D626" s="47">
        <v>24</v>
      </c>
      <c r="E626" s="37">
        <v>39.302</v>
      </c>
      <c r="F6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6"/>
      <c r="H626"/>
      <c r="I626"/>
    </row>
    <row r="627" spans="1:9" x14ac:dyDescent="0.25">
      <c r="A627" s="29">
        <v>46073</v>
      </c>
      <c r="B627" s="47">
        <v>2</v>
      </c>
      <c r="C627" s="47">
        <v>5</v>
      </c>
      <c r="D627" s="47">
        <v>1</v>
      </c>
      <c r="E627" s="37">
        <v>34.046700000000001</v>
      </c>
      <c r="F6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7"/>
      <c r="H627"/>
      <c r="I627"/>
    </row>
    <row r="628" spans="1:9" x14ac:dyDescent="0.25">
      <c r="A628" s="29">
        <v>46073</v>
      </c>
      <c r="B628" s="47">
        <v>2</v>
      </c>
      <c r="C628" s="47">
        <v>5</v>
      </c>
      <c r="D628" s="47">
        <v>2</v>
      </c>
      <c r="E628" s="37">
        <v>35.801000000000002</v>
      </c>
      <c r="F6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8"/>
      <c r="H628"/>
      <c r="I628"/>
    </row>
    <row r="629" spans="1:9" x14ac:dyDescent="0.25">
      <c r="A629" s="29">
        <v>46073</v>
      </c>
      <c r="B629" s="47">
        <v>2</v>
      </c>
      <c r="C629" s="47">
        <v>5</v>
      </c>
      <c r="D629" s="47">
        <v>3</v>
      </c>
      <c r="E629" s="37">
        <v>36.6145</v>
      </c>
      <c r="F6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9"/>
      <c r="H629"/>
      <c r="I629"/>
    </row>
    <row r="630" spans="1:9" x14ac:dyDescent="0.25">
      <c r="A630" s="29">
        <v>46073</v>
      </c>
      <c r="B630" s="47">
        <v>2</v>
      </c>
      <c r="C630" s="47">
        <v>5</v>
      </c>
      <c r="D630" s="47">
        <v>4</v>
      </c>
      <c r="E630" s="37">
        <v>37.351399999999998</v>
      </c>
      <c r="F6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0"/>
      <c r="H630"/>
      <c r="I630"/>
    </row>
    <row r="631" spans="1:9" x14ac:dyDescent="0.25">
      <c r="A631" s="29">
        <v>46073</v>
      </c>
      <c r="B631" s="47">
        <v>2</v>
      </c>
      <c r="C631" s="47">
        <v>5</v>
      </c>
      <c r="D631" s="47">
        <v>5</v>
      </c>
      <c r="E631" s="37">
        <v>35.950800000000001</v>
      </c>
      <c r="F6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1"/>
      <c r="H631"/>
      <c r="I631"/>
    </row>
    <row r="632" spans="1:9" x14ac:dyDescent="0.25">
      <c r="A632" s="29">
        <v>46073</v>
      </c>
      <c r="B632" s="47">
        <v>2</v>
      </c>
      <c r="C632" s="47">
        <v>5</v>
      </c>
      <c r="D632" s="47">
        <v>6</v>
      </c>
      <c r="E632" s="37">
        <v>35.150500000000001</v>
      </c>
      <c r="F6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2"/>
      <c r="H632"/>
      <c r="I632"/>
    </row>
    <row r="633" spans="1:9" x14ac:dyDescent="0.25">
      <c r="A633" s="29">
        <v>46073</v>
      </c>
      <c r="B633" s="47">
        <v>2</v>
      </c>
      <c r="C633" s="47">
        <v>5</v>
      </c>
      <c r="D633" s="47">
        <v>7</v>
      </c>
      <c r="E633" s="37">
        <v>48.238199999999999</v>
      </c>
      <c r="F6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3"/>
      <c r="H633"/>
      <c r="I633"/>
    </row>
    <row r="634" spans="1:9" x14ac:dyDescent="0.25">
      <c r="A634" s="29">
        <v>46073</v>
      </c>
      <c r="B634" s="47">
        <v>2</v>
      </c>
      <c r="C634" s="47">
        <v>5</v>
      </c>
      <c r="D634" s="47">
        <v>8</v>
      </c>
      <c r="E634" s="37">
        <v>18.542400000000001</v>
      </c>
      <c r="F6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4"/>
      <c r="H634"/>
      <c r="I634"/>
    </row>
    <row r="635" spans="1:9" x14ac:dyDescent="0.25">
      <c r="A635" s="29">
        <v>46073</v>
      </c>
      <c r="B635" s="47">
        <v>2</v>
      </c>
      <c r="C635" s="47">
        <v>5</v>
      </c>
      <c r="D635" s="47">
        <v>9</v>
      </c>
      <c r="E635" s="37">
        <v>-1.6309</v>
      </c>
      <c r="F6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5"/>
      <c r="H635"/>
      <c r="I635"/>
    </row>
    <row r="636" spans="1:9" x14ac:dyDescent="0.25">
      <c r="A636" s="29">
        <v>46073</v>
      </c>
      <c r="B636" s="47">
        <v>2</v>
      </c>
      <c r="C636" s="47">
        <v>5</v>
      </c>
      <c r="D636" s="47">
        <v>10</v>
      </c>
      <c r="E636" s="37">
        <v>12.583</v>
      </c>
      <c r="F6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6"/>
      <c r="H636"/>
      <c r="I636"/>
    </row>
    <row r="637" spans="1:9" x14ac:dyDescent="0.25">
      <c r="A637" s="29">
        <v>46073</v>
      </c>
      <c r="B637" s="47">
        <v>2</v>
      </c>
      <c r="C637" s="47">
        <v>5</v>
      </c>
      <c r="D637" s="47">
        <v>11</v>
      </c>
      <c r="E637" s="37">
        <v>11.9664</v>
      </c>
      <c r="F6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7"/>
      <c r="H637"/>
      <c r="I637"/>
    </row>
    <row r="638" spans="1:9" x14ac:dyDescent="0.25">
      <c r="A638" s="29">
        <v>46073</v>
      </c>
      <c r="B638" s="47">
        <v>2</v>
      </c>
      <c r="C638" s="47">
        <v>5</v>
      </c>
      <c r="D638" s="47">
        <v>12</v>
      </c>
      <c r="E638" s="37">
        <v>-3.6791</v>
      </c>
      <c r="F6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8"/>
      <c r="H638"/>
      <c r="I638"/>
    </row>
    <row r="639" spans="1:9" x14ac:dyDescent="0.25">
      <c r="A639" s="29">
        <v>46073</v>
      </c>
      <c r="B639" s="47">
        <v>2</v>
      </c>
      <c r="C639" s="47">
        <v>5</v>
      </c>
      <c r="D639" s="47">
        <v>13</v>
      </c>
      <c r="E639" s="37">
        <v>-6.6371000000000002</v>
      </c>
      <c r="F6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9"/>
      <c r="H639"/>
      <c r="I639"/>
    </row>
    <row r="640" spans="1:9" x14ac:dyDescent="0.25">
      <c r="A640" s="29">
        <v>46073</v>
      </c>
      <c r="B640" s="47">
        <v>2</v>
      </c>
      <c r="C640" s="47">
        <v>5</v>
      </c>
      <c r="D640" s="47">
        <v>14</v>
      </c>
      <c r="E640" s="37">
        <v>-14.7646</v>
      </c>
      <c r="F6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0"/>
      <c r="H640"/>
      <c r="I640"/>
    </row>
    <row r="641" spans="1:9" x14ac:dyDescent="0.25">
      <c r="A641" s="29">
        <v>46073</v>
      </c>
      <c r="B641" s="47">
        <v>2</v>
      </c>
      <c r="C641" s="47">
        <v>5</v>
      </c>
      <c r="D641" s="47">
        <v>15</v>
      </c>
      <c r="E641" s="37">
        <v>-15.0547</v>
      </c>
      <c r="F6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1"/>
      <c r="H641"/>
      <c r="I641"/>
    </row>
    <row r="642" spans="1:9" x14ac:dyDescent="0.25">
      <c r="A642" s="29">
        <v>46073</v>
      </c>
      <c r="B642" s="47">
        <v>2</v>
      </c>
      <c r="C642" s="47">
        <v>5</v>
      </c>
      <c r="D642" s="47">
        <v>16</v>
      </c>
      <c r="E642" s="37">
        <v>-58.583500000000001</v>
      </c>
      <c r="F6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2"/>
      <c r="H642"/>
      <c r="I642"/>
    </row>
    <row r="643" spans="1:9" x14ac:dyDescent="0.25">
      <c r="A643" s="29">
        <v>46073</v>
      </c>
      <c r="B643" s="47">
        <v>2</v>
      </c>
      <c r="C643" s="47">
        <v>5</v>
      </c>
      <c r="D643" s="47">
        <v>17</v>
      </c>
      <c r="E643" s="37">
        <v>22.783200000000001</v>
      </c>
      <c r="F6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3"/>
      <c r="H643"/>
      <c r="I643"/>
    </row>
    <row r="644" spans="1:9" x14ac:dyDescent="0.25">
      <c r="A644" s="29">
        <v>46073</v>
      </c>
      <c r="B644" s="47">
        <v>2</v>
      </c>
      <c r="C644" s="47">
        <v>5</v>
      </c>
      <c r="D644" s="47">
        <v>18</v>
      </c>
      <c r="E644" s="37">
        <v>34.4116</v>
      </c>
      <c r="F6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4"/>
      <c r="H644"/>
      <c r="I644"/>
    </row>
    <row r="645" spans="1:9" x14ac:dyDescent="0.25">
      <c r="A645" s="29">
        <v>46073</v>
      </c>
      <c r="B645" s="47">
        <v>2</v>
      </c>
      <c r="C645" s="47">
        <v>5</v>
      </c>
      <c r="D645" s="47">
        <v>19</v>
      </c>
      <c r="E645" s="37">
        <v>31.2621</v>
      </c>
      <c r="F6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5"/>
      <c r="H645"/>
      <c r="I645"/>
    </row>
    <row r="646" spans="1:9" x14ac:dyDescent="0.25">
      <c r="A646" s="29">
        <v>46073</v>
      </c>
      <c r="B646" s="47">
        <v>2</v>
      </c>
      <c r="C646" s="47">
        <v>5</v>
      </c>
      <c r="D646" s="47">
        <v>20</v>
      </c>
      <c r="E646" s="37">
        <v>27.588000000000001</v>
      </c>
      <c r="F6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6"/>
      <c r="H646"/>
      <c r="I646"/>
    </row>
    <row r="647" spans="1:9" x14ac:dyDescent="0.25">
      <c r="A647" s="29">
        <v>46073</v>
      </c>
      <c r="B647" s="47">
        <v>2</v>
      </c>
      <c r="C647" s="47">
        <v>5</v>
      </c>
      <c r="D647" s="47">
        <v>21</v>
      </c>
      <c r="E647" s="37">
        <v>22.805700000000002</v>
      </c>
      <c r="F6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7"/>
      <c r="H647"/>
      <c r="I647"/>
    </row>
    <row r="648" spans="1:9" x14ac:dyDescent="0.25">
      <c r="A648" s="29">
        <v>46073</v>
      </c>
      <c r="B648" s="47">
        <v>2</v>
      </c>
      <c r="C648" s="47">
        <v>5</v>
      </c>
      <c r="D648" s="47">
        <v>22</v>
      </c>
      <c r="E648" s="37">
        <v>23.497699999999998</v>
      </c>
      <c r="F6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8"/>
      <c r="H648"/>
      <c r="I648"/>
    </row>
    <row r="649" spans="1:9" x14ac:dyDescent="0.25">
      <c r="A649" s="29">
        <v>46073</v>
      </c>
      <c r="B649" s="47">
        <v>2</v>
      </c>
      <c r="C649" s="47">
        <v>5</v>
      </c>
      <c r="D649" s="47">
        <v>23</v>
      </c>
      <c r="E649" s="37">
        <v>24.554400000000001</v>
      </c>
      <c r="F6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9"/>
      <c r="H649"/>
      <c r="I649"/>
    </row>
    <row r="650" spans="1:9" x14ac:dyDescent="0.25">
      <c r="A650" s="29">
        <v>46073</v>
      </c>
      <c r="B650" s="47">
        <v>2</v>
      </c>
      <c r="C650" s="47">
        <v>5</v>
      </c>
      <c r="D650" s="47">
        <v>24</v>
      </c>
      <c r="E650" s="37">
        <v>23.965699999999998</v>
      </c>
      <c r="F6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0"/>
      <c r="H650"/>
      <c r="I650"/>
    </row>
    <row r="651" spans="1:9" x14ac:dyDescent="0.25">
      <c r="A651" s="29">
        <v>46074</v>
      </c>
      <c r="B651" s="47">
        <v>2</v>
      </c>
      <c r="C651" s="47">
        <v>6</v>
      </c>
      <c r="D651" s="47">
        <v>1</v>
      </c>
      <c r="E651" s="37">
        <v>23.8568</v>
      </c>
      <c r="F6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1"/>
      <c r="H651"/>
      <c r="I651"/>
    </row>
    <row r="652" spans="1:9" x14ac:dyDescent="0.25">
      <c r="A652" s="29">
        <v>46074</v>
      </c>
      <c r="B652" s="47">
        <v>2</v>
      </c>
      <c r="C652" s="47">
        <v>6</v>
      </c>
      <c r="D652" s="47">
        <v>2</v>
      </c>
      <c r="E652" s="37">
        <v>25.109000000000002</v>
      </c>
      <c r="F6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2"/>
      <c r="H652"/>
      <c r="I652"/>
    </row>
    <row r="653" spans="1:9" x14ac:dyDescent="0.25">
      <c r="A653" s="29">
        <v>46074</v>
      </c>
      <c r="B653" s="47">
        <v>2</v>
      </c>
      <c r="C653" s="47">
        <v>6</v>
      </c>
      <c r="D653" s="47">
        <v>3</v>
      </c>
      <c r="E653" s="37">
        <v>24.8291</v>
      </c>
      <c r="F6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3"/>
      <c r="H653"/>
      <c r="I653"/>
    </row>
    <row r="654" spans="1:9" x14ac:dyDescent="0.25">
      <c r="A654" s="29">
        <v>46074</v>
      </c>
      <c r="B654" s="47">
        <v>2</v>
      </c>
      <c r="C654" s="47">
        <v>6</v>
      </c>
      <c r="D654" s="47">
        <v>4</v>
      </c>
      <c r="E654" s="37">
        <v>22.821999999999999</v>
      </c>
      <c r="F6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4"/>
      <c r="H654"/>
      <c r="I654"/>
    </row>
    <row r="655" spans="1:9" x14ac:dyDescent="0.25">
      <c r="A655" s="29">
        <v>46074</v>
      </c>
      <c r="B655" s="47">
        <v>2</v>
      </c>
      <c r="C655" s="47">
        <v>6</v>
      </c>
      <c r="D655" s="47">
        <v>5</v>
      </c>
      <c r="E655" s="37">
        <v>20.351600000000001</v>
      </c>
      <c r="F6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5"/>
      <c r="H655"/>
      <c r="I655"/>
    </row>
    <row r="656" spans="1:9" x14ac:dyDescent="0.25">
      <c r="A656" s="29">
        <v>46074</v>
      </c>
      <c r="B656" s="47">
        <v>2</v>
      </c>
      <c r="C656" s="47">
        <v>6</v>
      </c>
      <c r="D656" s="47">
        <v>6</v>
      </c>
      <c r="E656" s="37">
        <v>26.3521</v>
      </c>
      <c r="F6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6"/>
      <c r="H656"/>
      <c r="I656"/>
    </row>
    <row r="657" spans="1:9" x14ac:dyDescent="0.25">
      <c r="A657" s="29">
        <v>46074</v>
      </c>
      <c r="B657" s="47">
        <v>2</v>
      </c>
      <c r="C657" s="47">
        <v>6</v>
      </c>
      <c r="D657" s="47">
        <v>7</v>
      </c>
      <c r="E657" s="37">
        <v>28.0246</v>
      </c>
      <c r="F6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7"/>
      <c r="H657"/>
      <c r="I657"/>
    </row>
    <row r="658" spans="1:9" x14ac:dyDescent="0.25">
      <c r="A658" s="29">
        <v>46074</v>
      </c>
      <c r="B658" s="47">
        <v>2</v>
      </c>
      <c r="C658" s="47">
        <v>6</v>
      </c>
      <c r="D658" s="47">
        <v>8</v>
      </c>
      <c r="E658" s="37">
        <v>9.5495000000000001</v>
      </c>
      <c r="F6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8"/>
      <c r="H658"/>
      <c r="I658"/>
    </row>
    <row r="659" spans="1:9" x14ac:dyDescent="0.25">
      <c r="A659" s="29">
        <v>46074</v>
      </c>
      <c r="B659" s="47">
        <v>2</v>
      </c>
      <c r="C659" s="47">
        <v>6</v>
      </c>
      <c r="D659" s="47">
        <v>9</v>
      </c>
      <c r="E659" s="37">
        <v>-4.9462000000000002</v>
      </c>
      <c r="F6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9"/>
      <c r="H659"/>
      <c r="I659"/>
    </row>
    <row r="660" spans="1:9" x14ac:dyDescent="0.25">
      <c r="A660" s="29">
        <v>46074</v>
      </c>
      <c r="B660" s="47">
        <v>2</v>
      </c>
      <c r="C660" s="47">
        <v>6</v>
      </c>
      <c r="D660" s="47">
        <v>10</v>
      </c>
      <c r="E660" s="37">
        <v>-4.3464999999999998</v>
      </c>
      <c r="F6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0"/>
      <c r="H660"/>
      <c r="I660"/>
    </row>
    <row r="661" spans="1:9" x14ac:dyDescent="0.25">
      <c r="A661" s="29">
        <v>46074</v>
      </c>
      <c r="B661" s="47">
        <v>2</v>
      </c>
      <c r="C661" s="47">
        <v>6</v>
      </c>
      <c r="D661" s="47">
        <v>11</v>
      </c>
      <c r="E661" s="37">
        <v>-5.1268000000000002</v>
      </c>
      <c r="F6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1"/>
      <c r="H661"/>
      <c r="I661"/>
    </row>
    <row r="662" spans="1:9" x14ac:dyDescent="0.25">
      <c r="A662" s="29">
        <v>46074</v>
      </c>
      <c r="B662" s="47">
        <v>2</v>
      </c>
      <c r="C662" s="47">
        <v>6</v>
      </c>
      <c r="D662" s="47">
        <v>12</v>
      </c>
      <c r="E662" s="37">
        <v>-5.7595999999999998</v>
      </c>
      <c r="F6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2"/>
      <c r="H662"/>
      <c r="I662"/>
    </row>
    <row r="663" spans="1:9" x14ac:dyDescent="0.25">
      <c r="A663" s="29">
        <v>46074</v>
      </c>
      <c r="B663" s="47">
        <v>2</v>
      </c>
      <c r="C663" s="47">
        <v>6</v>
      </c>
      <c r="D663" s="47">
        <v>13</v>
      </c>
      <c r="E663" s="37">
        <v>-11.674099999999999</v>
      </c>
      <c r="F6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3"/>
      <c r="H663"/>
      <c r="I663"/>
    </row>
    <row r="664" spans="1:9" x14ac:dyDescent="0.25">
      <c r="A664" s="29">
        <v>46074</v>
      </c>
      <c r="B664" s="47">
        <v>2</v>
      </c>
      <c r="C664" s="47">
        <v>6</v>
      </c>
      <c r="D664" s="47">
        <v>14</v>
      </c>
      <c r="E664" s="37">
        <v>-13.9748</v>
      </c>
      <c r="F6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4"/>
      <c r="H664"/>
      <c r="I664"/>
    </row>
    <row r="665" spans="1:9" x14ac:dyDescent="0.25">
      <c r="A665" s="29">
        <v>46074</v>
      </c>
      <c r="B665" s="47">
        <v>2</v>
      </c>
      <c r="C665" s="47">
        <v>6</v>
      </c>
      <c r="D665" s="47">
        <v>15</v>
      </c>
      <c r="E665" s="37">
        <v>-13.9359</v>
      </c>
      <c r="F6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5"/>
      <c r="H665"/>
      <c r="I665"/>
    </row>
    <row r="666" spans="1:9" x14ac:dyDescent="0.25">
      <c r="A666" s="29">
        <v>46074</v>
      </c>
      <c r="B666" s="47">
        <v>2</v>
      </c>
      <c r="C666" s="47">
        <v>6</v>
      </c>
      <c r="D666" s="47">
        <v>16</v>
      </c>
      <c r="E666" s="37">
        <v>-10.5398</v>
      </c>
      <c r="F6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6"/>
      <c r="H666"/>
      <c r="I666"/>
    </row>
    <row r="667" spans="1:9" x14ac:dyDescent="0.25">
      <c r="A667" s="29">
        <v>46074</v>
      </c>
      <c r="B667" s="47">
        <v>2</v>
      </c>
      <c r="C667" s="47">
        <v>6</v>
      </c>
      <c r="D667" s="47">
        <v>17</v>
      </c>
      <c r="E667" s="37">
        <v>51.767000000000003</v>
      </c>
      <c r="F6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7"/>
      <c r="H667"/>
      <c r="I667"/>
    </row>
    <row r="668" spans="1:9" x14ac:dyDescent="0.25">
      <c r="A668" s="29">
        <v>46074</v>
      </c>
      <c r="B668" s="47">
        <v>2</v>
      </c>
      <c r="C668" s="47">
        <v>6</v>
      </c>
      <c r="D668" s="47">
        <v>18</v>
      </c>
      <c r="E668" s="37">
        <v>34.3919</v>
      </c>
      <c r="F6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8"/>
      <c r="H668"/>
      <c r="I668"/>
    </row>
    <row r="669" spans="1:9" x14ac:dyDescent="0.25">
      <c r="A669" s="29">
        <v>46074</v>
      </c>
      <c r="B669" s="47">
        <v>2</v>
      </c>
      <c r="C669" s="47">
        <v>6</v>
      </c>
      <c r="D669" s="47">
        <v>19</v>
      </c>
      <c r="E669" s="37">
        <v>34.378900000000002</v>
      </c>
      <c r="F6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9"/>
      <c r="H669"/>
      <c r="I669"/>
    </row>
    <row r="670" spans="1:9" x14ac:dyDescent="0.25">
      <c r="A670" s="29">
        <v>46074</v>
      </c>
      <c r="B670" s="47">
        <v>2</v>
      </c>
      <c r="C670" s="47">
        <v>6</v>
      </c>
      <c r="D670" s="47">
        <v>20</v>
      </c>
      <c r="E670" s="37">
        <v>30.85</v>
      </c>
      <c r="F6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0"/>
      <c r="H670"/>
      <c r="I670"/>
    </row>
    <row r="671" spans="1:9" x14ac:dyDescent="0.25">
      <c r="A671" s="29">
        <v>46074</v>
      </c>
      <c r="B671" s="47">
        <v>2</v>
      </c>
      <c r="C671" s="47">
        <v>6</v>
      </c>
      <c r="D671" s="47">
        <v>21</v>
      </c>
      <c r="E671" s="37">
        <v>27.081900000000001</v>
      </c>
      <c r="F6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1"/>
      <c r="H671"/>
      <c r="I671"/>
    </row>
    <row r="672" spans="1:9" x14ac:dyDescent="0.25">
      <c r="A672" s="29">
        <v>46074</v>
      </c>
      <c r="B672" s="47">
        <v>2</v>
      </c>
      <c r="C672" s="47">
        <v>6</v>
      </c>
      <c r="D672" s="47">
        <v>22</v>
      </c>
      <c r="E672" s="37">
        <v>32.033000000000001</v>
      </c>
      <c r="F6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2"/>
      <c r="H672"/>
      <c r="I672"/>
    </row>
    <row r="673" spans="1:9" x14ac:dyDescent="0.25">
      <c r="A673" s="29">
        <v>46074</v>
      </c>
      <c r="B673" s="47">
        <v>2</v>
      </c>
      <c r="C673" s="47">
        <v>6</v>
      </c>
      <c r="D673" s="47">
        <v>23</v>
      </c>
      <c r="E673" s="37">
        <v>32.175800000000002</v>
      </c>
      <c r="F6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3"/>
      <c r="H673"/>
      <c r="I673"/>
    </row>
    <row r="674" spans="1:9" x14ac:dyDescent="0.25">
      <c r="A674" s="29">
        <v>46074</v>
      </c>
      <c r="B674" s="47">
        <v>2</v>
      </c>
      <c r="C674" s="47">
        <v>6</v>
      </c>
      <c r="D674" s="47">
        <v>24</v>
      </c>
      <c r="E674" s="37">
        <v>29.178599999999999</v>
      </c>
      <c r="F6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4"/>
      <c r="H674"/>
      <c r="I674"/>
    </row>
    <row r="675" spans="1:9" x14ac:dyDescent="0.25">
      <c r="A675" s="29">
        <v>46075</v>
      </c>
      <c r="B675" s="47">
        <v>2</v>
      </c>
      <c r="C675" s="47">
        <v>7</v>
      </c>
      <c r="D675" s="47">
        <v>1</v>
      </c>
      <c r="E675" s="37">
        <v>27.399000000000001</v>
      </c>
      <c r="F6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5"/>
      <c r="H675"/>
      <c r="I675"/>
    </row>
    <row r="676" spans="1:9" x14ac:dyDescent="0.25">
      <c r="A676" s="29">
        <v>46075</v>
      </c>
      <c r="B676" s="47">
        <v>2</v>
      </c>
      <c r="C676" s="47">
        <v>7</v>
      </c>
      <c r="D676" s="47">
        <v>2</v>
      </c>
      <c r="E676" s="37">
        <v>27.2683</v>
      </c>
      <c r="F6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6"/>
      <c r="H676"/>
      <c r="I676"/>
    </row>
    <row r="677" spans="1:9" x14ac:dyDescent="0.25">
      <c r="A677" s="29">
        <v>46075</v>
      </c>
      <c r="B677" s="47">
        <v>2</v>
      </c>
      <c r="C677" s="47">
        <v>7</v>
      </c>
      <c r="D677" s="47">
        <v>3</v>
      </c>
      <c r="E677" s="37">
        <v>24.792999999999999</v>
      </c>
      <c r="F6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7"/>
      <c r="H677"/>
      <c r="I677"/>
    </row>
    <row r="678" spans="1:9" x14ac:dyDescent="0.25">
      <c r="A678" s="29">
        <v>46075</v>
      </c>
      <c r="B678" s="47">
        <v>2</v>
      </c>
      <c r="C678" s="47">
        <v>7</v>
      </c>
      <c r="D678" s="47">
        <v>4</v>
      </c>
      <c r="E678" s="37">
        <v>23.707799999999999</v>
      </c>
      <c r="F6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8"/>
      <c r="H678"/>
      <c r="I678"/>
    </row>
    <row r="679" spans="1:9" x14ac:dyDescent="0.25">
      <c r="A679" s="29">
        <v>46075</v>
      </c>
      <c r="B679" s="47">
        <v>2</v>
      </c>
      <c r="C679" s="47">
        <v>7</v>
      </c>
      <c r="D679" s="47">
        <v>5</v>
      </c>
      <c r="E679" s="37">
        <v>24.883900000000001</v>
      </c>
      <c r="F6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9"/>
      <c r="H679"/>
      <c r="I679"/>
    </row>
    <row r="680" spans="1:9" x14ac:dyDescent="0.25">
      <c r="A680" s="29">
        <v>46075</v>
      </c>
      <c r="B680" s="47">
        <v>2</v>
      </c>
      <c r="C680" s="47">
        <v>7</v>
      </c>
      <c r="D680" s="47">
        <v>6</v>
      </c>
      <c r="E680" s="37">
        <v>27.9895</v>
      </c>
      <c r="F6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0"/>
      <c r="H680"/>
      <c r="I680"/>
    </row>
    <row r="681" spans="1:9" x14ac:dyDescent="0.25">
      <c r="A681" s="29">
        <v>46075</v>
      </c>
      <c r="B681" s="47">
        <v>2</v>
      </c>
      <c r="C681" s="47">
        <v>7</v>
      </c>
      <c r="D681" s="47">
        <v>7</v>
      </c>
      <c r="E681" s="37">
        <v>27.976400000000002</v>
      </c>
      <c r="F6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1"/>
      <c r="H681"/>
      <c r="I681"/>
    </row>
    <row r="682" spans="1:9" x14ac:dyDescent="0.25">
      <c r="A682" s="29">
        <v>46075</v>
      </c>
      <c r="B682" s="47">
        <v>2</v>
      </c>
      <c r="C682" s="47">
        <v>7</v>
      </c>
      <c r="D682" s="47">
        <v>8</v>
      </c>
      <c r="E682" s="37">
        <v>13.1629</v>
      </c>
      <c r="F6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2"/>
      <c r="H682"/>
      <c r="I682"/>
    </row>
    <row r="683" spans="1:9" x14ac:dyDescent="0.25">
      <c r="A683" s="29">
        <v>46075</v>
      </c>
      <c r="B683" s="47">
        <v>2</v>
      </c>
      <c r="C683" s="47">
        <v>7</v>
      </c>
      <c r="D683" s="47">
        <v>9</v>
      </c>
      <c r="E683" s="37">
        <v>-2.3538999999999999</v>
      </c>
      <c r="F6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3"/>
      <c r="H683"/>
      <c r="I683"/>
    </row>
    <row r="684" spans="1:9" x14ac:dyDescent="0.25">
      <c r="A684" s="29">
        <v>46075</v>
      </c>
      <c r="B684" s="47">
        <v>2</v>
      </c>
      <c r="C684" s="47">
        <v>7</v>
      </c>
      <c r="D684" s="47">
        <v>10</v>
      </c>
      <c r="E684" s="37">
        <v>-5.8032000000000004</v>
      </c>
      <c r="F6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4"/>
      <c r="H684"/>
      <c r="I684"/>
    </row>
    <row r="685" spans="1:9" x14ac:dyDescent="0.25">
      <c r="A685" s="29">
        <v>46075</v>
      </c>
      <c r="B685" s="47">
        <v>2</v>
      </c>
      <c r="C685" s="47">
        <v>7</v>
      </c>
      <c r="D685" s="47">
        <v>11</v>
      </c>
      <c r="E685" s="37">
        <v>-7.5262000000000002</v>
      </c>
      <c r="F6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5"/>
      <c r="H685"/>
      <c r="I685"/>
    </row>
    <row r="686" spans="1:9" x14ac:dyDescent="0.25">
      <c r="A686" s="29">
        <v>46075</v>
      </c>
      <c r="B686" s="47">
        <v>2</v>
      </c>
      <c r="C686" s="47">
        <v>7</v>
      </c>
      <c r="D686" s="47">
        <v>12</v>
      </c>
      <c r="E686" s="37">
        <v>-9.0500000000000007</v>
      </c>
      <c r="F6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6"/>
      <c r="H686"/>
      <c r="I686"/>
    </row>
    <row r="687" spans="1:9" x14ac:dyDescent="0.25">
      <c r="A687" s="29">
        <v>46075</v>
      </c>
      <c r="B687" s="47">
        <v>2</v>
      </c>
      <c r="C687" s="47">
        <v>7</v>
      </c>
      <c r="D687" s="47">
        <v>13</v>
      </c>
      <c r="E687" s="37">
        <v>-12.908200000000001</v>
      </c>
      <c r="F6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7"/>
      <c r="H687"/>
      <c r="I687"/>
    </row>
    <row r="688" spans="1:9" x14ac:dyDescent="0.25">
      <c r="A688" s="29">
        <v>46075</v>
      </c>
      <c r="B688" s="47">
        <v>2</v>
      </c>
      <c r="C688" s="47">
        <v>7</v>
      </c>
      <c r="D688" s="47">
        <v>14</v>
      </c>
      <c r="E688" s="37">
        <v>-14.332599999999999</v>
      </c>
      <c r="F6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8"/>
      <c r="H688"/>
      <c r="I688"/>
    </row>
    <row r="689" spans="1:9" x14ac:dyDescent="0.25">
      <c r="A689" s="29">
        <v>46075</v>
      </c>
      <c r="B689" s="47">
        <v>2</v>
      </c>
      <c r="C689" s="47">
        <v>7</v>
      </c>
      <c r="D689" s="47">
        <v>15</v>
      </c>
      <c r="E689" s="37">
        <v>-14.012600000000001</v>
      </c>
      <c r="F6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9"/>
      <c r="H689"/>
      <c r="I689"/>
    </row>
    <row r="690" spans="1:9" x14ac:dyDescent="0.25">
      <c r="A690" s="29">
        <v>46075</v>
      </c>
      <c r="B690" s="47">
        <v>2</v>
      </c>
      <c r="C690" s="47">
        <v>7</v>
      </c>
      <c r="D690" s="47">
        <v>16</v>
      </c>
      <c r="E690" s="37">
        <v>-13.278600000000001</v>
      </c>
      <c r="F6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0"/>
      <c r="H690"/>
      <c r="I690"/>
    </row>
    <row r="691" spans="1:9" x14ac:dyDescent="0.25">
      <c r="A691" s="29">
        <v>46075</v>
      </c>
      <c r="B691" s="47">
        <v>2</v>
      </c>
      <c r="C691" s="47">
        <v>7</v>
      </c>
      <c r="D691" s="47">
        <v>17</v>
      </c>
      <c r="E691" s="37">
        <v>0.73280000000000001</v>
      </c>
      <c r="F6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1"/>
      <c r="H691"/>
      <c r="I691"/>
    </row>
    <row r="692" spans="1:9" x14ac:dyDescent="0.25">
      <c r="A692" s="29">
        <v>46075</v>
      </c>
      <c r="B692" s="47">
        <v>2</v>
      </c>
      <c r="C692" s="47">
        <v>7</v>
      </c>
      <c r="D692" s="47">
        <v>18</v>
      </c>
      <c r="E692" s="37">
        <v>31.085100000000001</v>
      </c>
      <c r="F6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2"/>
      <c r="H692"/>
      <c r="I692"/>
    </row>
    <row r="693" spans="1:9" x14ac:dyDescent="0.25">
      <c r="A693" s="29">
        <v>46075</v>
      </c>
      <c r="B693" s="47">
        <v>2</v>
      </c>
      <c r="C693" s="47">
        <v>7</v>
      </c>
      <c r="D693" s="47">
        <v>19</v>
      </c>
      <c r="E693" s="37">
        <v>31.773700000000002</v>
      </c>
      <c r="F6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3"/>
      <c r="H693"/>
      <c r="I693"/>
    </row>
    <row r="694" spans="1:9" x14ac:dyDescent="0.25">
      <c r="A694" s="29">
        <v>46075</v>
      </c>
      <c r="B694" s="47">
        <v>2</v>
      </c>
      <c r="C694" s="47">
        <v>7</v>
      </c>
      <c r="D694" s="47">
        <v>20</v>
      </c>
      <c r="E694" s="37">
        <v>30.190799999999999</v>
      </c>
      <c r="F6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4"/>
      <c r="H694"/>
      <c r="I694"/>
    </row>
    <row r="695" spans="1:9" x14ac:dyDescent="0.25">
      <c r="A695" s="29">
        <v>46075</v>
      </c>
      <c r="B695" s="47">
        <v>2</v>
      </c>
      <c r="C695" s="47">
        <v>7</v>
      </c>
      <c r="D695" s="47">
        <v>21</v>
      </c>
      <c r="E695" s="37">
        <v>25.0562</v>
      </c>
      <c r="F6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5"/>
      <c r="H695"/>
      <c r="I695"/>
    </row>
    <row r="696" spans="1:9" x14ac:dyDescent="0.25">
      <c r="A696" s="29">
        <v>46075</v>
      </c>
      <c r="B696" s="47">
        <v>2</v>
      </c>
      <c r="C696" s="47">
        <v>7</v>
      </c>
      <c r="D696" s="47">
        <v>22</v>
      </c>
      <c r="E696" s="37">
        <v>19.422899999999998</v>
      </c>
      <c r="F6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6"/>
      <c r="H696"/>
      <c r="I696"/>
    </row>
    <row r="697" spans="1:9" x14ac:dyDescent="0.25">
      <c r="A697" s="29">
        <v>46075</v>
      </c>
      <c r="B697" s="47">
        <v>2</v>
      </c>
      <c r="C697" s="47">
        <v>7</v>
      </c>
      <c r="D697" s="47">
        <v>23</v>
      </c>
      <c r="E697" s="37">
        <v>19.957999999999998</v>
      </c>
      <c r="F6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7"/>
      <c r="H697"/>
      <c r="I697"/>
    </row>
    <row r="698" spans="1:9" x14ac:dyDescent="0.25">
      <c r="A698" s="29">
        <v>46075</v>
      </c>
      <c r="B698" s="47">
        <v>2</v>
      </c>
      <c r="C698" s="47">
        <v>7</v>
      </c>
      <c r="D698" s="47">
        <v>24</v>
      </c>
      <c r="E698" s="37">
        <v>18.5899</v>
      </c>
      <c r="F6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8"/>
      <c r="H698"/>
      <c r="I698"/>
    </row>
    <row r="699" spans="1:9" x14ac:dyDescent="0.25">
      <c r="A699" s="29">
        <v>46076</v>
      </c>
      <c r="B699" s="47">
        <v>2</v>
      </c>
      <c r="C699" s="47">
        <v>1</v>
      </c>
      <c r="D699" s="47">
        <v>1</v>
      </c>
      <c r="E699" s="37">
        <v>17.493500000000001</v>
      </c>
      <c r="F6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9"/>
      <c r="H699"/>
      <c r="I699"/>
    </row>
    <row r="700" spans="1:9" x14ac:dyDescent="0.25">
      <c r="A700" s="29">
        <v>46076</v>
      </c>
      <c r="B700" s="47">
        <v>2</v>
      </c>
      <c r="C700" s="47">
        <v>1</v>
      </c>
      <c r="D700" s="47">
        <v>2</v>
      </c>
      <c r="E700" s="37">
        <v>16.764600000000002</v>
      </c>
      <c r="F7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0"/>
      <c r="H700"/>
      <c r="I700"/>
    </row>
    <row r="701" spans="1:9" x14ac:dyDescent="0.25">
      <c r="A701" s="29">
        <v>46076</v>
      </c>
      <c r="B701" s="47">
        <v>2</v>
      </c>
      <c r="C701" s="47">
        <v>1</v>
      </c>
      <c r="D701" s="47">
        <v>3</v>
      </c>
      <c r="E701" s="37">
        <v>15.8779</v>
      </c>
      <c r="F7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1"/>
      <c r="H701"/>
      <c r="I701"/>
    </row>
    <row r="702" spans="1:9" x14ac:dyDescent="0.25">
      <c r="A702" s="29">
        <v>46076</v>
      </c>
      <c r="B702" s="47">
        <v>2</v>
      </c>
      <c r="C702" s="47">
        <v>1</v>
      </c>
      <c r="D702" s="47">
        <v>4</v>
      </c>
      <c r="E702" s="37">
        <v>15.7445</v>
      </c>
      <c r="F7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2"/>
      <c r="H702"/>
      <c r="I702"/>
    </row>
    <row r="703" spans="1:9" x14ac:dyDescent="0.25">
      <c r="A703" s="29">
        <v>46076</v>
      </c>
      <c r="B703" s="47">
        <v>2</v>
      </c>
      <c r="C703" s="47">
        <v>1</v>
      </c>
      <c r="D703" s="47">
        <v>5</v>
      </c>
      <c r="E703" s="37">
        <v>16.047599999999999</v>
      </c>
      <c r="F7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3"/>
      <c r="H703"/>
      <c r="I703"/>
    </row>
    <row r="704" spans="1:9" x14ac:dyDescent="0.25">
      <c r="A704" s="29">
        <v>46076</v>
      </c>
      <c r="B704" s="47">
        <v>2</v>
      </c>
      <c r="C704" s="47">
        <v>1</v>
      </c>
      <c r="D704" s="47">
        <v>6</v>
      </c>
      <c r="E704" s="37">
        <v>20.534099999999999</v>
      </c>
      <c r="F7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4"/>
      <c r="H704"/>
      <c r="I704"/>
    </row>
    <row r="705" spans="1:9" x14ac:dyDescent="0.25">
      <c r="A705" s="29">
        <v>46076</v>
      </c>
      <c r="B705" s="47">
        <v>2</v>
      </c>
      <c r="C705" s="47">
        <v>1</v>
      </c>
      <c r="D705" s="47">
        <v>7</v>
      </c>
      <c r="E705" s="37">
        <v>25.152699999999999</v>
      </c>
      <c r="F7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5"/>
      <c r="H705"/>
      <c r="I705"/>
    </row>
    <row r="706" spans="1:9" x14ac:dyDescent="0.25">
      <c r="A706" s="29">
        <v>46076</v>
      </c>
      <c r="B706" s="47">
        <v>2</v>
      </c>
      <c r="C706" s="47">
        <v>1</v>
      </c>
      <c r="D706" s="47">
        <v>8</v>
      </c>
      <c r="E706" s="37">
        <v>5.5185000000000004</v>
      </c>
      <c r="F7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6"/>
      <c r="H706"/>
      <c r="I706"/>
    </row>
    <row r="707" spans="1:9" x14ac:dyDescent="0.25">
      <c r="A707" s="29">
        <v>46076</v>
      </c>
      <c r="B707" s="47">
        <v>2</v>
      </c>
      <c r="C707" s="47">
        <v>1</v>
      </c>
      <c r="D707" s="47">
        <v>9</v>
      </c>
      <c r="E707" s="37">
        <v>-0.58960000000000001</v>
      </c>
      <c r="F7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7"/>
      <c r="H707"/>
      <c r="I707"/>
    </row>
    <row r="708" spans="1:9" x14ac:dyDescent="0.25">
      <c r="A708" s="29">
        <v>46076</v>
      </c>
      <c r="B708" s="47">
        <v>2</v>
      </c>
      <c r="C708" s="47">
        <v>1</v>
      </c>
      <c r="D708" s="47">
        <v>10</v>
      </c>
      <c r="E708" s="37">
        <v>-1.6456999999999999</v>
      </c>
      <c r="F7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8"/>
      <c r="H708"/>
      <c r="I708"/>
    </row>
    <row r="709" spans="1:9" x14ac:dyDescent="0.25">
      <c r="A709" s="29">
        <v>46076</v>
      </c>
      <c r="B709" s="47">
        <v>2</v>
      </c>
      <c r="C709" s="47">
        <v>1</v>
      </c>
      <c r="D709" s="47">
        <v>11</v>
      </c>
      <c r="E709" s="37">
        <v>-0.1046</v>
      </c>
      <c r="F7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9"/>
      <c r="H709"/>
      <c r="I709"/>
    </row>
    <row r="710" spans="1:9" x14ac:dyDescent="0.25">
      <c r="A710" s="29">
        <v>46076</v>
      </c>
      <c r="B710" s="47">
        <v>2</v>
      </c>
      <c r="C710" s="47">
        <v>1</v>
      </c>
      <c r="D710" s="47">
        <v>12</v>
      </c>
      <c r="E710" s="37">
        <v>2.1120000000000001</v>
      </c>
      <c r="F7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0"/>
      <c r="H710"/>
      <c r="I710"/>
    </row>
    <row r="711" spans="1:9" x14ac:dyDescent="0.25">
      <c r="A711" s="29">
        <v>46076</v>
      </c>
      <c r="B711" s="47">
        <v>2</v>
      </c>
      <c r="C711" s="47">
        <v>1</v>
      </c>
      <c r="D711" s="47">
        <v>13</v>
      </c>
      <c r="E711" s="37">
        <v>0.81100000000000005</v>
      </c>
      <c r="F7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1"/>
      <c r="H711"/>
      <c r="I711"/>
    </row>
    <row r="712" spans="1:9" x14ac:dyDescent="0.25">
      <c r="A712" s="29">
        <v>46076</v>
      </c>
      <c r="B712" s="47">
        <v>2</v>
      </c>
      <c r="C712" s="47">
        <v>1</v>
      </c>
      <c r="D712" s="47">
        <v>14</v>
      </c>
      <c r="E712" s="37">
        <v>1.5028999999999999</v>
      </c>
      <c r="F7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2"/>
      <c r="H712"/>
      <c r="I712"/>
    </row>
    <row r="713" spans="1:9" x14ac:dyDescent="0.25">
      <c r="A713" s="29">
        <v>46076</v>
      </c>
      <c r="B713" s="47">
        <v>2</v>
      </c>
      <c r="C713" s="47">
        <v>1</v>
      </c>
      <c r="D713" s="47">
        <v>15</v>
      </c>
      <c r="E713" s="37">
        <v>4.0263999999999998</v>
      </c>
      <c r="F7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3"/>
      <c r="H713"/>
      <c r="I713"/>
    </row>
    <row r="714" spans="1:9" x14ac:dyDescent="0.25">
      <c r="A714" s="29">
        <v>46076</v>
      </c>
      <c r="B714" s="47">
        <v>2</v>
      </c>
      <c r="C714" s="47">
        <v>1</v>
      </c>
      <c r="D714" s="47">
        <v>16</v>
      </c>
      <c r="E714" s="37">
        <v>-39.471800000000002</v>
      </c>
      <c r="F7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4"/>
      <c r="H714"/>
      <c r="I714"/>
    </row>
    <row r="715" spans="1:9" x14ac:dyDescent="0.25">
      <c r="A715" s="29">
        <v>46076</v>
      </c>
      <c r="B715" s="47">
        <v>2</v>
      </c>
      <c r="C715" s="47">
        <v>1</v>
      </c>
      <c r="D715" s="47">
        <v>17</v>
      </c>
      <c r="E715" s="37">
        <v>25.1036</v>
      </c>
      <c r="F7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5"/>
      <c r="H715"/>
      <c r="I715"/>
    </row>
    <row r="716" spans="1:9" x14ac:dyDescent="0.25">
      <c r="A716" s="29">
        <v>46076</v>
      </c>
      <c r="B716" s="47">
        <v>2</v>
      </c>
      <c r="C716" s="47">
        <v>1</v>
      </c>
      <c r="D716" s="47">
        <v>18</v>
      </c>
      <c r="E716" s="37">
        <v>27.529299999999999</v>
      </c>
      <c r="F7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6"/>
      <c r="H716"/>
      <c r="I716"/>
    </row>
    <row r="717" spans="1:9" x14ac:dyDescent="0.25">
      <c r="A717" s="29">
        <v>46076</v>
      </c>
      <c r="B717" s="47">
        <v>2</v>
      </c>
      <c r="C717" s="47">
        <v>1</v>
      </c>
      <c r="D717" s="47">
        <v>19</v>
      </c>
      <c r="E717" s="37">
        <v>28.302299999999999</v>
      </c>
      <c r="F7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7"/>
      <c r="H717"/>
      <c r="I717"/>
    </row>
    <row r="718" spans="1:9" x14ac:dyDescent="0.25">
      <c r="A718" s="29">
        <v>46076</v>
      </c>
      <c r="B718" s="47">
        <v>2</v>
      </c>
      <c r="C718" s="47">
        <v>1</v>
      </c>
      <c r="D718" s="47">
        <v>20</v>
      </c>
      <c r="E718" s="37">
        <v>22.485099999999999</v>
      </c>
      <c r="F7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8"/>
      <c r="H718"/>
      <c r="I718"/>
    </row>
    <row r="719" spans="1:9" x14ac:dyDescent="0.25">
      <c r="A719" s="29">
        <v>46076</v>
      </c>
      <c r="B719" s="47">
        <v>2</v>
      </c>
      <c r="C719" s="47">
        <v>1</v>
      </c>
      <c r="D719" s="47">
        <v>21</v>
      </c>
      <c r="E719" s="37">
        <v>23.497</v>
      </c>
      <c r="F7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9"/>
      <c r="H719"/>
      <c r="I719"/>
    </row>
    <row r="720" spans="1:9" x14ac:dyDescent="0.25">
      <c r="A720" s="29">
        <v>46076</v>
      </c>
      <c r="B720" s="47">
        <v>2</v>
      </c>
      <c r="C720" s="47">
        <v>1</v>
      </c>
      <c r="D720" s="47">
        <v>22</v>
      </c>
      <c r="E720" s="37">
        <v>22.779699999999998</v>
      </c>
      <c r="F7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20"/>
      <c r="H720"/>
      <c r="I720"/>
    </row>
    <row r="721" spans="1:9" x14ac:dyDescent="0.25">
      <c r="A721" s="29">
        <v>46076</v>
      </c>
      <c r="B721" s="47">
        <v>2</v>
      </c>
      <c r="C721" s="47">
        <v>1</v>
      </c>
      <c r="D721" s="47">
        <v>23</v>
      </c>
      <c r="E721" s="37">
        <v>21.591999999999999</v>
      </c>
      <c r="F7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A69FE-A83A-454A-89D2-7E2B3A10E59E}">
  <dimension ref="A1:AE65"/>
  <sheetViews>
    <sheetView zoomScaleNormal="100" workbookViewId="0">
      <selection activeCell="B10" sqref="B10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13" width="6.7109375" bestFit="1" customWidth="1"/>
    <col min="14" max="15" width="5.7109375" bestFit="1" customWidth="1"/>
    <col min="16" max="18" width="6.42578125" bestFit="1" customWidth="1"/>
    <col min="19" max="26" width="6.7109375" bestFit="1" customWidth="1"/>
    <col min="27" max="27" width="8.140625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1" x14ac:dyDescent="0.25">
      <c r="A3" s="32"/>
      <c r="B3" s="54">
        <v>46046</v>
      </c>
      <c r="C3" s="33">
        <v>113.4128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1" x14ac:dyDescent="0.25">
      <c r="A4" s="32"/>
      <c r="B4" s="54">
        <v>46047</v>
      </c>
      <c r="C4" s="33">
        <v>150.10980000000001</v>
      </c>
      <c r="D4" s="33">
        <v>109.6507</v>
      </c>
      <c r="E4" s="33">
        <v>109.0305</v>
      </c>
      <c r="F4" s="33">
        <v>108.32040000000001</v>
      </c>
      <c r="G4" s="33">
        <v>108.0671</v>
      </c>
      <c r="H4" s="33">
        <v>109.2127</v>
      </c>
      <c r="I4" s="33">
        <v>114.77800000000001</v>
      </c>
      <c r="J4" s="33">
        <v>117.8116</v>
      </c>
      <c r="K4" s="33">
        <v>203.58199999999999</v>
      </c>
      <c r="L4" s="33">
        <v>108.53870000000001</v>
      </c>
      <c r="M4" s="33">
        <v>106.8206</v>
      </c>
      <c r="N4" s="33">
        <v>75.872200000000007</v>
      </c>
      <c r="O4" s="33">
        <v>54.636499999999998</v>
      </c>
      <c r="P4" s="33">
        <v>32.9373</v>
      </c>
      <c r="Q4" s="33">
        <v>9.3064999999999998</v>
      </c>
      <c r="R4" s="33">
        <v>-46.201700000000002</v>
      </c>
      <c r="S4" s="33">
        <v>13.843</v>
      </c>
      <c r="T4" s="33">
        <v>122.845</v>
      </c>
      <c r="U4" s="33">
        <v>128.43129999999999</v>
      </c>
      <c r="V4" s="33">
        <v>277.03809999999999</v>
      </c>
      <c r="W4" s="33">
        <v>125.973</v>
      </c>
      <c r="X4" s="33">
        <v>141.73660000000001</v>
      </c>
      <c r="Y4" s="33">
        <v>142.04060000000001</v>
      </c>
      <c r="Z4" s="33">
        <v>140.93100000000001</v>
      </c>
    </row>
    <row r="5" spans="1:31" x14ac:dyDescent="0.25">
      <c r="A5" s="32"/>
      <c r="B5" s="54">
        <v>46048</v>
      </c>
      <c r="C5" s="33">
        <v>108.7959</v>
      </c>
      <c r="D5" s="33">
        <v>114.6833</v>
      </c>
      <c r="E5" s="33">
        <v>115.7</v>
      </c>
      <c r="F5" s="33">
        <v>142.16409999999999</v>
      </c>
      <c r="G5" s="33">
        <v>266.91180000000003</v>
      </c>
      <c r="H5" s="33">
        <v>249.43770000000001</v>
      </c>
      <c r="I5" s="33">
        <v>150.3612</v>
      </c>
      <c r="J5" s="33">
        <v>134.2978</v>
      </c>
      <c r="K5" s="33">
        <v>103.8875</v>
      </c>
      <c r="L5" s="33">
        <v>73.118899999999996</v>
      </c>
      <c r="M5" s="33">
        <v>61.744900000000001</v>
      </c>
      <c r="N5" s="33">
        <v>70.407899999999998</v>
      </c>
      <c r="O5" s="33">
        <v>39.579099999999997</v>
      </c>
      <c r="P5" s="33">
        <v>46.328299999999999</v>
      </c>
      <c r="Q5" s="33">
        <v>0.45879999999999999</v>
      </c>
      <c r="R5" s="33">
        <v>4.2096</v>
      </c>
      <c r="S5" s="33">
        <v>101.35680000000001</v>
      </c>
      <c r="T5" s="33">
        <v>292.82299999999998</v>
      </c>
      <c r="U5" s="33">
        <v>110.6554</v>
      </c>
      <c r="V5" s="33">
        <v>113.0316</v>
      </c>
      <c r="W5" s="33">
        <v>109.983</v>
      </c>
      <c r="X5" s="33">
        <v>116.84820000000001</v>
      </c>
      <c r="Y5" s="33">
        <v>108.9813</v>
      </c>
      <c r="Z5" s="33">
        <v>108.71729999999999</v>
      </c>
    </row>
    <row r="6" spans="1:31" x14ac:dyDescent="0.25">
      <c r="A6" s="32"/>
      <c r="B6" s="54">
        <v>46049</v>
      </c>
      <c r="C6" s="33">
        <v>77.228999999999999</v>
      </c>
      <c r="D6" s="33">
        <v>89.612399999999994</v>
      </c>
      <c r="E6" s="33">
        <v>89.614800000000002</v>
      </c>
      <c r="F6" s="33">
        <v>89.829300000000003</v>
      </c>
      <c r="G6" s="33">
        <v>99.535300000000007</v>
      </c>
      <c r="H6" s="33">
        <v>104.9854</v>
      </c>
      <c r="I6" s="33">
        <v>99.518299999999996</v>
      </c>
      <c r="J6" s="33">
        <v>96.384200000000007</v>
      </c>
      <c r="K6" s="33">
        <v>21.664200000000001</v>
      </c>
      <c r="L6" s="33">
        <v>6.2797999999999998</v>
      </c>
      <c r="M6" s="33">
        <v>28.6692</v>
      </c>
      <c r="N6" s="33">
        <v>29.628900000000002</v>
      </c>
      <c r="O6" s="33">
        <v>89.786299999999997</v>
      </c>
      <c r="P6" s="33">
        <v>25.488299999999999</v>
      </c>
      <c r="Q6" s="33">
        <v>22.582000000000001</v>
      </c>
      <c r="R6" s="33">
        <v>8.6722000000000001</v>
      </c>
      <c r="S6" s="33">
        <v>20.230799999999999</v>
      </c>
      <c r="T6" s="33">
        <v>125.5843</v>
      </c>
      <c r="U6" s="33">
        <v>99.889799999999994</v>
      </c>
      <c r="V6" s="33">
        <v>97.502899999999997</v>
      </c>
      <c r="W6" s="33">
        <v>99.608599999999996</v>
      </c>
      <c r="X6" s="33">
        <v>76.691900000000004</v>
      </c>
      <c r="Y6" s="33">
        <v>82.663499999999999</v>
      </c>
      <c r="Z6" s="33">
        <v>83.2958</v>
      </c>
    </row>
    <row r="7" spans="1:31" x14ac:dyDescent="0.25">
      <c r="A7" s="32"/>
      <c r="B7" s="54">
        <v>46050</v>
      </c>
      <c r="C7" s="33">
        <v>54.249699999999997</v>
      </c>
      <c r="D7" s="33">
        <v>72.178299999999993</v>
      </c>
      <c r="E7" s="33">
        <v>70.159599999999998</v>
      </c>
      <c r="F7" s="33">
        <v>70.667400000000001</v>
      </c>
      <c r="G7" s="33">
        <v>70.582899999999995</v>
      </c>
      <c r="H7" s="33">
        <v>71.8626</v>
      </c>
      <c r="I7" s="33">
        <v>83.895600000000002</v>
      </c>
      <c r="J7" s="33">
        <v>95.382300000000001</v>
      </c>
      <c r="K7" s="33">
        <v>105.50060000000001</v>
      </c>
      <c r="L7" s="33">
        <v>37.957900000000002</v>
      </c>
      <c r="M7" s="33">
        <v>32.878</v>
      </c>
      <c r="N7" s="33">
        <v>29.527200000000001</v>
      </c>
      <c r="O7" s="33">
        <v>30.2349</v>
      </c>
      <c r="P7" s="33">
        <v>37.814599999999999</v>
      </c>
      <c r="Q7" s="33">
        <v>37.371699999999997</v>
      </c>
      <c r="R7" s="33">
        <v>35.930399999999999</v>
      </c>
      <c r="S7" s="33">
        <v>171.60560000000001</v>
      </c>
      <c r="T7" s="33">
        <v>57.400300000000001</v>
      </c>
      <c r="U7" s="33">
        <v>68.783900000000003</v>
      </c>
      <c r="V7" s="33">
        <v>70.282700000000006</v>
      </c>
      <c r="W7" s="33">
        <v>325.56369999999998</v>
      </c>
      <c r="X7" s="33">
        <v>169.7663</v>
      </c>
      <c r="Y7" s="33">
        <v>78.668599999999998</v>
      </c>
      <c r="Z7" s="33">
        <v>60.627600000000001</v>
      </c>
    </row>
    <row r="8" spans="1:31" x14ac:dyDescent="0.25">
      <c r="A8" s="32"/>
      <c r="B8" s="54">
        <v>46051</v>
      </c>
      <c r="C8" s="33">
        <v>32.230699999999999</v>
      </c>
      <c r="D8" s="33">
        <v>32.051200000000001</v>
      </c>
      <c r="E8" s="33">
        <v>30.9527</v>
      </c>
      <c r="F8" s="33">
        <v>31.138100000000001</v>
      </c>
      <c r="G8" s="33">
        <v>31.751200000000001</v>
      </c>
      <c r="H8" s="33">
        <v>32.093299999999999</v>
      </c>
      <c r="I8" s="33">
        <v>42.180900000000001</v>
      </c>
      <c r="J8" s="33">
        <v>95.658900000000003</v>
      </c>
      <c r="K8" s="33">
        <v>44.695799999999998</v>
      </c>
      <c r="L8" s="33">
        <v>21.961600000000001</v>
      </c>
      <c r="M8" s="33">
        <v>21.3475</v>
      </c>
      <c r="N8" s="33">
        <v>20.151</v>
      </c>
      <c r="O8" s="33">
        <v>20.694800000000001</v>
      </c>
      <c r="P8" s="33">
        <v>23.6295</v>
      </c>
      <c r="Q8" s="33">
        <v>23.729600000000001</v>
      </c>
      <c r="R8" s="33">
        <v>17.9251</v>
      </c>
      <c r="S8" s="33">
        <v>38.253100000000003</v>
      </c>
      <c r="T8" s="33">
        <v>30.748699999999999</v>
      </c>
      <c r="U8" s="33">
        <v>623.37239999999997</v>
      </c>
      <c r="V8" s="33">
        <v>37.156599999999997</v>
      </c>
      <c r="W8" s="33">
        <v>36.0246</v>
      </c>
      <c r="X8" s="33">
        <v>36.241700000000002</v>
      </c>
      <c r="Y8" s="33">
        <v>33.180399999999999</v>
      </c>
      <c r="Z8" s="33">
        <v>36.508000000000003</v>
      </c>
    </row>
    <row r="9" spans="1:31" x14ac:dyDescent="0.25">
      <c r="A9" s="32"/>
      <c r="B9" s="54">
        <v>46052</v>
      </c>
      <c r="C9" s="33">
        <v>18.7315</v>
      </c>
      <c r="D9" s="33">
        <v>27.237200000000001</v>
      </c>
      <c r="E9" s="33">
        <v>26.039899999999999</v>
      </c>
      <c r="F9" s="33">
        <v>25.033000000000001</v>
      </c>
      <c r="G9" s="33">
        <v>30.356300000000001</v>
      </c>
      <c r="H9" s="33">
        <v>36.423499999999997</v>
      </c>
      <c r="I9" s="33">
        <v>32.238199999999999</v>
      </c>
      <c r="J9" s="33">
        <v>540.25720000000001</v>
      </c>
      <c r="K9" s="33">
        <v>303.75599999999997</v>
      </c>
      <c r="L9" s="33">
        <v>11.5602</v>
      </c>
      <c r="M9" s="33">
        <v>17.3508</v>
      </c>
      <c r="N9" s="33">
        <v>18.263400000000001</v>
      </c>
      <c r="O9" s="33">
        <v>21.620899999999999</v>
      </c>
      <c r="P9" s="33">
        <v>22.535900000000002</v>
      </c>
      <c r="Q9" s="33">
        <v>23.455500000000001</v>
      </c>
      <c r="R9" s="33">
        <v>19.918600000000001</v>
      </c>
      <c r="S9" s="33">
        <v>11.6404</v>
      </c>
      <c r="T9" s="33">
        <v>25.510899999999999</v>
      </c>
      <c r="U9" s="33">
        <v>24.392900000000001</v>
      </c>
      <c r="V9" s="33">
        <v>22.7547</v>
      </c>
      <c r="W9" s="33">
        <v>22.772600000000001</v>
      </c>
      <c r="X9" s="33">
        <v>24.753900000000002</v>
      </c>
      <c r="Y9" s="33">
        <v>20.4815</v>
      </c>
      <c r="Z9" s="33">
        <v>18.938600000000001</v>
      </c>
    </row>
    <row r="10" spans="1:31" x14ac:dyDescent="0.25">
      <c r="A10" s="32"/>
      <c r="B10" s="54">
        <v>46053</v>
      </c>
      <c r="C10" s="33">
        <v>17.134799999999998</v>
      </c>
      <c r="D10" s="33">
        <v>16.6081</v>
      </c>
      <c r="E10" s="33">
        <v>16.6282</v>
      </c>
      <c r="F10" s="33">
        <v>16.942499999999999</v>
      </c>
      <c r="G10" s="33">
        <v>16.9267</v>
      </c>
      <c r="H10" s="33">
        <v>16.661200000000001</v>
      </c>
      <c r="I10" s="33">
        <v>15.708399999999999</v>
      </c>
      <c r="J10" s="33">
        <v>38.99</v>
      </c>
      <c r="K10" s="33">
        <v>123.3073</v>
      </c>
      <c r="L10" s="33">
        <v>7.6961000000000004</v>
      </c>
      <c r="M10" s="33">
        <v>7.2127999999999997</v>
      </c>
      <c r="N10" s="33">
        <v>7.6054000000000004</v>
      </c>
      <c r="O10" s="33">
        <v>12.373699999999999</v>
      </c>
      <c r="P10" s="33">
        <v>10.319599999999999</v>
      </c>
      <c r="Q10" s="33">
        <v>3.8064</v>
      </c>
      <c r="R10" s="33">
        <v>-1.569</v>
      </c>
      <c r="S10" s="33">
        <v>-30.444900000000001</v>
      </c>
      <c r="T10" s="33">
        <v>139.5385</v>
      </c>
      <c r="U10" s="33">
        <v>26.1919</v>
      </c>
      <c r="V10" s="33">
        <v>22.448399999999999</v>
      </c>
      <c r="W10" s="33">
        <v>20.7502</v>
      </c>
      <c r="X10" s="33">
        <v>24.6204</v>
      </c>
      <c r="Y10" s="33">
        <v>20.505099999999999</v>
      </c>
      <c r="Z10" s="33">
        <v>18.268899999999999</v>
      </c>
    </row>
    <row r="11" spans="1:31" x14ac:dyDescent="0.25">
      <c r="A11" s="32"/>
      <c r="B11" s="54">
        <v>46054</v>
      </c>
      <c r="C11" s="33">
        <v>16.316099999999999</v>
      </c>
      <c r="D11" s="33">
        <v>17.930399999999999</v>
      </c>
      <c r="E11" s="33">
        <v>20.1738</v>
      </c>
      <c r="F11" s="33">
        <v>20.668099999999999</v>
      </c>
      <c r="G11" s="33">
        <v>18.8734</v>
      </c>
      <c r="H11" s="33">
        <v>17.559999999999999</v>
      </c>
      <c r="I11" s="33">
        <v>20.163599999999999</v>
      </c>
      <c r="J11" s="33">
        <v>23.9434</v>
      </c>
      <c r="K11" s="33">
        <v>21.138999999999999</v>
      </c>
      <c r="L11" s="33">
        <v>12.1914</v>
      </c>
      <c r="M11" s="33">
        <v>11.0541</v>
      </c>
      <c r="N11" s="33">
        <v>13.051500000000001</v>
      </c>
      <c r="O11" s="33">
        <v>11.915699999999999</v>
      </c>
      <c r="P11" s="33">
        <v>10.3316</v>
      </c>
      <c r="Q11" s="33">
        <v>3.4554</v>
      </c>
      <c r="R11" s="33">
        <v>-4.7870999999999997</v>
      </c>
      <c r="S11" s="33">
        <v>-0.69510000000000005</v>
      </c>
      <c r="T11" s="33">
        <v>20.068100000000001</v>
      </c>
      <c r="U11" s="33">
        <v>23.664899999999999</v>
      </c>
      <c r="V11" s="33">
        <v>23.825199999999999</v>
      </c>
      <c r="W11" s="33">
        <v>26.599900000000002</v>
      </c>
      <c r="X11" s="33">
        <v>24.465800000000002</v>
      </c>
      <c r="Y11" s="33">
        <v>17.116599999999998</v>
      </c>
      <c r="Z11" s="33">
        <v>17.0976</v>
      </c>
    </row>
    <row r="12" spans="1:31" x14ac:dyDescent="0.25">
      <c r="A12" s="32"/>
      <c r="B12" s="54">
        <v>46055</v>
      </c>
      <c r="C12" s="33">
        <v>30.107700000000001</v>
      </c>
      <c r="D12" s="33">
        <v>15.329800000000001</v>
      </c>
      <c r="E12" s="33">
        <v>15.451499999999999</v>
      </c>
      <c r="F12" s="33">
        <v>16.2258</v>
      </c>
      <c r="G12" s="33">
        <v>16.773599999999998</v>
      </c>
      <c r="H12" s="33">
        <v>19.845099999999999</v>
      </c>
      <c r="I12" s="33">
        <v>20.302199999999999</v>
      </c>
      <c r="J12" s="33">
        <v>88.644199999999998</v>
      </c>
      <c r="K12" s="33">
        <v>29.4236</v>
      </c>
      <c r="L12" s="33">
        <v>15.8117</v>
      </c>
      <c r="M12" s="33">
        <v>13.462300000000001</v>
      </c>
      <c r="N12" s="33">
        <v>16.435600000000001</v>
      </c>
      <c r="O12" s="33">
        <v>20.2486</v>
      </c>
      <c r="P12" s="33">
        <v>20.690200000000001</v>
      </c>
      <c r="Q12" s="33">
        <v>21.420999999999999</v>
      </c>
      <c r="R12" s="33">
        <v>14.791</v>
      </c>
      <c r="S12" s="33">
        <v>13.321</v>
      </c>
      <c r="T12" s="33">
        <v>25.482700000000001</v>
      </c>
      <c r="U12" s="33">
        <v>30.261800000000001</v>
      </c>
      <c r="V12" s="33">
        <v>29.4986</v>
      </c>
      <c r="W12" s="33">
        <v>30.588200000000001</v>
      </c>
      <c r="X12" s="33">
        <v>29.7272</v>
      </c>
      <c r="Y12" s="33">
        <v>30.414000000000001</v>
      </c>
      <c r="Z12" s="33">
        <v>27.4373</v>
      </c>
    </row>
    <row r="13" spans="1:31" x14ac:dyDescent="0.25">
      <c r="A13" s="32"/>
      <c r="B13" s="54">
        <v>46056</v>
      </c>
      <c r="C13" s="33">
        <v>26.4694</v>
      </c>
      <c r="D13" s="33">
        <v>25.3749</v>
      </c>
      <c r="E13" s="33">
        <v>24.750699999999998</v>
      </c>
      <c r="F13" s="33">
        <v>22.2014</v>
      </c>
      <c r="G13" s="33">
        <v>22.789400000000001</v>
      </c>
      <c r="H13" s="33">
        <v>24.997499999999999</v>
      </c>
      <c r="I13" s="33">
        <v>27.793099999999999</v>
      </c>
      <c r="J13" s="33">
        <v>37.299799999999998</v>
      </c>
      <c r="K13" s="33">
        <v>20.2453</v>
      </c>
      <c r="L13" s="33">
        <v>8.9918999999999993</v>
      </c>
      <c r="M13" s="33">
        <v>8.1807999999999996</v>
      </c>
      <c r="N13" s="33">
        <v>11.5564</v>
      </c>
      <c r="O13" s="33">
        <v>12.430999999999999</v>
      </c>
      <c r="P13" s="33">
        <v>11.7706</v>
      </c>
      <c r="Q13" s="33">
        <v>6.4480000000000004</v>
      </c>
      <c r="R13" s="33">
        <v>0.91600000000000004</v>
      </c>
      <c r="S13" s="33">
        <v>7.9062999999999999</v>
      </c>
      <c r="T13" s="33">
        <v>29.258600000000001</v>
      </c>
      <c r="U13" s="33">
        <v>27.085999999999999</v>
      </c>
      <c r="V13" s="33">
        <v>31.1769</v>
      </c>
      <c r="W13" s="33">
        <v>29.6295</v>
      </c>
      <c r="X13" s="33">
        <v>33.456600000000002</v>
      </c>
      <c r="Y13" s="33">
        <v>33.061799999999998</v>
      </c>
      <c r="Z13" s="33">
        <v>23.999300000000002</v>
      </c>
    </row>
    <row r="14" spans="1:31" x14ac:dyDescent="0.25">
      <c r="A14" s="32"/>
      <c r="B14" s="54">
        <v>46057</v>
      </c>
      <c r="C14" s="33">
        <v>23.3858</v>
      </c>
      <c r="D14" s="33">
        <v>28.520299999999999</v>
      </c>
      <c r="E14" s="33">
        <v>30.2227</v>
      </c>
      <c r="F14" s="33">
        <v>28.010899999999999</v>
      </c>
      <c r="G14" s="33">
        <v>23.701699999999999</v>
      </c>
      <c r="H14" s="33">
        <v>26.9069</v>
      </c>
      <c r="I14" s="33">
        <v>21.630400000000002</v>
      </c>
      <c r="J14" s="33">
        <v>29.764500000000002</v>
      </c>
      <c r="K14" s="33">
        <v>8.8853000000000009</v>
      </c>
      <c r="L14" s="33">
        <v>7.0452000000000004</v>
      </c>
      <c r="M14" s="33">
        <v>7.1025999999999998</v>
      </c>
      <c r="N14" s="33">
        <v>10.1867</v>
      </c>
      <c r="O14" s="33">
        <v>13.0938</v>
      </c>
      <c r="P14" s="33">
        <v>9.6646000000000001</v>
      </c>
      <c r="Q14" s="33">
        <v>1.8582000000000001</v>
      </c>
      <c r="R14" s="33">
        <v>-1.3869</v>
      </c>
      <c r="S14" s="33">
        <v>0.72899999999999998</v>
      </c>
      <c r="T14" s="33">
        <v>33.323399999999999</v>
      </c>
      <c r="U14" s="33">
        <v>30.775099999999998</v>
      </c>
      <c r="V14" s="33">
        <v>29.979299999999999</v>
      </c>
      <c r="W14" s="33">
        <v>30.1753</v>
      </c>
      <c r="X14" s="33">
        <v>28.799900000000001</v>
      </c>
      <c r="Y14" s="33">
        <v>27.5395</v>
      </c>
      <c r="Z14" s="33">
        <v>23.995799999999999</v>
      </c>
    </row>
    <row r="15" spans="1:31" x14ac:dyDescent="0.25">
      <c r="A15" s="32"/>
      <c r="B15" s="54">
        <v>46058</v>
      </c>
      <c r="C15" s="33">
        <v>29.9834</v>
      </c>
      <c r="D15" s="33">
        <v>19.491700000000002</v>
      </c>
      <c r="E15" s="33">
        <v>18.161100000000001</v>
      </c>
      <c r="F15" s="33">
        <v>19.0426</v>
      </c>
      <c r="G15" s="33">
        <v>19.7224</v>
      </c>
      <c r="H15" s="33">
        <v>20.148</v>
      </c>
      <c r="I15" s="33">
        <v>22.962599999999998</v>
      </c>
      <c r="J15" s="33">
        <v>22.8276</v>
      </c>
      <c r="K15" s="33">
        <v>17.4499</v>
      </c>
      <c r="L15" s="33">
        <v>17.507300000000001</v>
      </c>
      <c r="M15" s="33">
        <v>24.3386</v>
      </c>
      <c r="N15" s="33">
        <v>26.780100000000001</v>
      </c>
      <c r="O15" s="33">
        <v>24.598299999999998</v>
      </c>
      <c r="P15" s="33">
        <v>21.244399999999999</v>
      </c>
      <c r="Q15" s="33">
        <v>21.598299999999998</v>
      </c>
      <c r="R15" s="33">
        <v>22.455100000000002</v>
      </c>
      <c r="S15" s="33">
        <v>26.048500000000001</v>
      </c>
      <c r="T15" s="33">
        <v>28.323799999999999</v>
      </c>
      <c r="U15" s="33">
        <v>29.177199999999999</v>
      </c>
      <c r="V15" s="33">
        <v>28.919899999999998</v>
      </c>
      <c r="W15" s="33">
        <v>31.374300000000002</v>
      </c>
      <c r="X15" s="33">
        <v>29.980799999999999</v>
      </c>
      <c r="Y15" s="33">
        <v>31.627700000000001</v>
      </c>
      <c r="Z15" s="33">
        <v>29.051200000000001</v>
      </c>
    </row>
    <row r="16" spans="1:31" x14ac:dyDescent="0.25">
      <c r="A16" s="32"/>
      <c r="B16" s="54">
        <v>46059</v>
      </c>
      <c r="C16" s="33">
        <v>20.895</v>
      </c>
      <c r="D16" s="33">
        <v>27.239599999999999</v>
      </c>
      <c r="E16" s="33">
        <v>32.590699999999998</v>
      </c>
      <c r="F16" s="33">
        <v>35.142600000000002</v>
      </c>
      <c r="G16" s="33">
        <v>38.185499999999998</v>
      </c>
      <c r="H16" s="33">
        <v>39.300899999999999</v>
      </c>
      <c r="I16" s="33">
        <v>34.4617</v>
      </c>
      <c r="J16" s="33">
        <v>45.674999999999997</v>
      </c>
      <c r="K16" s="33">
        <v>28.52</v>
      </c>
      <c r="L16" s="33">
        <v>22.474299999999999</v>
      </c>
      <c r="M16" s="33">
        <v>19.514500000000002</v>
      </c>
      <c r="N16" s="33">
        <v>19.141400000000001</v>
      </c>
      <c r="O16" s="33">
        <v>19.2227</v>
      </c>
      <c r="P16" s="33">
        <v>16.567900000000002</v>
      </c>
      <c r="Q16" s="33">
        <v>15.0954</v>
      </c>
      <c r="R16" s="33">
        <v>12.777699999999999</v>
      </c>
      <c r="S16" s="33">
        <v>6.7724000000000002</v>
      </c>
      <c r="T16" s="33">
        <v>17.904299999999999</v>
      </c>
      <c r="U16" s="33">
        <v>26.221399999999999</v>
      </c>
      <c r="V16" s="33">
        <v>25.479600000000001</v>
      </c>
      <c r="W16" s="33">
        <v>29.301100000000002</v>
      </c>
      <c r="X16" s="33">
        <v>26.735700000000001</v>
      </c>
      <c r="Y16" s="33">
        <v>23.5486</v>
      </c>
      <c r="Z16" s="33">
        <v>23.136099999999999</v>
      </c>
    </row>
    <row r="17" spans="1:26" x14ac:dyDescent="0.25">
      <c r="A17" s="32"/>
      <c r="B17" s="54">
        <v>46060</v>
      </c>
      <c r="C17" s="33">
        <v>17.6099</v>
      </c>
      <c r="D17" s="33">
        <v>16.125800000000002</v>
      </c>
      <c r="E17" s="33">
        <v>16.587199999999999</v>
      </c>
      <c r="F17" s="33">
        <v>17.3157</v>
      </c>
      <c r="G17" s="33">
        <v>17.102399999999999</v>
      </c>
      <c r="H17" s="33">
        <v>16.337</v>
      </c>
      <c r="I17" s="33">
        <v>16.4072</v>
      </c>
      <c r="J17" s="33">
        <v>18.821200000000001</v>
      </c>
      <c r="K17" s="33">
        <v>9.8914000000000009</v>
      </c>
      <c r="L17" s="33">
        <v>3.448</v>
      </c>
      <c r="M17" s="33">
        <v>49.440800000000003</v>
      </c>
      <c r="N17" s="33">
        <v>2.7073999999999998</v>
      </c>
      <c r="O17" s="33">
        <v>-1.3248</v>
      </c>
      <c r="P17" s="33">
        <v>-3.8864999999999998</v>
      </c>
      <c r="Q17" s="33">
        <v>-2.8294000000000001</v>
      </c>
      <c r="R17" s="33">
        <v>8.8826999999999998</v>
      </c>
      <c r="S17" s="33">
        <v>7.3025000000000002</v>
      </c>
      <c r="T17" s="33">
        <v>23.505299999999998</v>
      </c>
      <c r="U17" s="33">
        <v>27.416599999999999</v>
      </c>
      <c r="V17" s="33">
        <v>26.992599999999999</v>
      </c>
      <c r="W17" s="33">
        <v>25.823399999999999</v>
      </c>
      <c r="X17" s="33">
        <v>26.061299999999999</v>
      </c>
      <c r="Y17" s="33">
        <v>26.087</v>
      </c>
      <c r="Z17" s="33">
        <v>17.974299999999999</v>
      </c>
    </row>
    <row r="18" spans="1:26" x14ac:dyDescent="0.25">
      <c r="A18" s="32"/>
      <c r="B18" s="54">
        <v>46061</v>
      </c>
      <c r="C18" s="33">
        <v>20.495899999999999</v>
      </c>
      <c r="D18" s="33">
        <v>15.4168</v>
      </c>
      <c r="E18" s="33">
        <v>14.927300000000001</v>
      </c>
      <c r="F18" s="33">
        <v>14.9558</v>
      </c>
      <c r="G18" s="33">
        <v>14.931800000000001</v>
      </c>
      <c r="H18" s="33">
        <v>14.8187</v>
      </c>
      <c r="I18" s="33">
        <v>14.797000000000001</v>
      </c>
      <c r="J18" s="33">
        <v>14.2623</v>
      </c>
      <c r="K18" s="33">
        <v>6.6116000000000001</v>
      </c>
      <c r="L18" s="33">
        <v>-6.2248999999999999</v>
      </c>
      <c r="M18" s="33">
        <v>-5.9955999999999996</v>
      </c>
      <c r="N18" s="33">
        <v>-7.7237</v>
      </c>
      <c r="O18" s="33">
        <v>-7.1112000000000002</v>
      </c>
      <c r="P18" s="33">
        <v>-5.4641999999999999</v>
      </c>
      <c r="Q18" s="33">
        <v>-5.0174000000000003</v>
      </c>
      <c r="R18" s="33">
        <v>-5.4574999999999996</v>
      </c>
      <c r="S18" s="33">
        <v>9.8237000000000005</v>
      </c>
      <c r="T18" s="33">
        <v>17.7225</v>
      </c>
      <c r="U18" s="33">
        <v>20.244399999999999</v>
      </c>
      <c r="V18" s="33">
        <v>20.415299999999998</v>
      </c>
      <c r="W18" s="33">
        <v>17.117699999999999</v>
      </c>
      <c r="X18" s="33">
        <v>25.582799999999999</v>
      </c>
      <c r="Y18" s="33">
        <v>23.8142</v>
      </c>
      <c r="Z18" s="33">
        <v>22.113499999999998</v>
      </c>
    </row>
    <row r="19" spans="1:26" x14ac:dyDescent="0.25">
      <c r="A19" s="32"/>
      <c r="B19" s="54">
        <v>46062</v>
      </c>
      <c r="C19" s="33">
        <v>19.044599999999999</v>
      </c>
      <c r="D19" s="33">
        <v>16.323599999999999</v>
      </c>
      <c r="E19" s="33">
        <v>16.8033</v>
      </c>
      <c r="F19" s="33">
        <v>16.206</v>
      </c>
      <c r="G19" s="33">
        <v>16.431899999999999</v>
      </c>
      <c r="H19" s="33">
        <v>17.528300000000002</v>
      </c>
      <c r="I19" s="33">
        <v>19.3626</v>
      </c>
      <c r="J19" s="33">
        <v>19.357900000000001</v>
      </c>
      <c r="K19" s="33">
        <v>135.02340000000001</v>
      </c>
      <c r="L19" s="33">
        <v>2.0872000000000002</v>
      </c>
      <c r="M19" s="33">
        <v>-11.748100000000001</v>
      </c>
      <c r="N19" s="33">
        <v>1.8763000000000001</v>
      </c>
      <c r="O19" s="33">
        <v>5.8631000000000002</v>
      </c>
      <c r="P19" s="33">
        <v>-17.1462</v>
      </c>
      <c r="Q19" s="33">
        <v>-16.729800000000001</v>
      </c>
      <c r="R19" s="33">
        <v>-18.634699999999999</v>
      </c>
      <c r="S19" s="33">
        <v>-16.7179</v>
      </c>
      <c r="T19" s="33">
        <v>17.2895</v>
      </c>
      <c r="U19" s="33">
        <v>10.8826</v>
      </c>
      <c r="V19" s="33">
        <v>10.1305</v>
      </c>
      <c r="W19" s="33">
        <v>9.7492999999999999</v>
      </c>
      <c r="X19" s="33">
        <v>23.875</v>
      </c>
      <c r="Y19" s="33">
        <v>12.9595</v>
      </c>
      <c r="Z19" s="33">
        <v>11.159700000000001</v>
      </c>
    </row>
    <row r="20" spans="1:26" x14ac:dyDescent="0.25">
      <c r="A20" s="32"/>
      <c r="B20" s="54">
        <v>46063</v>
      </c>
      <c r="C20" s="33">
        <v>34.698700000000002</v>
      </c>
      <c r="D20" s="33">
        <v>18.297499999999999</v>
      </c>
      <c r="E20" s="33">
        <v>31.711300000000001</v>
      </c>
      <c r="F20" s="33">
        <v>33.6798</v>
      </c>
      <c r="G20" s="33">
        <v>32.653399999999998</v>
      </c>
      <c r="H20" s="33">
        <v>35.335000000000001</v>
      </c>
      <c r="I20" s="33">
        <v>30.748799999999999</v>
      </c>
      <c r="J20" s="33">
        <v>36.610700000000001</v>
      </c>
      <c r="K20" s="33">
        <v>36.823700000000002</v>
      </c>
      <c r="L20" s="33">
        <v>31.2042</v>
      </c>
      <c r="M20" s="33">
        <v>29.301400000000001</v>
      </c>
      <c r="N20" s="33">
        <v>31.0397</v>
      </c>
      <c r="O20" s="33">
        <v>29.534500000000001</v>
      </c>
      <c r="P20" s="33">
        <v>29.966100000000001</v>
      </c>
      <c r="Q20" s="33">
        <v>25.694199999999999</v>
      </c>
      <c r="R20" s="33">
        <v>27.823599999999999</v>
      </c>
      <c r="S20" s="33">
        <v>31.750599999999999</v>
      </c>
      <c r="T20" s="33">
        <v>32.917200000000001</v>
      </c>
      <c r="U20" s="33">
        <v>33.093600000000002</v>
      </c>
      <c r="V20" s="33">
        <v>34.896900000000002</v>
      </c>
      <c r="W20" s="33">
        <v>34.685899999999997</v>
      </c>
      <c r="X20" s="33">
        <v>34.079000000000001</v>
      </c>
      <c r="Y20" s="33">
        <v>32.565399999999997</v>
      </c>
      <c r="Z20" s="33">
        <v>34.8645</v>
      </c>
    </row>
    <row r="21" spans="1:26" x14ac:dyDescent="0.25">
      <c r="A21" s="32"/>
      <c r="B21" s="54">
        <v>46064</v>
      </c>
      <c r="C21" s="33">
        <v>25.902100000000001</v>
      </c>
      <c r="D21" s="33">
        <v>28.387799999999999</v>
      </c>
      <c r="E21" s="33">
        <v>28.436900000000001</v>
      </c>
      <c r="F21" s="33">
        <v>29.340299999999999</v>
      </c>
      <c r="G21" s="33">
        <v>28.445399999999999</v>
      </c>
      <c r="H21" s="33">
        <v>26.6874</v>
      </c>
      <c r="I21" s="33">
        <v>31.253799999999998</v>
      </c>
      <c r="J21" s="33">
        <v>31.692399999999999</v>
      </c>
      <c r="K21" s="33">
        <v>24.824300000000001</v>
      </c>
      <c r="L21" s="33">
        <v>23.025600000000001</v>
      </c>
      <c r="M21" s="33">
        <v>19.505700000000001</v>
      </c>
      <c r="N21" s="33">
        <v>19.136500000000002</v>
      </c>
      <c r="O21" s="33">
        <v>19.078399999999998</v>
      </c>
      <c r="P21" s="33">
        <v>18.320399999999999</v>
      </c>
      <c r="Q21" s="33">
        <v>19.052499999999998</v>
      </c>
      <c r="R21" s="33">
        <v>19.648599999999998</v>
      </c>
      <c r="S21" s="33">
        <v>13.6777</v>
      </c>
      <c r="T21" s="33">
        <v>19.0412</v>
      </c>
      <c r="U21" s="33">
        <v>29.450700000000001</v>
      </c>
      <c r="V21" s="33">
        <v>29.585999999999999</v>
      </c>
      <c r="W21" s="33">
        <v>30.1646</v>
      </c>
      <c r="X21" s="33">
        <v>29.875699999999998</v>
      </c>
      <c r="Y21" s="33">
        <v>32.218800000000002</v>
      </c>
      <c r="Z21" s="33">
        <v>28.268000000000001</v>
      </c>
    </row>
    <row r="22" spans="1:26" x14ac:dyDescent="0.25">
      <c r="A22" s="32"/>
      <c r="B22" s="54">
        <v>46065</v>
      </c>
      <c r="C22" s="33">
        <v>30.489899999999999</v>
      </c>
      <c r="D22" s="33">
        <v>28.060099999999998</v>
      </c>
      <c r="E22" s="33">
        <v>12.287699999999999</v>
      </c>
      <c r="F22" s="33">
        <v>11.3681</v>
      </c>
      <c r="G22" s="33">
        <v>24.230799999999999</v>
      </c>
      <c r="H22" s="33">
        <v>33.711100000000002</v>
      </c>
      <c r="I22" s="33">
        <v>32.027799999999999</v>
      </c>
      <c r="J22" s="33">
        <v>36.764000000000003</v>
      </c>
      <c r="K22" s="33">
        <v>26.740600000000001</v>
      </c>
      <c r="L22" s="33">
        <v>491.28160000000003</v>
      </c>
      <c r="M22" s="33">
        <v>10.3337</v>
      </c>
      <c r="N22" s="33">
        <v>11.8979</v>
      </c>
      <c r="O22" s="33">
        <v>10.7163</v>
      </c>
      <c r="P22" s="33">
        <v>12.430899999999999</v>
      </c>
      <c r="Q22" s="33">
        <v>13.3165</v>
      </c>
      <c r="R22" s="33">
        <v>15.904500000000001</v>
      </c>
      <c r="S22" s="33">
        <v>18.553999999999998</v>
      </c>
      <c r="T22" s="33">
        <v>33.398699999999998</v>
      </c>
      <c r="U22" s="33">
        <v>34.2956</v>
      </c>
      <c r="V22" s="33">
        <v>33.625</v>
      </c>
      <c r="W22" s="33">
        <v>34.365600000000001</v>
      </c>
      <c r="X22" s="33">
        <v>35.169600000000003</v>
      </c>
      <c r="Y22" s="33">
        <v>35.488999999999997</v>
      </c>
      <c r="Z22" s="33">
        <v>34.611699999999999</v>
      </c>
    </row>
    <row r="23" spans="1:26" x14ac:dyDescent="0.25">
      <c r="A23" s="32"/>
      <c r="B23" s="54">
        <v>46066</v>
      </c>
      <c r="C23" s="33">
        <v>9.2131000000000007</v>
      </c>
      <c r="D23" s="33">
        <v>28.4544</v>
      </c>
      <c r="E23" s="33">
        <v>26.621300000000002</v>
      </c>
      <c r="F23" s="33">
        <v>26.677499999999998</v>
      </c>
      <c r="G23" s="33">
        <v>29.752700000000001</v>
      </c>
      <c r="H23" s="33">
        <v>26.868500000000001</v>
      </c>
      <c r="I23" s="33">
        <v>28.220199999999998</v>
      </c>
      <c r="J23" s="33">
        <v>38.276299999999999</v>
      </c>
      <c r="K23" s="33">
        <v>416.36599999999999</v>
      </c>
      <c r="L23" s="33">
        <v>74.208600000000004</v>
      </c>
      <c r="M23" s="33">
        <v>24.984400000000001</v>
      </c>
      <c r="N23" s="33">
        <v>26.029699999999998</v>
      </c>
      <c r="O23" s="33">
        <v>25.808299999999999</v>
      </c>
      <c r="P23" s="33">
        <v>28.652100000000001</v>
      </c>
      <c r="Q23" s="33">
        <v>29.7044</v>
      </c>
      <c r="R23" s="33">
        <v>28.5139</v>
      </c>
      <c r="S23" s="33">
        <v>27.7058</v>
      </c>
      <c r="T23" s="33">
        <v>33.1601</v>
      </c>
      <c r="U23" s="33">
        <v>33.3157</v>
      </c>
      <c r="V23" s="33">
        <v>35.460599999999999</v>
      </c>
      <c r="W23" s="33">
        <v>34.822699999999998</v>
      </c>
      <c r="X23" s="33">
        <v>32.049999999999997</v>
      </c>
      <c r="Y23" s="33">
        <v>25.306999999999999</v>
      </c>
      <c r="Z23" s="33">
        <v>28.9145</v>
      </c>
    </row>
    <row r="24" spans="1:26" x14ac:dyDescent="0.25">
      <c r="A24" s="32"/>
      <c r="B24" s="54">
        <v>46067</v>
      </c>
      <c r="C24" s="33">
        <v>21.385100000000001</v>
      </c>
      <c r="D24" s="33">
        <v>8.0533999999999999</v>
      </c>
      <c r="E24" s="33">
        <v>6.5223000000000004</v>
      </c>
      <c r="F24" s="33">
        <v>4.7526999999999999</v>
      </c>
      <c r="G24" s="33">
        <v>5.8855000000000004</v>
      </c>
      <c r="H24" s="33">
        <v>5.8330000000000002</v>
      </c>
      <c r="I24" s="33">
        <v>9.2265999999999995</v>
      </c>
      <c r="J24" s="33">
        <v>5.0479000000000003</v>
      </c>
      <c r="K24" s="33">
        <v>-38.983199999999997</v>
      </c>
      <c r="L24" s="33">
        <v>-3.1396000000000002</v>
      </c>
      <c r="M24" s="33">
        <v>-5.7793000000000001</v>
      </c>
      <c r="N24" s="33">
        <v>-2.0377999999999998</v>
      </c>
      <c r="O24" s="33">
        <v>-3.4952000000000001</v>
      </c>
      <c r="P24" s="33">
        <v>-4.8601000000000001</v>
      </c>
      <c r="Q24" s="33">
        <v>-9.2872000000000003</v>
      </c>
      <c r="R24" s="33">
        <v>-12.776899999999999</v>
      </c>
      <c r="S24" s="33">
        <v>-44.216500000000003</v>
      </c>
      <c r="T24" s="33">
        <v>2.0122</v>
      </c>
      <c r="U24" s="33">
        <v>24.647099999999998</v>
      </c>
      <c r="V24" s="33">
        <v>28.1874</v>
      </c>
      <c r="W24" s="33">
        <v>24.888000000000002</v>
      </c>
      <c r="X24" s="33">
        <v>26.672799999999999</v>
      </c>
      <c r="Y24" s="33">
        <v>24.2898</v>
      </c>
      <c r="Z24" s="33">
        <v>23.6129</v>
      </c>
    </row>
    <row r="25" spans="1:26" x14ac:dyDescent="0.25">
      <c r="A25" s="32"/>
      <c r="B25" s="54">
        <v>46068</v>
      </c>
      <c r="C25" s="33">
        <v>13.921200000000001</v>
      </c>
      <c r="D25" s="33">
        <v>19.562100000000001</v>
      </c>
      <c r="E25" s="33">
        <v>17.534500000000001</v>
      </c>
      <c r="F25" s="33">
        <v>17.1374</v>
      </c>
      <c r="G25" s="33">
        <v>17.457000000000001</v>
      </c>
      <c r="H25" s="33">
        <v>16.634499999999999</v>
      </c>
      <c r="I25" s="33">
        <v>20.470600000000001</v>
      </c>
      <c r="J25" s="33">
        <v>16.356400000000001</v>
      </c>
      <c r="K25" s="33">
        <v>-58.27</v>
      </c>
      <c r="L25" s="33">
        <v>10.9994</v>
      </c>
      <c r="M25" s="33">
        <v>9.3811</v>
      </c>
      <c r="N25" s="33">
        <v>10.037000000000001</v>
      </c>
      <c r="O25" s="33">
        <v>12.6126</v>
      </c>
      <c r="P25" s="33">
        <v>12.7744</v>
      </c>
      <c r="Q25" s="33">
        <v>11.4634</v>
      </c>
      <c r="R25" s="33">
        <v>10.6914</v>
      </c>
      <c r="S25" s="33">
        <v>15.6576</v>
      </c>
      <c r="T25" s="33">
        <v>29.106400000000001</v>
      </c>
      <c r="U25" s="33">
        <v>24.279800000000002</v>
      </c>
      <c r="V25" s="33">
        <v>30.682200000000002</v>
      </c>
      <c r="W25" s="33">
        <v>29.963999999999999</v>
      </c>
      <c r="X25" s="33">
        <v>25.9206</v>
      </c>
      <c r="Y25" s="33">
        <v>27.081299999999999</v>
      </c>
      <c r="Z25" s="33">
        <v>22.810199999999998</v>
      </c>
    </row>
    <row r="26" spans="1:26" x14ac:dyDescent="0.25">
      <c r="A26" s="32"/>
      <c r="B26" s="54">
        <v>46069</v>
      </c>
      <c r="C26" s="33">
        <v>19.816600000000001</v>
      </c>
      <c r="D26" s="33">
        <v>24.119800000000001</v>
      </c>
      <c r="E26" s="33">
        <v>26.013999999999999</v>
      </c>
      <c r="F26" s="33">
        <v>24.507200000000001</v>
      </c>
      <c r="G26" s="33">
        <v>21.973400000000002</v>
      </c>
      <c r="H26" s="33">
        <v>27.216999999999999</v>
      </c>
      <c r="I26" s="33">
        <v>26.667300000000001</v>
      </c>
      <c r="J26" s="33">
        <v>25.848199999999999</v>
      </c>
      <c r="K26" s="33">
        <v>1.9419</v>
      </c>
      <c r="L26" s="33">
        <v>0.374</v>
      </c>
      <c r="M26" s="33">
        <v>22.209900000000001</v>
      </c>
      <c r="N26" s="33">
        <v>22.836200000000002</v>
      </c>
      <c r="O26" s="33">
        <v>20.469200000000001</v>
      </c>
      <c r="P26" s="33">
        <v>13.5778</v>
      </c>
      <c r="Q26" s="33">
        <v>16.6874</v>
      </c>
      <c r="R26" s="33">
        <v>28.727599999999999</v>
      </c>
      <c r="S26" s="33">
        <v>35.632199999999997</v>
      </c>
      <c r="T26" s="33">
        <v>29.7895</v>
      </c>
      <c r="U26" s="33">
        <v>30.557200000000002</v>
      </c>
      <c r="V26" s="33">
        <v>30.092199999999998</v>
      </c>
      <c r="W26" s="33">
        <v>28.9556</v>
      </c>
      <c r="X26" s="33">
        <v>28.54</v>
      </c>
      <c r="Y26" s="33">
        <v>25.436399999999999</v>
      </c>
      <c r="Z26" s="33">
        <v>22.7059</v>
      </c>
    </row>
    <row r="27" spans="1:26" x14ac:dyDescent="0.25">
      <c r="A27" s="32"/>
      <c r="B27" s="54">
        <v>46070</v>
      </c>
      <c r="C27" s="33">
        <v>21.5763</v>
      </c>
      <c r="D27" s="33">
        <v>17.275600000000001</v>
      </c>
      <c r="E27" s="33">
        <v>15.812200000000001</v>
      </c>
      <c r="F27" s="33">
        <v>15.8222</v>
      </c>
      <c r="G27" s="33">
        <v>15.920400000000001</v>
      </c>
      <c r="H27" s="33">
        <v>16.600999999999999</v>
      </c>
      <c r="I27" s="33">
        <v>20.907900000000001</v>
      </c>
      <c r="J27" s="33">
        <v>21.087299999999999</v>
      </c>
      <c r="K27" s="33">
        <v>19.0641</v>
      </c>
      <c r="L27" s="33">
        <v>12.613</v>
      </c>
      <c r="M27" s="33">
        <v>8.8437000000000001</v>
      </c>
      <c r="N27" s="33">
        <v>9.5373999999999999</v>
      </c>
      <c r="O27" s="33">
        <v>10.2987</v>
      </c>
      <c r="P27" s="33">
        <v>6.0015000000000001</v>
      </c>
      <c r="Q27" s="33">
        <v>-7.3883000000000001</v>
      </c>
      <c r="R27" s="33">
        <v>-19.807400000000001</v>
      </c>
      <c r="S27" s="33">
        <v>2.7189999999999999</v>
      </c>
      <c r="T27" s="33">
        <v>18.360600000000002</v>
      </c>
      <c r="U27" s="33">
        <v>27.696100000000001</v>
      </c>
      <c r="V27" s="33">
        <v>30.671600000000002</v>
      </c>
      <c r="W27" s="33">
        <v>30.0731</v>
      </c>
      <c r="X27" s="33">
        <v>29.001100000000001</v>
      </c>
      <c r="Y27" s="33">
        <v>26.539300000000001</v>
      </c>
      <c r="Z27" s="33">
        <v>23.448499999999999</v>
      </c>
    </row>
    <row r="28" spans="1:26" x14ac:dyDescent="0.25">
      <c r="A28" s="32"/>
      <c r="B28" s="54">
        <v>46071</v>
      </c>
      <c r="C28" s="33">
        <v>23.6266</v>
      </c>
      <c r="D28" s="33">
        <v>22.030999999999999</v>
      </c>
      <c r="E28" s="33">
        <v>20.5854</v>
      </c>
      <c r="F28" s="33">
        <v>19.115300000000001</v>
      </c>
      <c r="G28" s="33">
        <v>18.238199999999999</v>
      </c>
      <c r="H28" s="33">
        <v>20.8218</v>
      </c>
      <c r="I28" s="33">
        <v>18.966899999999999</v>
      </c>
      <c r="J28" s="33">
        <v>25.7042</v>
      </c>
      <c r="K28" s="33">
        <v>12.383100000000001</v>
      </c>
      <c r="L28" s="33">
        <v>0.63139999999999996</v>
      </c>
      <c r="M28" s="33">
        <v>-1.016</v>
      </c>
      <c r="N28" s="33">
        <v>-3.4861</v>
      </c>
      <c r="O28" s="33">
        <v>-7.7135999999999996</v>
      </c>
      <c r="P28" s="33">
        <v>-10.7202</v>
      </c>
      <c r="Q28" s="33">
        <v>-14.6373</v>
      </c>
      <c r="R28" s="33">
        <v>-13.7073</v>
      </c>
      <c r="S28" s="33">
        <v>-7.6242999999999999</v>
      </c>
      <c r="T28" s="33">
        <v>15.068899999999999</v>
      </c>
      <c r="U28" s="33">
        <v>31.133400000000002</v>
      </c>
      <c r="V28" s="33">
        <v>30.302299999999999</v>
      </c>
      <c r="W28" s="33">
        <v>30.1402</v>
      </c>
      <c r="X28" s="33">
        <v>32.851700000000001</v>
      </c>
      <c r="Y28" s="33">
        <v>29.821000000000002</v>
      </c>
      <c r="Z28" s="33">
        <v>26.554400000000001</v>
      </c>
    </row>
    <row r="29" spans="1:26" x14ac:dyDescent="0.25">
      <c r="A29" s="32"/>
      <c r="B29" s="54">
        <v>46072</v>
      </c>
      <c r="C29" s="33">
        <v>39.302</v>
      </c>
      <c r="D29" s="33">
        <v>29.572900000000001</v>
      </c>
      <c r="E29" s="33">
        <v>30.111799999999999</v>
      </c>
      <c r="F29" s="33">
        <v>31.1434</v>
      </c>
      <c r="G29" s="33">
        <v>30.47</v>
      </c>
      <c r="H29" s="33">
        <v>32.273000000000003</v>
      </c>
      <c r="I29" s="33">
        <v>37.9666</v>
      </c>
      <c r="J29" s="33">
        <v>27.388500000000001</v>
      </c>
      <c r="K29" s="33">
        <v>-13.319100000000001</v>
      </c>
      <c r="L29" s="33">
        <v>14.5002</v>
      </c>
      <c r="M29" s="33">
        <v>6.2939999999999996</v>
      </c>
      <c r="N29" s="33">
        <v>6.0891999999999999</v>
      </c>
      <c r="O29" s="33">
        <v>7.2750000000000004</v>
      </c>
      <c r="P29" s="33">
        <v>6.3079000000000001</v>
      </c>
      <c r="Q29" s="33">
        <v>2.4032</v>
      </c>
      <c r="R29" s="33">
        <v>1.9614</v>
      </c>
      <c r="S29" s="33">
        <v>-5.0358000000000001</v>
      </c>
      <c r="T29" s="33">
        <v>27.782599999999999</v>
      </c>
      <c r="U29" s="33">
        <v>27.0672</v>
      </c>
      <c r="V29" s="33">
        <v>37.052900000000001</v>
      </c>
      <c r="W29" s="33">
        <v>36.447600000000001</v>
      </c>
      <c r="X29" s="33">
        <v>19.817699999999999</v>
      </c>
      <c r="Y29" s="33">
        <v>37.677799999999998</v>
      </c>
      <c r="Z29" s="33">
        <v>36.781500000000001</v>
      </c>
    </row>
    <row r="30" spans="1:26" x14ac:dyDescent="0.25">
      <c r="A30" s="32"/>
      <c r="B30" s="54">
        <v>46073</v>
      </c>
      <c r="C30" s="33">
        <v>23.965699999999998</v>
      </c>
      <c r="D30" s="33">
        <v>34.046700000000001</v>
      </c>
      <c r="E30" s="33">
        <v>35.801000000000002</v>
      </c>
      <c r="F30" s="33">
        <v>36.6145</v>
      </c>
      <c r="G30" s="33">
        <v>37.351399999999998</v>
      </c>
      <c r="H30" s="33">
        <v>35.950800000000001</v>
      </c>
      <c r="I30" s="33">
        <v>35.150500000000001</v>
      </c>
      <c r="J30" s="33">
        <v>48.238199999999999</v>
      </c>
      <c r="K30" s="33">
        <v>18.542400000000001</v>
      </c>
      <c r="L30" s="33">
        <v>-1.6309</v>
      </c>
      <c r="M30" s="33">
        <v>12.583</v>
      </c>
      <c r="N30" s="33">
        <v>11.9664</v>
      </c>
      <c r="O30" s="33">
        <v>-3.6791</v>
      </c>
      <c r="P30" s="33">
        <v>-6.6371000000000002</v>
      </c>
      <c r="Q30" s="33">
        <v>-14.7646</v>
      </c>
      <c r="R30" s="33">
        <v>-15.0547</v>
      </c>
      <c r="S30" s="33">
        <v>-58.583500000000001</v>
      </c>
      <c r="T30" s="33">
        <v>22.783200000000001</v>
      </c>
      <c r="U30" s="33">
        <v>34.4116</v>
      </c>
      <c r="V30" s="33">
        <v>31.2621</v>
      </c>
      <c r="W30" s="33">
        <v>27.588000000000001</v>
      </c>
      <c r="X30" s="33">
        <v>22.805700000000002</v>
      </c>
      <c r="Y30" s="33">
        <v>23.497699999999998</v>
      </c>
      <c r="Z30" s="33">
        <v>24.554400000000001</v>
      </c>
    </row>
    <row r="31" spans="1:26" x14ac:dyDescent="0.25">
      <c r="A31" s="32"/>
      <c r="B31" s="54">
        <v>46074</v>
      </c>
      <c r="C31" s="33">
        <v>29.178599999999999</v>
      </c>
      <c r="D31" s="33">
        <v>23.8568</v>
      </c>
      <c r="E31" s="33">
        <v>25.109000000000002</v>
      </c>
      <c r="F31" s="33">
        <v>24.8291</v>
      </c>
      <c r="G31" s="33">
        <v>22.821999999999999</v>
      </c>
      <c r="H31" s="33">
        <v>20.351600000000001</v>
      </c>
      <c r="I31" s="33">
        <v>26.3521</v>
      </c>
      <c r="J31" s="33">
        <v>28.0246</v>
      </c>
      <c r="K31" s="33">
        <v>9.5495000000000001</v>
      </c>
      <c r="L31" s="33">
        <v>-4.9462000000000002</v>
      </c>
      <c r="M31" s="33">
        <v>-4.3464999999999998</v>
      </c>
      <c r="N31" s="33">
        <v>-5.1268000000000002</v>
      </c>
      <c r="O31" s="33">
        <v>-5.7595999999999998</v>
      </c>
      <c r="P31" s="33">
        <v>-11.674099999999999</v>
      </c>
      <c r="Q31" s="33">
        <v>-13.9748</v>
      </c>
      <c r="R31" s="33">
        <v>-13.9359</v>
      </c>
      <c r="S31" s="33">
        <v>-10.5398</v>
      </c>
      <c r="T31" s="33">
        <v>51.767000000000003</v>
      </c>
      <c r="U31" s="33">
        <v>34.3919</v>
      </c>
      <c r="V31" s="33">
        <v>34.378900000000002</v>
      </c>
      <c r="W31" s="33">
        <v>30.85</v>
      </c>
      <c r="X31" s="33">
        <v>27.081900000000001</v>
      </c>
      <c r="Y31" s="33">
        <v>32.033000000000001</v>
      </c>
      <c r="Z31" s="33">
        <v>32.175800000000002</v>
      </c>
    </row>
    <row r="32" spans="1:26" x14ac:dyDescent="0.25">
      <c r="A32" s="32"/>
      <c r="B32" s="54">
        <v>46075</v>
      </c>
      <c r="C32" s="33">
        <v>18.5899</v>
      </c>
      <c r="D32" s="33">
        <v>27.399000000000001</v>
      </c>
      <c r="E32" s="33">
        <v>27.2683</v>
      </c>
      <c r="F32" s="33">
        <v>24.792999999999999</v>
      </c>
      <c r="G32" s="33">
        <v>23.707799999999999</v>
      </c>
      <c r="H32" s="33">
        <v>24.883900000000001</v>
      </c>
      <c r="I32" s="33">
        <v>27.9895</v>
      </c>
      <c r="J32" s="33">
        <v>27.976400000000002</v>
      </c>
      <c r="K32" s="33">
        <v>13.1629</v>
      </c>
      <c r="L32" s="33">
        <v>-2.3538999999999999</v>
      </c>
      <c r="M32" s="33">
        <v>-5.8032000000000004</v>
      </c>
      <c r="N32" s="33">
        <v>-7.5262000000000002</v>
      </c>
      <c r="O32" s="33">
        <v>-9.0500000000000007</v>
      </c>
      <c r="P32" s="33">
        <v>-12.908200000000001</v>
      </c>
      <c r="Q32" s="33">
        <v>-14.332599999999999</v>
      </c>
      <c r="R32" s="33">
        <v>-14.012600000000001</v>
      </c>
      <c r="S32" s="33">
        <v>-13.278600000000001</v>
      </c>
      <c r="T32" s="33">
        <v>0.73280000000000001</v>
      </c>
      <c r="U32" s="33">
        <v>31.085100000000001</v>
      </c>
      <c r="V32" s="33">
        <v>31.773700000000002</v>
      </c>
      <c r="W32" s="33">
        <v>30.190799999999999</v>
      </c>
      <c r="X32" s="33">
        <v>25.0562</v>
      </c>
      <c r="Y32" s="33">
        <v>19.422899999999998</v>
      </c>
      <c r="Z32" s="33">
        <v>19.957999999999998</v>
      </c>
    </row>
    <row r="33" spans="2:29" x14ac:dyDescent="0.25">
      <c r="B33" s="54">
        <v>46076</v>
      </c>
      <c r="C33" s="33"/>
      <c r="D33" s="33">
        <v>17.493500000000001</v>
      </c>
      <c r="E33" s="33">
        <v>16.764600000000002</v>
      </c>
      <c r="F33" s="33">
        <v>15.8779</v>
      </c>
      <c r="G33" s="33">
        <v>15.7445</v>
      </c>
      <c r="H33" s="33">
        <v>16.047599999999999</v>
      </c>
      <c r="I33" s="33">
        <v>20.534099999999999</v>
      </c>
      <c r="J33" s="33">
        <v>25.152699999999999</v>
      </c>
      <c r="K33" s="33">
        <v>5.5185000000000004</v>
      </c>
      <c r="L33" s="33">
        <v>-0.58960000000000001</v>
      </c>
      <c r="M33" s="33">
        <v>-1.6456999999999999</v>
      </c>
      <c r="N33" s="33">
        <v>-0.1046</v>
      </c>
      <c r="O33" s="33">
        <v>2.1120000000000001</v>
      </c>
      <c r="P33" s="33">
        <v>0.81100000000000005</v>
      </c>
      <c r="Q33" s="33">
        <v>1.5028999999999999</v>
      </c>
      <c r="R33" s="33">
        <v>4.0263999999999998</v>
      </c>
      <c r="S33" s="33">
        <v>-39.471800000000002</v>
      </c>
      <c r="T33" s="33">
        <v>25.1036</v>
      </c>
      <c r="U33" s="33">
        <v>27.529299999999999</v>
      </c>
      <c r="V33" s="33">
        <v>28.302299999999999</v>
      </c>
      <c r="W33" s="33">
        <v>22.485099999999999</v>
      </c>
      <c r="X33" s="33">
        <v>23.497</v>
      </c>
      <c r="Y33" s="33">
        <v>22.779699999999998</v>
      </c>
      <c r="Z33" s="33">
        <v>21.591999999999999</v>
      </c>
    </row>
    <row r="34" spans="2:29" x14ac:dyDescent="0.25"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honeticPr fontId="8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0 T A A B Q S w M E F A A C A A g A 1 k m b X M W e H N O n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L H U M z S 3 0 D O w 0 Y c J 2 v h m 5 i E U G A E d D J J F E r R x L s 0 p K S 1 K t U v N 0 w 0 N t t G H c W 3 0 o X 6 w A w B Q S w M E F A A C A A g A 1 k m b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N Z J m 1 y / T v r y z R A A A L 2 u A w A T A B w A R m 9 y b X V s Y X M v U 2 V j d G l v b j E u b S C i G A A o o B Q A A A A A A A A A A A A A A A A A A A A A A A A A A A D t n e 1 v 2 z Y C h 7 8 X 6 P 8 g + L 6 k g M 4 Q q R f b O 9 w H X + L d W t R J E K f b A U s h u I n W G k v s w H G 6 B U X / 9 5 G U X 2 S H t N J W 9 q b d c z i s i q R Y F E X R e v T 8 G N 5 l l 7 P R Z O w N 8 n / F v 5 4 9 u / s w n G Z X 3 t n 5 i f d v 7 z q b P X / m q f 8 N J v f T y 0 y t + d / N d f N 8 + O 4 6 u z v 4 f n S d N Q 8 n 4 1 k 2 n t 0 d N A b f X c h A x N 5 Z 9 7 x 3 1 h t c H P e 9 0 z d n h z 9 0 B 7 0 j 7 / T k p 9 6 Z 2 e S J R O 0 n o 4 u g 7 X X v 3 9 / f z c y P Q S L j 1 C y 0 1 M L p 2 W F 6 d t 5 P X 3 d P z b / z D Z 0 0 a K d C p J F I P y b N 3 2 + u G y 9 e + H k B T Z m E K m B e 0 k / i 8 8 9 m 1 d v i 9 k B t z 3 f 8 F G x s / 0 f j 8 M N w / F 6 d + f n D b d Z Y 7 N g 8 n w 7 H d 7 9 M p j e H k + v 7 m 7 H e e H e Q f 5 j / 6 V N j P L z J G r 4 3 U 6 u 9 W f b 7 7 P P n F 8 s P 7 P 1 + O x x f 6 b r s n Z 6 c n a c v z 3 v 9 1 Q f n W 8 1 y / t E H G 0 X w v U b x F 3 3 v 0 + L n o + 5 5 t / G 5 s E L v 0 F z b u L 0 U a / t u L Z H 1 H N Z L t v Z h u l B 6 o b D j 4 E S 1 g l 5 6 3 O 3 3 9 I q T 0 z O 9 q 1 l + e a y a y o / d 1 + n x m / 7 a z 4 P z r v r E / / b P 1 9 b 2 j o 8 W 6 9 S P b 3 p b 6 6 C 5 U Q z 7 T o + K 5 9 q x W G z X P p u n U 7 r f 2 m m W 7 l 0 4 f d e + 8 2 p Z X f 2 X 4 7 t s O t N N S j V O 7 z / Z 7 L c s G 3 t H 2 f X o Z j T L p n e r q 9 + 9 u t p 6 1 T c u c 8 P 1 g b 6 X D S 8 / m O M 1 5 5 t X W w 9 + f n q d v N U H 0 U d q N l 4 U 7 r D V u a n + R 3 2 m L u X k t 8 K J D L J r 1 Z v p d Q d P O P 9 5 c d 0 F W z a j t + o I j d f 9 U 9 0 5 r f q d 9 Z t W l H Q c m 4 X W X c g T W 9 P L 8 S y J m v p j i n 3 M Y G L O b q M G 1 M q D z Y J 9 w a F O p l f Z t N m 9 u 8 z G V 6 P x + + L x i p 8 p S 0 + 2 W L p t x y / c X O Y 6 X w 1 n r r M U W 0 9 T P v U w m 6 e 4 r S N 5 e u 2 c Z T e T j 6 o o e S 0 U r k i + Y b 7 6 Y O O E / O X X y A 5 7 j K O X g 8 P X 3 Z f 9 3 l l p n / h 1 H a f r B n M 0 n r C 0 8 W x W 5 r Y r m / d 7 8 9 Y z v r 9 5 l 0 2 L 1 + V 0 9 H E y W 3 7 U 6 s h m / c H W U q y X W T W T J 7 e T w j O B q p 5 s / M 8 3 A 9 2 R v R 7 d z Z p H 6 j + j 8 e V + j 1 3 e 9 6 p f f v u i g i + 4 x e U w 5 z q 4 v y n e I b q p W + 8 Q v W F 1 h 2 x c s i f e 1 g 3 z r 6 v D i p 7 Q 5 t a L p w + r b l D v 8 H 4 6 z c a X D 3 n / q z s L a V 0 b W t d G 1 r W x d W 1 i X d u y r m 1 b 1 3 a s a 0 V g X 2 0 / O 2 E / P W E / P 2 E / Q W E / Q 2 E / R W E / R 2 E / S W E / S 2 k / S + m 4 h v a z l P a z l I / P 8 r O z Y Q t 3 y 1 5 v k b q F l T 1 X L h u 4 O u D z Z 6 O x 8 5 g r f F M b F c A d y B c N K 8 W p j V / D P f n v f 8 s 3 u X r K 1 A V W 1 D e 5 s T 9 7 b j L Q f N / 5 c 5 q z D 1 s c + K 3 l 2 b e v G P W D / W h r 5 V F H y 3 e d H + x I F b 5 p 1 h z 8 n O + i e 8 f V g 1 j x 6 k / 0 U 4 G 9 Y z O b V t d / o 1 j + 0 z q 2 R c F M d 2 R 6 H 9 P Z m L 7 F d C W m 5 z A d h e k X T D e Q 3 / X 5 T Z 7 f 0 / k t n N + x + Q 2 a 3 4 / 5 7 Z f f b f n N l d 9 L + a 2 T 3 y n 5 j Z H f B 4 v L 4 r i 0 w l 7 b j 6 t p + U l N 8 U 2 X + G j 4 4 E 1 + 8 X 7 K s l / L L 7 Q 5 p e J v F K + 3 W n / y i 1 6 7 u O Z N 8 e S r L p 5 y 2 d c O / I U X f 7 3 Q f 7 G 2 U L y W l o f i k 9 m H b P r 4 / s h x b V V P l k r 9 G 9 R S o T 7 e j G / n z z a O G p n v Y L Y W 6 8 V W j d u 4 p b R u 9 L N h d z a b j t 7 d z 0 x f + + P w + j 5 r F C / d 7 f X w U h 0 0 3 1 B o 3 G a 9 W X v g P i M / 8 F v + f N / p 2 i + p K 7 p W k K 9 4 Q N w o m / 5 S m i 9 5 j d P p 6 F K h W f 5 + a O 0 M f 1 D f Y M 7 n w 3 J 6 t z 0 f m o 9 0 8 X m x 2 5 H l X 3 i i y m 8 8 7 1 h T Z W l v K J f t I / + F R 1 9 + e m 3 x C 9 D y K s b a O I X 7 J r c V 9 B v v 8 v l l W F 7 7 9 Z P 6 q i c 1 x 1 k 9 m U V U D T Z s r w f W P k 9 u 6 w o 3 S m p u m 7 w h P 7 U a N p 8 Y r S V 4 9 N w Y O p 4 b K 3 z 7 3 / E G 2 e 0 s 0 6 h + s X z v b x b a M r I L g L Z s 6 b f / c Z z G C A A E A A I A A Y A A Q A A g A B A A C A A E A A I A A Y A A W A e 5 y A F y K 8 7 D A + A B 8 A B 4 A D z A P m o J D 4 A H w A P g A W r i A W I 8 A B 4 A D 4 A H w A P g A f A A e A A 8 A B 4 A D 4 A H w A P U y w M k O w c 5 E X g n l 7 P J E u M 0 v Z m F j g z t G N c J g z R I 0 r i V h i 0 w D o w D 4 8 A 4 M A 6 M A + P A O D A O j A P j w D g w b g 3 j W m A c G A f G g X F g H B g H x o F x Y B w Y B 8 a B c W B c n T C u v X 1 U T o t R O Y z K Y V Q O o 3 K q b A s + o 3 K c t c S o H E b l M C q H U T k 1 G Z X T 2 b 0 F E N 6 x K s p q U I 5 + + 6 8 X R O D Q A G q D m Z p D J m k U o g H Q A G g A N A A a A A 2 A B k A D o A H Q A K a Z o w H Q A G i A B c e J A J A D 5 A A 5 Q A 6 Q A + Q A O U A O k A P k A D l A D p C r F 8 i J 7 Y E u D X o k u k h 0 k e g i 0 U W i a x + 1 R K K L R B e J L h J d N U l 0 C d d E 3 T s 1 A c n i h X + y x Q S 0 1 H I a d T A B m A B M A C Y A E 4 A J w A R g A j A B m A D T z D E B m A B M w B L k w h I T I D E B m A B M A C a g y r b g Y w K c t Y Q J w A R g A j A B d T E B r h m 7 M Q G Y A E w A J m D L m z 9 M A C Y A E 4 A J w A R g A j A B m A B M w J 9 p A u L d g 5 x U v f 3 l C u Q U p r V y X h M y t o O c U I Q X d A z I x Y A c I A f I A X K A H C A H y A F y g B w g B 8 g B c o D c O s g l g B w g B 8 g B c o A c I A f I A X K A H C A H y A F y g F y 9 Q K 5 V M j Y n Y W w O Y 3 M Y m 8 P Y n C r b g s / Y H G c t M T a H s T m M z W F s T l 3 G 5 r j m 7 a 7 K B M Q X g f B e D c f 3 w + m D Z 3 5 e v u s 3 C 9 J l A 6 S 2 A e 1 U C s b n Y A O w A d g A b A A 2 A B u A D c A G Y A O w A d g A b M A j m O s A c 8 A c M A f M A X P A H D A H z A F z w B w w B 8 w B c 7 W D O R m U R L s 6 R L u I d h H t I t p V Z V v w i X Y 5 a 4 l o F 9 E u o l 1 E u 2 o S 7 Z K u G b w r t A H S + z 5 7 N 9 3 Q A T I f 6 R 0 H w v 6 3 l / W G t t Y B I k k F O g A d g A 5 A B 6 A D 0 A H o A H Q A O g A d g A 5 A B 6 A D N m h O Q n P Q H D Q H z U F z 0 B w 0 B 8 1 B c 9 A c N A f N Q X M 1 p L l w e 7 h L 0 x 7 h L s J d h L s I d x H u 2 k c t E e 4 i 3 E W 4 i 3 B X X c J d 0 e 5 1 Q O j 1 h 1 P V 0 B Y u Q L / p j / N X / l J G d h e g R 4 C L Q E / j E Q W 4 A F w A L g A X g A v A B e A C c A G 4 A F y A a e a 4 A F w A L m C J c j E o B 8 q B c q A c K A f K g X K g H C g H y o F y o B w o V z e U S 0 p i X T G x L m J d x L q I d V X Z F n x i X c 5 a I t Z F r I t Y F 7 G u u s S 6 X P N 5 V + g C I q 9 7 O x 1 d F 1 y A l G H + y j 9 0 D f H W G 4 J W q v 4 b M s Q b F 4 A L w A X g A n A B u A B c A C 4 A F 4 A L w A X g A j Z Q r g 3 K g X K g H C g H y o F y o B w o B 8 q B c q A c K A f K 1 Q 3 l O i W x r j a x L m J d x L q I d V X Z F n x i X c 5 a I t Z F r I t Y F 7 G u m s S 6 Q t d c 3 h W 6 g N j r D x 8 K J k C / 5 z c L k c s E 6 A 1 B J w 1 b q Q g x A Z g A T A A m A B O A C c A E Y A I w A Z g A 0 8 w x A Z g A T M A S 5 A Q g B 8 g B c o A c I A f I A X K A H C A H y A F y g B w g V y + Q k 9 s j X R r 0 i H Q R 6 S L S R a S L S N c + a o l I F 5 E u I l 1 E u u o S 6 X L N 4 F 2 h C U i 8 V / f j r K A C o o U K i G X L r g L 0 h q C d C p n G j O 5 G B a A C U A G o A F Q A K g A V g A p A B a A C U A G o g A 2 S i 0 p U Q I g K Q A W g A l A B V b Y F H x X g r C V U A C o A F Y A K q I s K 2 M M E 3 q g A V A A q A B W A C k A F o A J Q A a g A V A A q A B W A C q h U B b j m 7 4 b k I D l I D p K D 5 C A 5 S A 6 S g + Q g O U g O k o P k / q o k 1 y o J d S W E u g h 1 E e o i 1 F V l W / A J d T l r i V A X o S 5 C X Y S 6 6 h L q + v L p u w + / u 3 i j L u r d R a 9 / c t Y 7 P r k 4 m v w 2 v p 4 M r + 4 u 5 q / x 4 / x 9 f u L 6 Q 6 6 J b K V C p L H a L + Q t P 2 / 5 e c v P W 3 7 e 8 v O W n 7 f 8 v O X n L T 9 v + X n L z 1 t + 3 v I X I M 0 1 M T e Q B q Q B a U A a k A a k A W l A G p A G p A F p Q B q Q t n 9 I i 4 K S K F a H K B Z R L K J Y R L G q b A s + U S x n L R H F I o p F F I s o V k 2 i W N E e J t 1 u e 9 3 7 9 4 V B 2 c l i U H b L p Q F a s p 0 G r T R S / 5 c M y s Y E Y A I w A Z g A T A A m A B O A C c A E m G a O C c A E Y A K W I F c y 6 X b E p N u Y A E w A J q D S t u B j A p y 1 h A n A B G A C M A F 1 M Q F 7 m H Q b E 4 A J w A R g A j A B m A B M A C Y A E 4 A J w A R g A j A B V Z o A 1 5 z b O w W 5 1 o L X H P N s a J A T I h V h q v Y A 5 A A 5 Q A 6 Q A + Q A O U A O k A P k A D l A D p A D 5 N Z A L i 6 J d E V E u o h 0 E e k i 0 l V l W / C J d D l r i U g X k S 4 i X U S 6 6 h L p 2 s O U 2 5 g A T A A m A B O A C c A E Y A I w A Z g A T A A m A B O A C a j S B L h m 3 K 4 Q 5 D r e I L s t g J z G N L P Q d o G c 3 h C 0 0 j B I I w H I A X K A H C A H y A F y g B w g B 8 g B c o A c I A f I r Y P c l 8 9 8 D 8 g B c o A c I A f I A X K A H C A H y A F y g B w g B 8 j 9 q S D X K R m b 0 2 Z s D m N z G J v D 2 J w q 2 4 L P 2 B x n L T E 2 h 7 E 5 j M 1 h b E 5 N x u b E r p m 7 q z M B I v B O L m c F E 9 B e j M 3 p u P 7 c s t 4 Q t N I g S Q V j c z A B m A B M A C Y A E 4 A J w A R g A j A B m A B M A C Z g A + Q E I A f I A X K A H C A H y A F y g B w g B 8 g B c o A c I F c v k J P b I 1 0 a 9 I h 0 E e k i 0 k W k i 0 j X P m q J S B e R L i J d R L r q E u k K d 2 8 C h H c 8 + V g w A Z 2 5 C R C B Y 3 C 3 2 R C 0 0 y h J 4 x A T g A n A B G A C M A G Y A E w A J g A T g A k w z R w T g A n A B C x B L g L k A D l A D p A D 5 A A 5 Q A 6 Q A + Q A O U A O k A P k 6 g V y c U m k K y L S R a S L S B e R r i r b g k + k y 1 l L R L q I d B H p I t J V l 0 h X s n s T I L 2 j 7 H J l A s x 7 f r M g Z G w 3 A U I P 7 m 6 n s p O G D O 7 G B G A C M A G Y A E w A J g A T g A n A B G A C M A G Y g A 2 Q a w F y g B w g B 8 g B c o A c I A f I A X K A H C A H y A F y 9 Q K 5 d k m k q 0 W k i 0 g X k S 4 i X V W 2 B Z 9 I l 7 O W i H Q R 6 S L S R a S r L p E u 1 8 z d + z E B 9 v k 6 z A Y R 6 C k 7 Z I Q J w A R g A j A B m A B M A C Y A E 4 A J w A S Y Z o 4 J w A R g A h Y g l w Q l J q C D C c A E Y A I w A V W 2 B R 8 T 4 K w l T A A m A B O A C a i J C U h 2 P X N 3 c h E I 7 9 V w f D + c P n j m 5 + W 7 f r M g X T Z A y o 5 W A V G s f s Q G Y A O w A d g A b A A 2 A B u A D c A G Y A N M M 8 c G Y A O w A U u Y K 5 m 9 O 2 H 2 b m w A N g A b U G l b 8 L E B z l r C B m A D s A H Y g L r Y g F 3 P 3 o 0 N w A Z g A 7 A B 2 A B s A D Y A G 4 A N w A Z g A 7 A B 2 I A d 2 I B d z + C t Y E 5 6 3 2 f v p h s 0 J / O R 3 k n g G O m t N 7 Q 0 z Q V B K g Q 0 B 8 1 B c 9 A c N A f N Q X P Q H D Q H z U F z 0 B w 0 t 0 5 z J d N 4 J 0 z j T b a L b B f Z r k r b g k + 2 y 1 l L Z L v I d p H t I t t V l 2 z X r q f x R g e g A 9 A B 6 A B 0 A D o A H Y A O Q A e g A 9 A B 6 A B 0 w C 5 0 w K 7 n 8 l Y 0 F 3 r 9 4 V Q 9 Q i 1 Q T o N a l B O b l K E d 5 a T a Q 0 / g 0 U r D N i g H y o F y o B w o B 8 q B c q A c K A f K g X K g H C i 3 j n I l s 3 k n z O Z N s o t k F 8 m u S t u C T 7 L L W U s k u 0 h 2 k e w i 2 V W X Z N e u Z / P G B e A C c A G 4 A F w A L g A X g A v A B e A C c A G 4 A F z A t 7 q A 5 8 + e b 8 B c y z W j d 4 U w F 3 n d 2 + n o u g B z c g F z o a I 1 K 8 z p D S J I g w S Y A + a A O W A O m A P m g D l g D p g D 5 o A 5 Y O 7 / A e Y e f d e c T 2 4 3 v / 5 / H d 1 a b a C w u r 3 l B 9 h Q U G w P h m l U J B h G M I x g G M E w g m H 7 q C W C Y Q T D C I Y R D P s T g m F f 8 u h p L d / X P I C 6 5 h P H R e A i c B G 4 C F w E L g I X g Y v A R e A i c B G 4 C F z E 3 9 Z F h L t H w d j r D x 8 K I B g u / n B 0 5 P r D 0 V H + h 6 N l O x U S E A Q E A U F A E B A E B A F B Q B A Q B A Q B Q U D w b w + C X z z C K C q J l Y X E y o i V E S s j V l Z l W / C J l T l r i V g Z s T J i Z c T K / q J / b 8 z y C O m a j B w b g A 3 A B m A D t r z 9 w w Z g A 7 A B 2 A B s A D Y A G 4 A N w A b s 0 Q b 8 A V B L A Q I t A B Q A A g A I A N Z J m 1 z F n h z T p w A A A P c A A A A S A A A A A A A A A A A A A A A A A A A A A A B D b 2 5 m a W c v U G F j a 2 F n Z S 5 4 b W x Q S w E C L Q A U A A I A C A D W S Z t c U 3 I 4 L J s A A A D h A A A A E w A A A A A A A A A A A A A A A A D z A A A A W 0 N v b n R l b n R f V H l w Z X N d L n h t b F B L A Q I t A B Q A A g A I A N Z J m 1 y / T v r y z R A A A L 2 u A w A T A A A A A A A A A A A A A A A A A N s B A A B G b 3 J t d W x h c y 9 T Z W N 0 a W 9 u M S 5 t U E s F B g A A A A A D A A M A w g A A A P U S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f h B g A A A A A A J e E G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J U T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y O V Q x N T o x M j o 1 N y 4 2 M j k 2 M T E 5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Z m M 2 M j c 0 N S 1 h Y z Z l L T R j N j U t Y j M w M S 0 x N j M 0 M z E 5 M T F j Z D k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c t M j l U M T U 6 M T M 6 M D A u N D E 5 N T E z O F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Y m I 5 M j V h M S 1 m N D E w L T R h Z T Y t O T E 2 N i 1 j N T Y 1 Y m F k N D U 2 Z j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4 L T I 4 V D I y O j U 0 O j A 2 L j c 4 O T I x O T V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2 Y w Z D l j Z D I t O D Y x Z S 0 0 Z T Q z L W I y N z Y t N j g w Z T I y Y z g x M z Y x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4 L T I 3 V D E 4 O j U 3 O j I 3 L j k 5 M j g z N j R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G I x M W U 3 N z Y t M z J m Y S 0 0 N G Z l L T h l M W M t M j N h Z W Y 5 M j Y 5 N G E 4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C 0 y N 1 Q x O D o 1 N z o w N S 4 x M z M y M j E y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N T J m Z T Z i Y i 0 0 O T A y L T R k N G Q t O D U w N y 0 2 Y W Y 4 O T A 3 Z D F l Y m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k t M z B U M T M 6 N T k 6 M T g u N z U y M j M 1 M V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A x Y T c 2 N G U t M T F k Y i 0 0 N j E z L W I 4 O T M t N m E 0 Z D Z k Y j I 2 M 2 Q w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5 L T M w V D E 2 O j Q z O j Q 1 L j Q z O T Q x N T R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T c w O W N h Y z c t N z I 1 Z S 0 0 Y W F m L W E 4 Z W E t M m Q z Y m Z j M T V l Z D h j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5 L T M w V D E z O j U 5 O j I x L j k 5 M j U y O D J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T B i Z G E z N D g t Y T A x Z C 0 0 Z j A w L W E 0 N T I t M W M 4 M z N j N D c 1 Z D A 0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I 4 V D E 4 O j M 0 O j M 4 L j c 5 N D Q 1 M T R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R k Z T h k N T I y L T F k Y W M t N D k z N y 1 i Y T E z L W Y x M T N j N W Q w N D V h N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A t M j h U M j E 6 M T E 6 M D c u N j Y 5 O T c 5 M l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Y z B j Y z U 3 N i 1 k M T M 1 L T R k M W Y t O W Y y Z C 1 l Z D F l M D Y x M m I 0 Z G Q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I 4 V D E 4 O j M 0 O j U 3 L j Q w M D M 2 N z F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h k O W V m M D E t M z k x O S 0 0 Z D Q z L W F m Y 2 E t M z I 5 Z G Z i N j B j M T F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A t M j l U M T c 6 N T c 6 M z c u M T Q y N T E z M l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y M z d i M D U y N S 0 0 M z E 2 L T Q z Z D g t Y T M y Y i 1 m Z W F j M G M 4 O G Y z O T Q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I 5 V D A w O j I x O j Q z L j g w N j U 5 N z V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W I y Y j I z N m Q t Y z E w O S 0 0 Z T Q 0 L W F m Z G U t M D N j N 2 R k M W M 4 Z j Y 0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j l U M D A 6 M j E 6 N D I u N z Y z M D c x O V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k z N m Q 1 M j I t N W M z M i 0 0 Y W N h L T k 0 O T A t Z D g 5 O G Z i M D M x N m U 1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x L T I 2 V D E 3 O j I 0 O j I z L j I x M z k 5 N T d a I i A v P j x F b n R y e S B U e X B l P S J G a W x s Q 2 9 s d W 1 u V H l w Z X M i I F Z h b H V l P S J z Q 1 J F U k V S R V J F U k V S R V J F U k V S R V J F U k V S R V J F U k V S R V J F U V U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L C Z x d W 9 0 O z I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3 M 2 Z h N D c 3 L T J k N 2 U t N D l l Z S 1 h Z T Z m L T M 1 O D U y M T U 2 M G Z l Y i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E x L T I 3 V D E 5 O j U 5 O j E 4 L j Y 4 N j g z N z Z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G Q x O T U 5 N 2 M t Y z N j N S 0 0 Z D g 1 L W F j Y T g t M T E 3 M G Q 0 N m F m N D d l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j Z U M T c 6 M j Q 6 M j k u O D A 3 M j g 4 N 1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O G N h O T Y z O S 0 1 M T h l L T Q 1 N z Q t O W M x Y i 0 2 O W U y M T I y O G M 4 N G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i 0 y N l Q x N j o y N T o 1 O C 4 5 O D I 2 M z M y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y N C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O T g 5 Z G Q x M S 1 h N D d k L T R k Z D Q t Y m E 0 Z i 0 5 Y z Y w Z m R k Z D d k Y j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E y L T I 2 V D I y O j E 3 O j E y L j A x M j A w M z F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D A w Z j M 2 M D A t M D g y Z S 0 0 M 2 Z k L T h i Y W I t Z D E 5 O G Y 5 Y 2 E 5 M j I 5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i 0 y N l Q x N j o y N j o w M i 4 x M D A w M T E w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h k M D N k Z m I 0 L T V j M D A t N G V j Y i 0 4 N 2 M 0 L T M 3 Y T Q 4 M T M z O T R m N y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j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4 V D E 2 O j I w O j A z L j E 2 M z E 1 N z h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I 0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Q 2 N D U x Y z A 5 L T R l Z T E t N D E 0 M y 0 4 N G I y L T I 3 Z j g z Z m R m M G F l M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E t M j l U M T Y 6 N D A 6 N T c u M j U 0 O D g 1 N l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N W F m Z D V l Y i 0 2 M z Y 2 L T Q 4 Z T g t O T U 2 Y y 0 w O D E 0 Y T B l N D V m O G Y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j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4 V D E 2 O j I w O j A 5 L j M x M z A 5 N j V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W F k O W M 4 M z Q t M T U 3 Y i 0 0 Z m Y w L W F i Y T E t M D B h N G N m Z T Z k Y T N h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I t M j V U M T g 6 M T A 6 M z A u M D k 3 N z c 1 M 1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j Q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g y Y T Y z Z G U t Y 2 Y y Z S 0 0 Y z A 2 L T k 1 Z T Y t Y 2 R m N z B j Z j F h N z F j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M i 0 y N V Q y M T o x N j o 0 M S 4 z O T A 5 N j Q 3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J h N T l h N z M x L T k 2 N j A t N D R j M S 1 h Z T U w L T V j Z j M 4 Y W F h N T A z M y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I t M j V U M T g 6 M T A 6 M z Y u O D Y 2 O D I 1 N l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M D Q y N m M 4 Y S 0 3 Z j E 4 L T Q 5 M m I t Y j Q 4 Z S 0 1 Z D E 3 Z T Q 5 Z m Y x N T Y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y 0 y N l Q x N D o y O T o z N C 4 5 M j Y 3 M D I 3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y N C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Z m I 1 M D J h Y y 1 j N 2 M y L T R h N z E t O W Q 4 Z C 0 y N W Q z Y j I 5 N D c z Z D Q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j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z L T I 2 V D E 1 O j M y O j Q 3 L j Y x N T g y N D h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B j M z R k N 2 Q t N T Z l O S 0 0 M z d j L T h h M G I t O T E 1 Z G R l Y 2 Z m Y m N h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y 0 y N l Q x N D o y O T o 0 N y 4 5 N z A 4 O D A 2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Z l M T U z M j Y y L T Y 2 N D Y t N G E 3 M y 0 4 Y z A 3 L W R j Y T B l M D U 3 N 2 E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z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j Z U M T Y 6 N D Q 6 M j c u N D E x O D g w M 1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Q z O T g w Y T E t M j M z M i 0 0 Z W Y y L T k 1 N 2 U t M D Q 5 N D U w M D N l O T g w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M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C 0 z M F Q x O T o z M j o y M i 4 4 O T g z N T g w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E x N 2 R i M 2 M x L W J i Y j Y t N D h l Z i 0 4 Z G Q 3 L T B i M D g y N W I 1 M 2 Q 5 M i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z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N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j Z U M T Y 6 N D Q 6 M z A u N j Y 3 N D M 1 O F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Z D M 0 N j Y w N i 0 z Y W Y x L T Q 2 M T U t O D A 5 N y 0 4 N z l k M W N l Y z I y Y j Y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M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S 0 y N 1 Q x N T o 0 M T o z N S 4 3 M D Q 3 N z Q 5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R m N z Y 3 N j E x L T g 1 Z j Y t N D A 5 Y y 1 i M m I 0 L T Y y M D c 1 N j N h N W I y Z i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z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j d U M T U 6 M T Y 6 N D A u M D I z M z A x M 1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N D U 1 N z Z j N S 0 z M j Q 3 L T Q 4 Z m U t O D A 1 N S 1 l O T Q 1 O T N i O T g 0 M T Y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M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x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I 3 V D E 1 O j E 2 O j M z L j Y 1 M z U 5 M T h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g 1 Y T B l M m R k L W Y w O G I t N D J j Z i 1 i Z T c 4 L T M y O T J m M z I w N z g 0 N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y M y I g L z 4 8 L 1 N 0 Y W J s Z U V u d H J p Z X M + P C 9 J d G V t P j x J d G V t P j x J d G V t T G 9 j Y X R p b 2 4 + P E l 0 Z W 1 U e X B l P k Z v c m 1 1 b G E 8 L 0 l 0 Z W 1 U e X B l P j x J d G V t U G F 0 a D 5 T Z W N 0 a W 9 u M S 9 S V E 8 l M j A o M z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2 L T E w V D E 2 O j M 3 O j M x L j k 1 O T I 5 N D Z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W E 5 M G V i Y j I t M j Z j N i 0 0 N j g y L W E y M D E t Y T N l Z W U y M m N k M z E 1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M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0 N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y N 1 Q x N T o x N j o 0 M C 4 w M j M z M D E z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R i M D h k N 2 I x L T h l M W U t N D R l N C 1 h Z D k 2 L W V m O T U 5 O D N i Z T Z i O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y N C I g L z 4 8 L 1 N 0 Y W J s Z U V u d H J p Z X M + P C 9 J d G V t P j x J d G V t P j x J d G V t T G 9 j Y X R p b 2 4 + P E l 0 Z W 1 U e X B l P k Z v c m 1 1 b G E 8 L 0 l 0 Z W 1 U e X B l P j x J d G V t U G F 0 a D 5 T Z W N 0 a W 9 u M S 9 S V E 8 l M j A o M z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y N 1 Q x O T o x N j o z N y 4 x M z g 1 N T E 4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X Y W l 0 a W 5 n R m 9 y R X h j Z W x S Z W Z y Z X N o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I 3 N z d j N z J l L W I 5 Z j M t N D U 1 M C 0 4 Y T Y w L T N h M T E 4 O W M 4 N W M 4 M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j I i I C 8 + P C 9 T d G F i b G V F b n R y a W V z P j w v S X R l b T 4 8 S X R l b T 4 8 S X R l b U x v Y 2 F 0 a W 9 u P j x J d G V t V H l w Z T 5 G b 3 J t d W x h P C 9 J d G V t V H l w Z T 4 8 S X R l b V B h d G g + U 2 V j d G l v b j E v U l R P J T I w K D M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i 0 z M F Q x N z o 1 M z o 0 M y 4 0 N z Q x N j Y z W i I g L z 4 8 R W 5 0 c n k g V H l w Z T 0 i R m l s b G V k Q 2 9 t c G x l d G V S Z X N 1 b H R U b 1 d v c m t z a G V l d C I g V m F s d W U 9 I m w x I i A v P j x F b n R y e S B U e X B l P S J G a W x s U 3 R h d H V z I i B W Y W x 1 Z T 0 i c 1 d h a X R p b m d G b 3 J F e G N l b F J l Z n J l c 2 g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G V m N 2 E 1 O W E t M z Q 4 O S 0 0 Z W N j L T h j N m E t N 2 I y M T I 0 O T J k M G Y 4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0 V 4 Y 2 V w d G l v b i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0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N D Q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j Z U M T Q 6 N D E 6 N T A u O D g 1 N T M z M l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G E y O T F k M C 0 3 N m V j L T R l O W Y t Y T Y 4 M y 1 i M j V l N T J k Y j h h O D c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0 V 4 Y 2 V w d G l v b i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I 1 I i A v P j w v U 3 R h Y m x l R W 5 0 c m l l c z 4 8 L 0 l 0 Z W 0 + P E l 0 Z W 0 + P E l 0 Z W 1 M b 2 N h d G l v b j 4 8 S X R l b V R 5 c G U + R m 9 y b X V s Y T w v S X R l b V R 5 c G U + P E l 0 Z W 1 Q Y X R o P l N l Y 3 R p b 2 4 x L 1 J U T y U y M C g 0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j h U M T U 6 M D Q 6 M j E u N z M 2 M z c y M 1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Z T V m Y m J i M i 1 i N m U w L T R j M 2 U t Y m E x N S 0 x M D M x O T U 4 Y W Q y Z T I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I 4 V D E 0 O j U w O j E y L j I 1 N T Q z O D l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c x O D k w N j U t Z D d i Y i 0 0 Y 2 E y L T h i Y T Y t Z j Y x Z W Z l N W U 3 Y T A x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0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h U M T Q 6 N T A 6 M D g u O D c 3 M z k w M V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G J l N j d l M D Y t M W E 4 N y 0 0 O W I 2 L T l m Y j Y t N T Q 3 O D g z M m U z N W R m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Q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y 0 y O F Q x O D o y N D o y M C 4 w O D M 1 M j M 0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2 N G F k M z h l L T F j M m Y t N D l l N y 0 5 O D Q y L W Q 2 M W J k Z D M 4 M T A 3 M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0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h U M T g 6 M T Y 6 N D U u M z c x O D Y z M V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M W U 0 Y m I 0 N C 0 z O D R i L T Q z Z G M t O T N l M y 0 0 Z m Z m N G U 0 Z T c 1 M W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I i A v P j w v U 3 R h Y m x l R W 5 0 c m l l c z 4 8 L 0 l 0 Z W 0 + P E l 0 Z W 0 + P E l 0 Z W 1 M b 2 N h d G l v b j 4 8 S X R l b V R 5 c G U + R m 9 y b X V s Y T w v S X R l b V R 5 c G U + P E l 0 Z W 1 Q Y X R o P l N l Y 3 R p b 2 4 x L 1 J U T y U y M C g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O F Q x O D o x N j o y M S 4 1 N z c 4 M j Y z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Y z Y 0 Y j R j Z S 0 4 M D V j L T Q w N z E t Y j U 2 N C 0 4 N W Y 5 Y j Y 3 N G M z M m Y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8 i I C 8 + P C 9 T d G F i b G V F b n R y a W V z P j w v S X R l b T 4 8 S X R l b T 4 8 S X R l b U x v Y 2 F 0 a W 9 u P j x J d G V t V H l w Z T 5 G b 3 J t d W x h P C 9 J d G V t V H l w Z T 4 8 S X R l b V B h d G g + U 2 V j d G l v b j E v U l R P J T I w K D Q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I 3 V D E 0 O j M x O j I 3 L j U 5 O T M 2 O D Z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1 M T c x N T I 1 L T g 4 Y W M t N D U 3 M i 1 h N j Y 2 L W Q 0 Y z M x M W Y 5 M T g x Z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y N i I g L z 4 8 L 1 N 0 Y W J s Z U V u d H J p Z X M + P C 9 J d G V t P j x J d G V t P j x J d G V t T G 9 j Y X R p b 2 4 + P E l 0 Z W 1 U e X B l P k Z v c m 1 1 b G E 8 L 0 l 0 Z W 1 U e X B l P j x J d G V t U G F 0 a D 5 T Z W N 0 a W 9 u M S 9 S V E 8 l M j A o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4 L T I 3 V D E 1 O j A 1 O j U 5 L j Y 3 O T E 4 O T J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j d i Z W J i Y j g t Z G V k Z S 0 0 M W V k L T g 3 Y j Y t N D Z k Z m R m N G M y M j g 5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Q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y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y N 1 Q x N D o z M T o z M S 4 2 M D Q x M T A 4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V j Y T c 3 N j c z L W I 1 M D Y t N D Q 4 Y S 1 i M j M 4 L T Z l M G Y z M 2 F m M j U 2 Y y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y N y I g L z 4 8 L 1 N 0 Y W J s Z U V u d H J p Z X M + P C 9 J d G V t P j x J d G V t P j x J d G V t T G 9 j Y X R p b 2 4 + P E l 0 Z W 1 U e X B l P k Z v c m 1 1 b G E 8 L 0 l 0 Z W 1 U e X B l P j x J d G V t U G F 0 a D 5 T Z W N 0 a W 9 u M S 9 S V E 8 l M j A o N T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j Z U M T Q 6 M j g 6 M T I u M T Q 0 N T U 0 M l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G V i N T c 3 N j I t N D I 1 M i 0 0 Y T h k L T k 2 Y z Q t Y j g w Y m N i Z W E y M 2 M x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M i I C 8 + P C 9 T d G F i b G V F b n R y a W V z P j w v S X R l b T 4 8 S X R l b T 4 8 S X R l b U x v Y 2 F 0 a W 9 u P j x J d G V t V H l w Z T 5 G b 3 J t d W x h P C 9 J d G V t V H l w Z T 4 8 S X R l b V B h d G g + U 2 V j d G l v b j E v U l R P J T I w K D U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O S 0 y N l Q x N D o z N D o x M C 4 w O D g 5 N j k 0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w M W E 2 Y j g 4 L T A 3 M j g t N D U 5 Z S 1 i Z m Z l L W U z Y W Z j N T g 0 O W E z N y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1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j Z U M T Q 6 M j g 6 M T Y u N z U z N T Q 4 O V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O D g 4 M j A z O S 1 h M W U z L T R m Y W I t Y j U 1 Y y 0 w Z m M x M D M 2 Z D V l M D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N S I g L z 4 8 L 1 N 0 Y W J s Z U V u d H J p Z X M + P C 9 J d G V t P j x J d G V t P j x J d G V t T G 9 j Y X R p b 2 4 + P E l 0 Z W 1 U e X B l P k Z v c m 1 1 b G E 8 L 0 l 0 Z W 1 U e X B l P j x J d G V t U G F 0 a D 5 T Z W N 0 a W 9 u M S 9 S V E 8 l M j A o N T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j d U M T U 6 N D g 6 M D g u M j Y z M z E y M l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T A 0 Y T E y Y T M t Y z Z k Y i 0 0 N D Y y L T g 2 Z W I t M W E 1 Z D Y 2 Z j J k N T U 5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Y i I C 8 + P C 9 T d G F i b G V F b n R y a W V z P j w v S X R l b T 4 8 S X R l b T 4 8 S X R l b U x v Y 2 F 0 a W 9 u P j x J d G V t V H l w Z T 5 G b 3 J t d W x h P C 9 J d G V t V H l w Z T 4 8 S X R l b V B h d G g + U 2 V j d G l v b j E v U l R P J T I w K D U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y O F Q y M T o y M z o w M S 4 3 O T I 5 N z M 4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E 1 N T k 1 M 2 M 4 L W I 0 N T U t N G R i Z S 0 5 M D h k L T N i O D E 0 Z D I x M T c y Y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1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j d U M T U 6 N D g 6 M T M u M T Q 3 M D U 0 N l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M G U 0 Y 2 F h Y i 0 y N z F l L T R i Z D Q t O T E 0 Y y 0 5 Y W M 1 Z T k w M z V m N m Q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N y I g L z 4 8 L 1 N 0 Y W J s Z U V u d H J p Z X M + P C 9 J d G V t P j x J d G V t P j x J d G V t T G 9 j Y X R p b 2 4 + P E l 0 Z W 1 U e X B l P k Z v c m 1 1 b G E 8 L 0 l 0 Z W 1 U e X B l P j x J d G V t U G F 0 a D 5 T Z W N 0 a W 9 u M S 9 S V E 8 l M j A o N T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j Z U M T Y 6 M z I 6 M z U u N z A 5 O T Q y O V o i I C 8 + P E V u d H J 5 I F R 5 c G U 9 I k Z p b G x D b 2 x 1 b W 5 U e X B l c y I g V m F s d W U 9 I n N D U k V S R V J F U k V S R V J F U k V S R V J F U k V S R V J F U k V S R V J F U k V R V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s s J n F 1 b 3 Q 7 M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T l k Y z I w Y T c t Y z g 4 N C 0 0 Z G Z h L W J j M T g t Y T N m O D k z Y m E z O D E x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4 I i A v P j w v U 3 R h Y m x l R W 5 0 c m l l c z 4 8 L 0 l 0 Z W 0 + P E l 0 Z W 0 + P E l 0 Z W 1 M b 2 N h d G l v b j 4 8 S X R l b V R 5 c G U + R m 9 y b X V s Y T w v S X R l b V R 5 c G U + P E l 0 Z W 1 Q Y X R o P l N l Y 3 R p b 2 4 x L 1 J U T y U y M C g 1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E t M j Z U M T Y 6 N D g 6 M j A u M j Y y N z Y 1 O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Y z Y 2 Y j M 0 O S 0 4 M 2 E 5 L T Q 0 O W M t O T Y 1 M y 1 m N z l i M 2 M 3 M j Y 1 Y T I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U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x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y N l Q x N j o z M j o 0 M C 4 x N D M y N D U z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2 M z I 3 M T Q z L T c 4 M j I t N G U 4 N y 0 5 O G R i L T Q 1 Y W U w N j Z j O T Y 1 M i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T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x L T I 2 V D E 4 O j E 1 O j Q 1 L j U 0 N z A 0 O T J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T I z Y z Z i Z D c t N z l m Z S 0 0 Y m N k L W I w N G Y t N T Y 0 Y W V h N D U 4 M 2 N h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2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j Z U M T g 6 M T I 6 M T c u N z U 4 M T A z N 1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O D F m Y z d m N S 1 l Z T N j L T R i O W I t Y j V k M y 0 1 Z j M z Z G Y z Z D B k O G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M T A i I C 8 + P C 9 T d G F i b G V F b n R y a W V z P j w v S X R l b T 4 8 S X R l b T 4 8 S X R l b U x v Y 2 F 0 a W 9 u P j x J d G V t V H l w Z T 5 G b 3 J t d W x h P C 9 J d G V t V H l w Z T 4 8 S X R l b V B h d G g + U 2 V j d G l v b j E v U l R P J T I w K D Y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i 0 y O V Q x N j o y O D o x M S 4 y O T E 0 O D c x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3 N j E w N W M 4 L T k y O T k t N G E z M y 0 5 M T M z L T J i Y W U 3 M T U 2 Y m I 2 N y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2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j l U M T U 6 N T E 6 M T c u M z g 1 N D Q 1 M 1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N 2 F k Y j A w O S 0 y O T l m L T Q w Z T A t Y W V h N y 0 5 M j M x N G E x O T E 3 Z D c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O S I g L z 4 8 L 1 N 0 Y W J s Z U V u d H J p Z X M + P C 9 J d G V t P j x J d G V t P j x J d G V t T G 9 j Y X R p b 2 4 + P E l 0 Z W 1 U e X B l P k Z v c m 1 1 b G E 8 L 0 l 0 Z W 1 U e X B l P j x J d G V t U G F 0 a D 5 T Z W N 0 a W 9 u M S 9 S V E 8 l M j A o N j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E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j l U M T U 6 N T E 6 M T I u N z g 2 N j U 3 O F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j Q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h j Z T U 0 N T Q t Z m I y O S 0 0 M T A 5 L T g 4 N j U t M D J i N z I 0 M z Y 3 N G R h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E x I i A v P j w v U 3 R h Y m x l R W 5 0 c m l l c z 4 8 L 0 l 0 Z W 0 + P E l 0 Z W 0 + P E l 0 Z W 1 M b 2 N h d G l v b j 4 8 S X R l b V R 5 c G U + R m 9 y b X V s Y T w v S X R l b V R 5 c G U + P E l 0 Z W 1 Q Y X R o P l N l Y 3 R p b 2 4 x L 1 J U T y U y M C g 2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E t M j d U M T U 6 M z E 6 M j U u N D U 1 N D Y 1 M l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Z W Y 2 N W I 2 M i 0 y M m Y 3 L T R k N D Q t Y T N j O C 1 h N m E w Z T Y 4 N j g 1 Y j A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j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3 V D E 1 O j A x O j M 3 L j U 5 N T k w M T J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D R l N W I x Z W M t O T Q x Z S 0 0 M z U 0 L W I 1 N z U t M W Y 5 N j c y O W V h M 2 R k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E y I i A v P j w v U 3 R h Y m x l R W 5 0 c m l l c z 4 8 L 0 l 0 Z W 0 + P E l 0 Z W 0 + P E l 0 Z W 1 M b 2 N h d G l v b j 4 8 S X R l b V R 5 c G U + R m 9 y b X V s Y T w v S X R l b V R 5 c G U + P E l 0 Z W 1 Q Y X R o P l N l Y 3 R p b 2 4 x L 1 J U T y U y M C g 2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S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y N 1 Q x N T o w M T o z M y 4 y O T g 2 N j Q 4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y N C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Y T c 5 Z W Y 2 O S 1 m M G Y 1 L T Q y N m E t Y T J l Y i 0 3 N T A 3 Z T g 3 Y T M 4 O D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T M i I C 8 + P C 9 T d G F i b G V F b n R y a W V z P j w v S X R l b T 4 8 S X R l b T 4 8 S X R l b U x v Y 2 F 0 a W 9 u P j x J d G V t V H l w Z T 5 G b 3 J t d W x h P C 9 J d G V t V H l w Z T 4 8 S X R l b V B h d G g + U 2 V j d G l v b j E v U l R P J T I w K D Y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i 0 y N F Q x N z o z M T o 0 O C 4 3 O T I x O D c 5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Z m N W M 1 Y T Y x L W Q 2 Z j A t N G R k N i 1 i M z I 5 L T I 0 N T A 1 M m U 4 Z m Q 4 M i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2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j R U M T Y 6 N T I 6 M D k u M z I y M T M y N 1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O G N j M j U 5 Y i 1 k M W J l L T Q 3 M j k t Y T N k N C 1 k N 2 U y N G Q 1 N 2 Z h Z T Y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M T Q i I C 8 + P C 9 T d G F i b G V F b n R y a W V z P j w v S X R l b T 4 8 S X R l b T 4 8 S X R l b U x v Y 2 F 0 a W 9 u P j x J d G V t V H l w Z T 5 G b 3 J t d W x h P C 9 J d G V t V H l w Z T 4 8 S X R l b V B h d G g + U 2 V j d G l v b j E v U l R P J T I w K D Y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x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I 0 V D E 2 O j U y O j A x L j M z O D A 4 O T V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I 0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Y x M T U w Y j E 2 L T V m O G M t N D c z Y i 1 h M j R j L T B j O T A 1 Z W Y 1 M 2 Q z Y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x N S I g L z 4 8 L 1 N 0 Y W J s Z U V u d H J p Z X M + P C 9 J d G V t P j x J d G V t P j x J d G V t T G 9 j Y X R p b 2 4 + P E l 0 Z W 1 U e X B l P k Z v c m 1 1 b G E 8 L 0 l 0 Z W 1 U e X B l P j x J d G V t U G F 0 a D 5 T Z W N 0 a W 9 u M S 9 S V E 8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c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c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c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c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c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g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g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g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g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g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g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g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g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5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5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5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5 K S 9 S Z W 5 h b W V k J T I w Q 2 9 s d W 1 u c z E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l R P J T I w K D c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z l j O D l i O W R i L T I 2 Y W E t N D F k M i 1 h N G M 2 L T F k N G Y 3 O G E 3 Z D g z O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M Y X N 0 V X B k Y X R l Z C I g V m F s d W U 9 I m Q y M D I 2 L T A z L T I 3 V D I y O j U 1 O j Q w L j Q 4 N D Q 5 M T h a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U T y U y M C g 3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w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w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S k 8 L 0 l 0 Z W 1 Q Y X R o P j w v S X R l b U x v Y 2 F 0 a W 9 u P j x T d G F i b G V F b n R y a W V z P j x F b n R y e S B U e X B l P S J G a W x s R W 5 h Y m x l Z C I g V m F s d W U 9 I m w x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U l R P X 1 8 z M T Y i I C 8 + P E V u d H J 5 I F R 5 c G U 9 I k Z p b G x l Z E N v b X B s Z X R l U m V z d W x 0 V G 9 X b 3 J r c 2 h l Z X Q i I F Z h b H V l P S J s M S I g L z 4 8 R W 5 0 c n k g V H l w Z T 0 i U X V l c n l J R C I g V m F s d W U 9 I n M 2 M j E 1 M m I 2 N y 1 h Y z N k L T Q x O G U t O D c 3 O C 0 z M T J h Z T c w M T U 0 Y m Y i I C 8 + P E V u d H J 5 I F R 5 c G U 9 I k Z p b G x F c n J v c k N v d W 5 0 I i B W Y W x 1 Z T 0 i b D A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Z p b G x M Y X N 0 V X B k Y X R l Z C I g V m F s d W U 9 I m Q y M D I 2 L T A z L T I 3 V D I y O j Q 2 O j U y L j M 0 N j E 2 M D F a I i A v P j x F b n R y e S B U e X B l P S J G a W x s T 2 J q Z W N 0 V H l w Z S I g V m F s d W U 9 I n N U Y W J s Z S I g L z 4 8 R W 5 0 c n k g V H l w Z T 0 i R m l s b E N v b H V t b l R 5 c G V z I i B W Y W x 1 Z T 0 i c 0 N R T U Z B e E U 9 I i A v P j x F b n R y e S B U e X B l P S J G a W x s R X J y b 3 J D b 2 R l I i B W Y W x 1 Z T 0 i c 1 V u a 2 5 v d 2 4 i I C 8 + P E V u d H J 5 I F R 5 c G U 9 I k Z p b G x D b 3 V u d C I g V m F s d W U 9 I m w 3 M T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l R P J T I w K D c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x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S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x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S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x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S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S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S V E 9 f M T c i I C 8 + P E V u d H J 5 I F R 5 c G U 9 I k Z p b G x l Z E N v b X B s Z X R l U m V z d W x 0 V G 9 X b 3 J r c 2 h l Z X Q i I F Z h b H V l P S J s M S I g L z 4 8 R W 5 0 c n k g V H l w Z T 0 i U X V l c n l J R C I g V m F s d W U 9 I n M 0 M m M x N j U 5 Y i 0 1 Y j Y 3 L T Q 1 N T A t Y W M 1 Y i 0 w M z M 2 M W N l O W U 3 Y m Y i I C 8 + P E V u d H J 5 I F R 5 c G U 9 I k Z p b G x M Y X N 0 V X B k Y X R l Z C I g V m F s d W U 9 I m Q y M D I 2 L T A z L T I 3 V D I y O j Q 2 O j Q 0 L j E 5 M T c 3 M j V a I i A v P j x F b n R y e S B U e X B l P S J G a W x s Q 2 9 1 b n Q i I F Z h b H V l P S J s M z A i I C 8 + P E V u d H J 5 I F R 5 c G U 9 I k F k Z G V k V G 9 E Y X R h T W 9 k Z W w i I F Z h b H V l P S J s M C I g L z 4 8 R W 5 0 c n k g V H l w Z T 0 i R m l s b E V y c m 9 y Q 2 9 1 b n Q i I F Z h b H V l P S J s M C I g L z 4 8 R W 5 0 c n k g V H l w Z T 0 i R m l s b F R v R G F 0 Y U 1 v Z G V s R W 5 h Y m x l Z C I g V m F s d W U 9 I m w w I i A v P j x F b n R y e S B U e X B l P S J G a W x s R X J y b 3 J D b 2 R l I i B W Y W x 1 Z T 0 i c 1 V u a 2 5 v d 2 4 i I C 8 + P E V u d H J 5 I F R 5 c G U 9 I k Z p b G x P Y m p l Y 3 R U e X B l I i B W Y W x 1 Z T 0 i c 1 R h Y m x l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I 0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V E 8 l M j A o N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I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I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I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O T I 0 N j Z k N D E t M D k 3 Z S 0 0 N z g 3 L W E 1 M G Q t O T E 4 Z W I 1 M z E 2 N G J j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X J y b 3 J D b 2 R l I i B W Y W x 1 Z T 0 i c 1 V u a 2 5 v d 2 4 i I C 8 + P E V u d H J 5 I F R 5 c G U 9 I k Z p b G x M Y X N 0 V X B k Y X R l Z C I g V m F s d W U 9 I m Q y M D I 2 L T A 0 L T I 3 V D E 1 O j E z O j M y L j c x N j I 1 O T J a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l R P J T I w K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M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z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z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z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Q p P C 9 J d G V t U G F 0 a D 4 8 L 0 l 0 Z W 1 M b 2 N h d G l v b j 4 8 U 3 R h Y m x l R W 5 0 c m l l c z 4 8 R W 5 0 c n k g V H l w Z T 0 i R m l s b E V u Y W J s Z W Q i I F Z h b H V l P S J s M S I g L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J U T 1 9 f M z E 4 I i A v P j x F b n R y e S B U e X B l P S J G a W x s Z W R D b 2 1 w b G V 0 Z V J l c 3 V s d F R v V 2 9 y a 3 N o Z W V 0 I i B W Y W x 1 Z T 0 i b D E i I C 8 + P E V u d H J 5 I F R 5 c G U 9 I l F 1 Z X J 5 S U Q i I F Z h b H V l P S J z O D Z m Y m E w M z c t N 2 I 1 Z C 0 0 O T B h L T k x N T Y t Y T Z l Y T l m O T d j N D l j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3 M j A i I C 8 + P E V u d H J 5 I F R 5 c G U 9 I k Z p b G x M Y X N 0 V X B k Y X R l Z C I g V m F s d W U 9 I m Q y M D I 2 L T A 0 L T I 3 V D E 0 O j I 5 O j A 4 L j Q x N z A 1 N j h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U T y U y M C g 3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C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Q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Q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C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Q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0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0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Q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Q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0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Q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C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Q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Q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S V E 9 f M T k i I C 8 + P E V u d H J 5 I F R 5 c G U 9 I k Z p b G x l Z E N v b X B s Z X R l U m V z d W x 0 V G 9 X b 3 J r c 2 h l Z X Q i I F Z h b H V l P S J s M S I g L z 4 8 R W 5 0 c n k g V H l w Z T 0 i U X V l c n l J R C I g V m F s d W U 9 I n N l N T U 2 N T Y 0 O C 0 3 N T B l L T R j M 2 Y t Y T k x Y S 1 h O D g 3 N m N l N j I 4 M W U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F c n J v c k N v d W 5 0 I i B W Y W x 1 Z T 0 i b D A i I C 8 + P E V u d H J 5 I F R 5 c G U 9 I k Z p b G x M Y X N 0 V X B k Y X R l Z C I g V m F s d W U 9 I m Q y M D I 2 L T A 0 L T I 3 V D E 0 O j I 5 O j A z L j g 2 M T k 1 O T N a I i A v P j x F b n R y e S B U e X B l P S J G a W x s R X J y b 3 J D b 2 R l I i B W Y W x 1 Z T 0 i c 1 V u a 2 5 v d 2 4 i I C 8 + P E V u d H J 5 I F R 5 c G U 9 I k Z p b G x D b 2 x 1 b W 5 U e X B l c y I g V m F s d W U 9 I n N D U k V S R V J F U k V S R V J F U k V S R V J F U k V S R V J F U k V S R V J F U k V R P T 0 i I C 8 + P E V u d H J 5 I F R 5 c G U 9 I k Z p b G x D b 3 V u d C I g V m F s d W U 9 I m w z M C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V E 8 l M j A o N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1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1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1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1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1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U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1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U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1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U p L 1 J l b m F t Z W Q l M j B D b 2 x 1 b W 5 z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H a U d j o x U i S L f D U Z / / F y d q A A A A A A I A A A A A A B B m A A A A A Q A A I A A A A B C V X p L e k P e s m S e p T a P o M D a R l 9 R X H x g h z 5 r C n p B J y h 2 o A A A A A A 6 A A A A A A g A A I A A A A C + g T g 3 j 9 1 Z 9 Q 9 5 9 y 6 y T U V R s S Z 8 / Q n 2 x u w h W 0 Y z S O w v z U A A A A I t P w M m c k r J r r F D 7 c f 3 U 5 t A P d u u z h c h f O x + / 7 H f N w y b C y d l 8 Z j g i P F M M u D N n 3 S 5 d b M d 4 q w N h L Z b Q s e o E k + r K L U J E T k c f V s K L 4 z K Y s R 9 c A H Q Q Q A A A A M f p M k w I 9 U C 5 U T p d u j f c M s K m I b 5 3 w Q P i Q t e 1 G c w / j 2 f L r S G e X n R N + 2 7 0 o i y h k w g q z T p O V K L 6 8 C r p e 9 8 r p N u d d H s = < / D a t a M a s h u p > 
</file>

<file path=customXml/itemProps1.xml><?xml version="1.0" encoding="utf-8"?>
<ds:datastoreItem xmlns:ds="http://schemas.openxmlformats.org/officeDocument/2006/customXml" ds:itemID="{94AED2C2-8B4B-4E4D-9621-A1E055127E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16</vt:i4>
      </vt:variant>
    </vt:vector>
  </HeadingPairs>
  <TitlesOfParts>
    <vt:vector size="52" baseType="lpstr">
      <vt:lpstr>May 2026 Calculation</vt:lpstr>
      <vt:lpstr>May 2026 Average Pricing</vt:lpstr>
      <vt:lpstr>May 2026 Summary Data</vt:lpstr>
      <vt:lpstr>April 2026 Calculation</vt:lpstr>
      <vt:lpstr>April 2026 Average Pricing</vt:lpstr>
      <vt:lpstr>April 2026 Summary Data</vt:lpstr>
      <vt:lpstr>March 2026 Calculation</vt:lpstr>
      <vt:lpstr>March 2026 Average Pricing</vt:lpstr>
      <vt:lpstr>March 2026 Summary Data</vt:lpstr>
      <vt:lpstr>February 2026 Calculation</vt:lpstr>
      <vt:lpstr>February 2026 Average Pricing</vt:lpstr>
      <vt:lpstr>February 2026 Summary Data</vt:lpstr>
      <vt:lpstr>January 2026 Calculation</vt:lpstr>
      <vt:lpstr>January 2026 Average Pricing</vt:lpstr>
      <vt:lpstr>January 2026 Summary Data</vt:lpstr>
      <vt:lpstr>December 2025 Calculation</vt:lpstr>
      <vt:lpstr>December 2025 Average Pricing</vt:lpstr>
      <vt:lpstr>December 2025 Summary Data</vt:lpstr>
      <vt:lpstr>November 2025 Calculation</vt:lpstr>
      <vt:lpstr>November 2025 Average Pricing</vt:lpstr>
      <vt:lpstr>November 2025 Summary Data</vt:lpstr>
      <vt:lpstr>October 2025 Calculation</vt:lpstr>
      <vt:lpstr> October 2025 Average Pricing</vt:lpstr>
      <vt:lpstr>October 2025 Summary Data</vt:lpstr>
      <vt:lpstr>September 2025 Calculation</vt:lpstr>
      <vt:lpstr>September 2025 Average Pricing</vt:lpstr>
      <vt:lpstr>September 2025 Summary Data</vt:lpstr>
      <vt:lpstr>August 2025 Calculation</vt:lpstr>
      <vt:lpstr>August 2025 Average Pricing</vt:lpstr>
      <vt:lpstr>August 2025 Summary Data</vt:lpstr>
      <vt:lpstr>July 2025 Calculation</vt:lpstr>
      <vt:lpstr>July 2025 Average Pricing</vt:lpstr>
      <vt:lpstr>July 2025 Summary Data</vt:lpstr>
      <vt:lpstr>June 2025 Calculation</vt:lpstr>
      <vt:lpstr>June 2025 Average Pricing</vt:lpstr>
      <vt:lpstr>June 2025 Summary Data</vt:lpstr>
      <vt:lpstr>'August 2025 Calculation'!Print_Area</vt:lpstr>
      <vt:lpstr>'December 2025 Calculation'!Print_Area</vt:lpstr>
      <vt:lpstr>'February 2026 Calculation'!Print_Area</vt:lpstr>
      <vt:lpstr>'January 2026 Calculation'!Print_Area</vt:lpstr>
      <vt:lpstr>'June 2025 Calculation'!Print_Area</vt:lpstr>
      <vt:lpstr>'November 2025 Calculation'!Print_Area</vt:lpstr>
      <vt:lpstr>'October 2025 Calculation'!Print_Area</vt:lpstr>
      <vt:lpstr>'September 2025 Calculation'!Print_Area</vt:lpstr>
      <vt:lpstr>'August 2025 Calculation'!Sept_03</vt:lpstr>
      <vt:lpstr>'December 2025 Calculation'!Sept_03</vt:lpstr>
      <vt:lpstr>'February 2026 Calculation'!Sept_03</vt:lpstr>
      <vt:lpstr>'January 2026 Calculation'!Sept_03</vt:lpstr>
      <vt:lpstr>'June 2025 Calculation'!Sept_03</vt:lpstr>
      <vt:lpstr>'November 2025 Calculation'!Sept_03</vt:lpstr>
      <vt:lpstr>'October 2025 Calculation'!Sept_03</vt:lpstr>
      <vt:lpstr>'September 2025 Calculation'!Sept_03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Silva, Victor Hugo</dc:creator>
  <cp:lastModifiedBy>Mesta, Alexis</cp:lastModifiedBy>
  <cp:lastPrinted>2023-08-16T21:05:47Z</cp:lastPrinted>
  <dcterms:created xsi:type="dcterms:W3CDTF">2023-08-16T20:48:21Z</dcterms:created>
  <dcterms:modified xsi:type="dcterms:W3CDTF">2026-04-27T15:15:20Z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